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10101\Out\"/>
    </mc:Choice>
  </mc:AlternateContent>
  <bookViews>
    <workbookView xWindow="0" yWindow="0" windowWidth="16320" windowHeight="5640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K316" i="1" s="1"/>
  <c r="J315" i="1"/>
  <c r="I315" i="1"/>
  <c r="H315" i="1"/>
  <c r="G315" i="1"/>
  <c r="F315" i="1"/>
  <c r="O314" i="1"/>
  <c r="N314" i="1"/>
  <c r="M314" i="1"/>
  <c r="L314" i="1"/>
  <c r="K314" i="1"/>
  <c r="J314" i="1"/>
  <c r="I314" i="1"/>
  <c r="H314" i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F149" i="1"/>
  <c r="O148" i="1"/>
  <c r="N148" i="1"/>
  <c r="M148" i="1"/>
  <c r="L148" i="1"/>
  <c r="K148" i="1"/>
  <c r="J148" i="1"/>
  <c r="I148" i="1"/>
  <c r="H148" i="1"/>
  <c r="G148" i="1"/>
  <c r="G149" i="1" s="1"/>
  <c r="F148" i="1"/>
  <c r="O135" i="1"/>
  <c r="N135" i="1"/>
  <c r="M135" i="1"/>
  <c r="L135" i="1"/>
  <c r="K135" i="1"/>
  <c r="J135" i="1"/>
  <c r="I135" i="1"/>
  <c r="H135" i="1"/>
  <c r="G135" i="1"/>
  <c r="F135" i="1"/>
  <c r="O133" i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M316" i="1" l="1"/>
  <c r="J316" i="1"/>
  <c r="G316" i="1"/>
  <c r="F316" i="1"/>
  <c r="L316" i="1"/>
  <c r="F312" i="1"/>
  <c r="L312" i="1"/>
  <c r="O134" i="1"/>
  <c r="O312" i="1" s="1"/>
  <c r="O258" i="1"/>
  <c r="H312" i="1"/>
  <c r="I312" i="1"/>
  <c r="N215" i="1"/>
  <c r="N312" i="1" s="1"/>
  <c r="O308" i="1"/>
  <c r="H316" i="1"/>
  <c r="N316" i="1"/>
  <c r="J312" i="1"/>
  <c r="I316" i="1"/>
  <c r="O316" i="1"/>
  <c r="G312" i="1"/>
  <c r="M312" i="1"/>
  <c r="K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<sst xmlns="http://schemas.openxmlformats.org/spreadsheetml/2006/main" count="1545" uniqueCount="835">
  <si>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</si>
  <si>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</si>
  <si>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</si>
  <si>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</si>
  <si>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</si>
  <si>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</si>
  <si>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</si>
  <si>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</si>
  <si>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</si>
  <si>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</si>
  <si>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</si>
  <si>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</si>
  <si>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</si>
  <si>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</si>
  <si>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</si>
  <si>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</si>
  <si>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</si>
  <si>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</si>
  <si>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</si>
  <si>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</si>
  <si>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</si>
  <si>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</si>
  <si>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</si>
  <si>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</si>
  <si>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</si>
  <si>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</si>
  <si>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</si>
  <si>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</si>
  <si>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</si>
  <si>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</si>
  <si>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</si>
  <si>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</si>
  <si>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</si>
  <si>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</si>
  <si>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</si>
  <si>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</si>
  <si>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</si>
  <si>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</si>
  <si>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</si>
  <si>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</si>
  <si>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</si>
  <si>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</si>
  <si>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</si>
  <si>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</si>
  <si>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</si>
  <si>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</si>
  <si>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</si>
  <si>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</si>
  <si>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</si>
  <si>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</si>
  <si>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</si>
  <si>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</si>
  <si>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</si>
  <si>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</si>
  <si>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</si>
  <si>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</si>
  <si>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</si>
  <si>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</si>
  <si>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</si>
  <si>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</si>
  <si>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</si>
  <si>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</si>
  <si>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</si>
  <si>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</si>
  <si>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</si>
  <si>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</si>
  <si>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</si>
  <si>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</si>
  <si>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</si>
  <si>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</si>
  <si>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</si>
  <si>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</si>
  <si>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</si>
  <si>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</si>
  <si>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</si>
  <si>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</si>
  <si>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</si>
  <si>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</si>
  <si>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</si>
  <si>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</si>
  <si>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</si>
  <si>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</si>
  <si>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</si>
  <si>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</si>
  <si>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</si>
  <si>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</si>
  <si>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</si>
  <si>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</si>
  <si>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</si>
  <si>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</si>
  <si>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</si>
  <si>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</si>
  <si>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</si>
  <si>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</si>
  <si>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</si>
  <si>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</si>
  <si>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</si>
  <si>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</si>
  <si>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</si>
  <si>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</si>
  <si>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</si>
  <si>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</si>
  <si>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</si>
  <si>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</si>
  <si>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</si>
  <si>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</si>
  <si>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</si>
  <si>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</si>
  <si>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</si>
  <si>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</si>
  <si>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</si>
  <si>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</si>
  <si>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</si>
  <si>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</si>
  <si>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</si>
  <si>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</si>
  <si>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</si>
  <si>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</si>
  <si>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</si>
  <si>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</si>
  <si>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</si>
  <si>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</si>
  <si>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</si>
  <si>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</si>
  <si>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</si>
  <si>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</si>
  <si>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</si>
  <si>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</si>
  <si>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</si>
  <si>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</si>
  <si>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</si>
  <si>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</si>
  <si>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</si>
  <si>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</si>
  <si>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</si>
  <si>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</si>
  <si>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</si>
  <si>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</si>
  <si>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</si>
  <si>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</si>
  <si>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</si>
  <si>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</si>
  <si>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</si>
  <si>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</si>
  <si>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</si>
  <si>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</si>
  <si>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</si>
  <si>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</si>
  <si>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</si>
  <si>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</si>
  <si>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</si>
  <si>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</si>
  <si>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</si>
  <si>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</si>
  <si>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</si>
  <si>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</si>
  <si>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</si>
  <si>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</si>
  <si>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</si>
  <si>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</si>
  <si>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</si>
  <si>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</si>
  <si>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</si>
  <si>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</si>
  <si>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</si>
  <si>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</si>
  <si>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</si>
  <si>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</si>
  <si>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</si>
  <si>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</si>
  <si>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</si>
  <si>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</si>
  <si>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</si>
  <si>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</si>
  <si>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</si>
  <si>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</si>
  <si>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</si>
  <si>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</si>
  <si>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</si>
  <si>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</si>
  <si>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</si>
  <si>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</si>
  <si>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</si>
  <si>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</si>
  <si>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</si>
  <si>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</si>
  <si>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</si>
  <si>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</si>
  <si>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</si>
  <si>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</si>
  <si>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</si>
  <si>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</si>
  <si>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</si>
  <si>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</si>
  <si>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</si>
  <si>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</si>
  <si>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</si>
  <si>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</si>
  <si>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</si>
  <si>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</si>
  <si>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</si>
  <si>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</si>
  <si>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</si>
  <si>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</si>
  <si>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</si>
  <si>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</si>
  <si>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</si>
  <si>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</si>
  <si>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</si>
  <si>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</si>
  <si>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</si>
  <si>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</si>
  <si>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</si>
  <si>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</si>
  <si>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</si>
  <si>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</si>
  <si>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</si>
  <si>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</si>
  <si>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</si>
  <si>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</si>
  <si>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</si>
  <si>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</si>
  <si>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</si>
  <si>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</si>
  <si>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</si>
  <si>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</si>
  <si>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</si>
  <si>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</si>
  <si>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</si>
  <si>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</si>
  <si>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</si>
  <si>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</si>
  <si>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</si>
  <si>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</si>
  <si>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</si>
  <si>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</si>
  <si>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</si>
  <si>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</si>
  <si>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</si>
  <si>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</si>
  <si>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</si>
  <si>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</si>
  <si>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</si>
  <si>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</si>
  <si>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</si>
  <si>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</si>
  <si>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</si>
  <si>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</si>
  <si>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</si>
  <si>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</si>
  <si>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</si>
  <si>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</si>
  <si>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</si>
  <si>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</si>
  <si>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</si>
  <si>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</si>
  <si>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</si>
  <si>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</si>
  <si>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</si>
  <si>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</si>
  <si>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</si>
  <si>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</si>
  <si>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</si>
  <si>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</si>
  <si>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</si>
  <si>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</si>
  <si>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</si>
  <si>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</si>
  <si>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</si>
  <si>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</si>
  <si>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</si>
  <si>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</si>
  <si>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</si>
  <si>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</si>
  <si>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</si>
  <si>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</si>
  <si>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</si>
  <si>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</si>
  <si>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</si>
  <si>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</si>
  <si>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</si>
  <si>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</si>
  <si>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</si>
  <si>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</si>
  <si>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</si>
  <si>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</si>
  <si>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</si>
  <si>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</si>
  <si>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</si>
  <si>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</si>
  <si>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</si>
  <si>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</si>
  <si>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</si>
  <si>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</si>
  <si>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</si>
  <si>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</si>
  <si>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</si>
  <si>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</si>
  <si>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</si>
  <si>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</si>
  <si>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</si>
  <si>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</si>
  <si>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</si>
  <si>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</si>
  <si>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</si>
  <si>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</si>
  <si>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</si>
  <si>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</si>
  <si>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</si>
  <si>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</si>
  <si>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</si>
  <si>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</si>
  <si>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</si>
  <si>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</si>
  <si>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</si>
  <si>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</si>
  <si>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</si>
  <si>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</si>
  <si>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</si>
  <si>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</si>
  <si>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</si>
  <si>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</si>
  <si>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</si>
  <si>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</si>
  <si>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</si>
  <si>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</si>
  <si>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</si>
  <si>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</si>
  <si>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</si>
  <si>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</si>
  <si>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</si>
  <si>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</si>
  <si>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</si>
  <si>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</si>
  <si>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</si>
  <si>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</si>
  <si>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</si>
  <si>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</si>
  <si>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</si>
  <si>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</si>
  <si>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</si>
  <si>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</si>
  <si>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</si>
  <si>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</si>
  <si>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</si>
  <si>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</si>
  <si>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</si>
  <si>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</si>
  <si>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</si>
  <si>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</si>
  <si>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</si>
  <si>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</si>
  <si>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</si>
  <si>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</si>
  <si>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</si>
  <si>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</si>
  <si>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</si>
  <si>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</si>
  <si>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</si>
  <si>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</si>
  <si>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</si>
  <si>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</si>
  <si>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</si>
  <si>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</si>
  <si>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</si>
  <si>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</si>
  <si>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</si>
  <si>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</si>
  <si>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</si>
  <si>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</si>
  <si>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</si>
  <si>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</si>
  <si>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</si>
  <si>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</si>
  <si>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</si>
  <si>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</si>
  <si>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</si>
  <si>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</si>
  <si>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</si>
  <si>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</si>
  <si>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</si>
  <si>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</si>
  <si>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</si>
  <si>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</si>
  <si>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</si>
  <si>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</si>
  <si>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</si>
  <si>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</si>
  <si>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</si>
  <si>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</si>
  <si>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</si>
  <si>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</si>
  <si>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</si>
  <si>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</si>
  <si>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</si>
  <si>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</si>
  <si>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</si>
  <si>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</si>
  <si>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</si>
  <si>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</si>
  <si>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</si>
  <si>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</si>
  <si>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</si>
  <si>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</si>
  <si>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</si>
  <si>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</si>
  <si>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</si>
  <si>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</si>
  <si>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</si>
  <si>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</si>
  <si>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</si>
  <si>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</si>
  <si>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</si>
  <si>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</si>
  <si>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</si>
  <si>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</si>
  <si>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</si>
  <si>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</si>
  <si>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</si>
  <si>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</si>
  <si>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</si>
  <si>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</si>
  <si>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</si>
  <si>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</si>
  <si>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</si>
  <si>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</si>
  <si>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</si>
  <si>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</si>
  <si>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</si>
  <si>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</si>
  <si>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</si>
  <si>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</si>
  <si>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</si>
  <si>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</si>
  <si>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</si>
  <si>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</si>
  <si>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</si>
  <si>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</si>
  <si>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</si>
  <si>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</si>
  <si>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</si>
  <si>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</si>
  <si>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</si>
  <si>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</si>
  <si>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</si>
  <si>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</si>
  <si>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</si>
  <si>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</si>
  <si>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</si>
  <si>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</si>
  <si>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</si>
  <si>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</si>
  <si>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</si>
  <si>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</si>
  <si>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</si>
  <si>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</si>
  <si>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</si>
  <si>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</si>
  <si>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</si>
  <si>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</si>
  <si>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</si>
  <si>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</si>
  <si>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</si>
  <si>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</si>
  <si>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</si>
  <si>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</si>
  <si>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</si>
  <si>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</si>
  <si>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</si>
  <si>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</si>
  <si>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</si>
  <si>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</si>
  <si>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</si>
  <si>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</si>
  <si>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</si>
  <si>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</si>
  <si>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</si>
  <si>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</si>
  <si>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</si>
  <si>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</si>
  <si>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</si>
  <si>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</si>
  <si>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</si>
  <si>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</si>
  <si>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</si>
  <si>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</si>
  <si>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</si>
  <si>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</si>
  <si>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</si>
  <si>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</si>
  <si>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</si>
  <si>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</si>
  <si>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</si>
  <si>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</si>
  <si>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</si>
  <si>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</si>
  <si>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</si>
  <si>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</si>
  <si>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</si>
  <si>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</si>
  <si>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</si>
  <si>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</si>
  <si>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</si>
  <si>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</si>
  <si>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</si>
  <si>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</si>
  <si>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</si>
  <si>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</si>
  <si>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</si>
  <si>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</si>
  <si>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</si>
  <si>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</si>
  <si>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</si>
  <si>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</si>
  <si>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</si>
  <si>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</si>
  <si>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</si>
  <si>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</si>
  <si>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</si>
  <si>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</si>
  <si>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</si>
  <si>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</si>
  <si>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</si>
  <si>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</si>
  <si>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</si>
  <si>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</si>
  <si>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</si>
  <si>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</si>
  <si>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</si>
  <si>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</si>
  <si>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</si>
  <si>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</si>
  <si>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</si>
  <si>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</si>
  <si>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</si>
  <si>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</si>
  <si>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</si>
  <si>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</si>
  <si>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</si>
  <si>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</si>
  <si>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</si>
  <si>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</si>
  <si>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</si>
  <si>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</si>
  <si>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</si>
  <si>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</si>
  <si>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</si>
  <si>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</si>
  <si>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</si>
  <si>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</si>
  <si>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</si>
  <si>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</si>
  <si>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</si>
  <si>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</si>
  <si>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</si>
  <si>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</si>
  <si>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</si>
  <si>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</si>
  <si>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</si>
  <si>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</si>
  <si>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</si>
  <si>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</si>
  <si>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</si>
  <si>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</si>
  <si>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</si>
  <si>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</si>
  <si>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</si>
  <si>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</si>
  <si>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</si>
  <si>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</si>
  <si>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</si>
  <si>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</si>
  <si>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</si>
  <si>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</si>
  <si>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</si>
  <si>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</si>
  <si>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</si>
  <si>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</si>
  <si>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</si>
  <si>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</si>
  <si>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</si>
  <si>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</si>
  <si>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</si>
  <si>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</si>
  <si>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</si>
  <si>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</si>
  <si>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</si>
  <si>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</si>
  <si>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</si>
  <si>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</si>
  <si>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</si>
  <si>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</si>
  <si>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</si>
  <si>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</si>
  <si>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</si>
  <si>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</si>
  <si>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</si>
  <si>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</si>
  <si>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</si>
  <si>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</si>
  <si>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</si>
  <si>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</si>
  <si>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</si>
  <si>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</si>
  <si>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</si>
  <si>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</si>
  <si>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</si>
  <si>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</si>
  <si>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</si>
  <si>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</si>
  <si>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</si>
  <si>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</si>
  <si>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</si>
  <si>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</si>
  <si>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</si>
  <si>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</si>
  <si>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</si>
  <si>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</si>
  <si>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</si>
  <si>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</si>
  <si>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</si>
  <si>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</si>
  <si>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</si>
  <si>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</si>
  <si>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</si>
  <si>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</si>
  <si>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</si>
  <si>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</si>
  <si>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</si>
  <si>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</si>
  <si>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</si>
  <si>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</si>
  <si>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</si>
  <si>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</si>
  <si>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</si>
  <si>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</si>
  <si>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</si>
  <si>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</si>
  <si>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</si>
  <si>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</si>
  <si>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</si>
  <si>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</si>
  <si>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</si>
  <si>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</si>
  <si>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</si>
  <si>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</si>
  <si>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</si>
  <si>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</si>
  <si>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</si>
  <si>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</si>
  <si>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</si>
  <si>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</si>
  <si>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</si>
  <si>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</si>
  <si>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</si>
  <si>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</si>
  <si>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</si>
  <si>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</si>
  <si>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</si>
  <si>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</si>
  <si>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</si>
  <si>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</si>
  <si>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</si>
  <si>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</si>
  <si>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</si>
  <si>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</si>
  <si>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</si>
  <si>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</si>
  <si>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</si>
  <si>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</si>
  <si>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</si>
  <si>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</si>
  <si>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</si>
  <si>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</si>
  <si>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</si>
  <si>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</si>
  <si>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</si>
  <si>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</si>
  <si>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</si>
  <si>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</si>
  <si>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</si>
  <si>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</si>
  <si>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</si>
  <si>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</si>
  <si>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</si>
  <si>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</si>
  <si>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</si>
  <si>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</si>
  <si>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</si>
  <si>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</si>
  <si>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</si>
  <si>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</si>
  <si>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</si>
  <si>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</si>
  <si>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</si>
  <si>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</si>
  <si>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</si>
  <si>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</si>
  <si>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</si>
  <si>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</si>
  <si>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</si>
  <si>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</si>
  <si>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</si>
  <si>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</si>
  <si>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</si>
  <si>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</si>
  <si>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</si>
  <si>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</si>
  <si>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</si>
  <si>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</si>
  <si>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</si>
  <si>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</si>
  <si>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</si>
  <si>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</si>
  <si>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</si>
  <si>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</si>
  <si>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</si>
  <si>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</si>
  <si>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</si>
  <si>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</si>
  <si>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</si>
  <si>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</si>
  <si>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</si>
  <si>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</si>
  <si>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</si>
  <si>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</si>
  <si>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</si>
  <si>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</si>
  <si>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</si>
  <si>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</si>
  <si>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</si>
  <si>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</si>
  <si>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</si>
  <si>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</si>
  <si>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</si>
  <si>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</si>
  <si>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</si>
  <si>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</si>
  <si>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</si>
  <si>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</si>
  <si>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</si>
  <si>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</si>
  <si>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</si>
  <si>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</si>
  <si>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</si>
  <si>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</si>
  <si>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</si>
  <si>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</si>
  <si>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</si>
  <si>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</si>
  <si>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</si>
  <si>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</si>
  <si>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</si>
  <si>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</si>
  <si>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</si>
  <si>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</si>
  <si>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</si>
  <si>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</si>
  <si>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</si>
  <si>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</si>
  <si>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</si>
  <si>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</si>
  <si>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</si>
  <si>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</si>
  <si>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</si>
  <si>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</si>
  <si>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</si>
  <si>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</si>
  <si>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</si>
  <si>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</si>
  <si>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</si>
  <si>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</si>
  <si>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</si>
  <si>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</si>
  <si>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</si>
  <si>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</si>
  <si>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</si>
  <si>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</si>
  <si>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</si>
  <si>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</si>
  <si>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</si>
  <si>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</si>
  <si>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</si>
  <si>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</si>
  <si>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</si>
  <si>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</si>
  <si>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</si>
  <si>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</si>
  <si>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</si>
  <si>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</si>
  <si>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</si>
  <si>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</si>
  <si>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</si>
  <si>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</si>
  <si>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</si>
  <si>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</si>
  <si>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</si>
  <si>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</si>
  <si>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</si>
  <si>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</si>
  <si>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</si>
  <si>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</si>
  <si>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</si>
  <si>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</si>
  <si>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</si>
  <si>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</si>
  <si>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</si>
  <si>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</si>
  <si>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</si>
  <si>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</si>
  <si>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</si>
  <si>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</si>
  <si>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</si>
  <si>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</si>
  <si>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</si>
  <si>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</si>
  <si>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</si>
  <si>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</si>
  <si>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</si>
  <si>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</si>
  <si>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</si>
  <si>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</si>
  <si>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</si>
  <si>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</si>
  <si>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</si>
  <si>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</si>
  <si>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</si>
  <si>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</si>
  <si>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</si>
  <si>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</si>
  <si>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</si>
  <si>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</si>
  <si>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</si>
  <si>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2020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</si>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</sst>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13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9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1" xfId="1" applyNumberFormat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3" fillId="4" borderId="10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21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6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0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0" fillId="3" borderId="12" xfId="4" applyFont="1" applyFill="1" applyBorder="1" applyAlignment="1" applyProtection="1">
      <alignment horizontal="centerContinuous" vertical="center"/>
    </xf>
    <xf numFmtId="0" fontId="8" fillId="3" borderId="12" xfId="3" applyFont="1" applyFill="1" applyBorder="1" applyAlignment="1" applyProtection="1">
      <alignment horizontal="centerContinuous" vertical="center" wrapText="1"/>
    </xf>
    <xf numFmtId="0" fontId="10" fillId="3" borderId="12" xfId="3" applyFont="1" applyFill="1" applyBorder="1" applyAlignment="1" applyProtection="1">
      <alignment horizontal="centerContinuous" vertical="center" wrapText="1"/>
    </xf>
    <xf numFmtId="0" fontId="10" fillId="3" borderId="12" xfId="3" applyFont="1" applyFill="1" applyBorder="1" applyAlignment="1" applyProtection="1">
      <alignment horizontal="centerContinuous" vertical="center"/>
    </xf>
    <xf numFmtId="0" fontId="14" fillId="3" borderId="12" xfId="6" applyFont="1" applyFill="1" applyBorder="1" applyAlignment="1" applyProtection="1">
      <alignment horizontal="center" vertical="center" wrapText="1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12" xfId="1" applyFont="1" applyFill="1" applyBorder="1" applyAlignment="1" applyProtection="1">
      <alignment horizontal="center" vertical="top" wrapText="1"/>
    </xf>
    <xf numFmtId="0" fontId="17" fillId="3" borderId="12" xfId="1" quotePrefix="1" applyNumberFormat="1" applyFont="1" applyFill="1" applyBorder="1" applyAlignment="1" applyProtection="1">
      <alignment horizontal="center" vertical="top" wrapText="1"/>
    </xf>
    <xf numFmtId="164" fontId="3" fillId="4" borderId="12" xfId="1" applyNumberFormat="1" applyFont="1" applyFill="1" applyBorder="1" applyAlignment="1" applyProtection="1">
      <alignment horizontal="center" vertical="center"/>
    </xf>
    <xf numFmtId="164" fontId="11" fillId="4" borderId="12" xfId="1" applyNumberFormat="1" applyFont="1" applyFill="1" applyBorder="1" applyAlignment="1" applyProtection="1">
      <alignment horizontal="centerContinuous" vertical="top"/>
    </xf>
    <xf numFmtId="164" fontId="3" fillId="4" borderId="12" xfId="1" applyNumberFormat="1" applyFont="1" applyFill="1" applyBorder="1" applyAlignment="1" applyProtection="1">
      <alignment horizontal="centerContinuous"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2" xfId="1" applyNumberFormat="1" applyFont="1" applyFill="1" applyBorder="1" applyAlignment="1" applyProtection="1">
      <alignment horizontal="left" vertical="center" wrapText="1"/>
    </xf>
    <xf numFmtId="164" fontId="11" fillId="5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11" fillId="5" borderId="12" xfId="7" applyNumberFormat="1" applyFont="1" applyFill="1" applyBorder="1" applyAlignment="1" applyProtection="1">
      <alignment horizontal="left" vertical="center" wrapText="1"/>
    </xf>
    <xf numFmtId="164" fontId="21" fillId="7" borderId="12" xfId="2" applyNumberFormat="1" applyFont="1" applyFill="1" applyBorder="1" applyAlignment="1" applyProtection="1">
      <alignment horizontal="center" vertical="center" textRotation="90"/>
    </xf>
    <xf numFmtId="164" fontId="4" fillId="7" borderId="12" xfId="2" applyNumberFormat="1" applyFont="1" applyFill="1" applyBorder="1" applyAlignment="1" applyProtection="1">
      <alignment horizontal="center" vertical="center" wrapText="1"/>
    </xf>
    <xf numFmtId="3" fontId="22" fillId="7" borderId="12" xfId="2" applyNumberFormat="1" applyFont="1" applyFill="1" applyBorder="1" applyAlignment="1" applyProtection="1">
      <alignment horizontal="center" vertical="center" wrapText="1"/>
    </xf>
    <xf numFmtId="164" fontId="6" fillId="7" borderId="12" xfId="2" applyNumberFormat="1" applyFont="1" applyFill="1" applyBorder="1" applyAlignment="1" applyProtection="1">
      <alignment horizontal="center" vertical="center" wrapText="1"/>
    </xf>
    <xf numFmtId="164" fontId="22" fillId="7" borderId="12" xfId="1" applyNumberFormat="1" applyFont="1" applyFill="1" applyBorder="1" applyAlignment="1" applyProtection="1">
      <alignment horizontal="center" vertical="center" wrapText="1"/>
    </xf>
    <xf numFmtId="164" fontId="27" fillId="4" borderId="12" xfId="1" applyNumberFormat="1" applyFont="1" applyFill="1" applyBorder="1" applyAlignment="1" applyProtection="1">
      <alignment horizontal="center" vertical="center"/>
    </xf>
    <xf numFmtId="164" fontId="27" fillId="4" borderId="12" xfId="1" applyNumberFormat="1" applyFont="1" applyFill="1" applyBorder="1" applyAlignment="1" applyProtection="1">
      <alignment horizontal="centerContinuous" vertical="top"/>
    </xf>
    <xf numFmtId="164" fontId="4" fillId="5" borderId="12" xfId="1" applyNumberFormat="1" applyFont="1" applyFill="1" applyBorder="1" applyAlignment="1" applyProtection="1">
      <alignment horizontal="left" vertical="center" wrapText="1"/>
    </xf>
    <xf numFmtId="3" fontId="10" fillId="3" borderId="29" xfId="1" applyNumberFormat="1" applyFont="1" applyFill="1" applyBorder="1" applyAlignment="1" applyProtection="1">
      <alignment horizontal="left" vertical="top"/>
    </xf>
    <xf numFmtId="3" fontId="10" fillId="3" borderId="30" xfId="1" applyNumberFormat="1" applyFont="1" applyFill="1" applyBorder="1" applyAlignment="1" applyProtection="1">
      <alignment horizontal="left" vertical="top"/>
    </xf>
    <xf numFmtId="3" fontId="10" fillId="3" borderId="30" xfId="1" applyNumberFormat="1" applyFont="1" applyFill="1" applyBorder="1" applyAlignment="1" applyProtection="1">
      <alignment horizontal="center" vertical="top"/>
    </xf>
    <xf numFmtId="3" fontId="10" fillId="3" borderId="14" xfId="1" applyNumberFormat="1" applyFont="1" applyFill="1" applyBorder="1" applyAlignment="1" applyProtection="1">
      <alignment horizontal="left" vertical="top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0" fontId="11" fillId="5" borderId="23" xfId="5" applyFont="1" applyFill="1" applyBorder="1" applyAlignment="1" applyProtection="1">
      <alignment horizontal="center" vertical="center" textRotation="90" wrapText="1"/>
    </xf>
    <xf numFmtId="0" fontId="11" fillId="5" borderId="24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11" fillId="5" borderId="12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18" xfId="5" applyFont="1" applyFill="1" applyBorder="1" applyAlignment="1" applyProtection="1">
      <alignment horizontal="center" vertical="center" textRotation="90" wrapText="1"/>
    </xf>
    <xf numFmtId="0" fontId="11" fillId="5" borderId="19" xfId="5" applyFont="1" applyFill="1" applyBorder="1" applyAlignment="1" applyProtection="1">
      <alignment horizontal="center" vertical="center" textRotation="90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/>
    </xf>
    <xf numFmtId="0" fontId="11" fillId="5" borderId="12" xfId="5" applyFont="1" applyFill="1" applyBorder="1" applyAlignment="1" applyProtection="1">
      <alignment horizontal="center" vertical="center" textRotation="90"/>
    </xf>
    <xf numFmtId="0" fontId="11" fillId="5" borderId="17" xfId="5" applyFont="1" applyFill="1" applyBorder="1" applyAlignment="1" applyProtection="1">
      <alignment horizontal="center" vertical="center" textRotation="90" wrapText="1"/>
    </xf>
    <xf numFmtId="0" fontId="8" fillId="3" borderId="12" xfId="4" applyFont="1" applyFill="1" applyBorder="1" applyAlignment="1" applyProtection="1">
      <alignment horizontal="center" vertical="center" wrapText="1"/>
    </xf>
    <xf numFmtId="0" fontId="8" fillId="3" borderId="12" xfId="3" applyFont="1" applyFill="1" applyBorder="1" applyAlignment="1" applyProtection="1">
      <alignment horizontal="center" vertical="center" wrapText="1"/>
    </xf>
    <xf numFmtId="0" fontId="10" fillId="3" borderId="12" xfId="4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5" xfId="3" applyFont="1" applyFill="1" applyBorder="1" applyAlignment="1" applyProtection="1">
      <alignment horizontal="center" vertical="center" textRotation="90" wrapTex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12" xfId="4" applyFont="1" applyFill="1" applyBorder="1" applyAlignment="1" applyProtection="1">
      <alignment horizontal="center" vertical="top" wrapText="1"/>
    </xf>
    <xf numFmtId="0" fontId="12" fillId="3" borderId="12" xfId="5" applyFont="1" applyFill="1" applyBorder="1" applyProtection="1"/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1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1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23"/>
  <sheetViews>
    <sheetView tabSelected="1" topLeftCell="D1" workbookViewId="0">
      <selection activeCell="D2" sqref="D2:O2"/>
    </sheetView>
  </sheetViews>
  <sheetFormatPr defaultColWidth="9.28515625" defaultRowHeight="11.25" x14ac:dyDescent="0.15"/>
  <cols>
    <col min="1" max="1" width="8.28515625" style="4" hidden="1" customWidth="1"/>
    <col min="2" max="2" width="8.28515625" style="5" hidden="1" customWidth="1"/>
    <col min="3" max="3" width="5.42578125" style="6" hidden="1" customWidth="1"/>
    <col min="4" max="4" width="8.28515625" style="5" customWidth="1"/>
    <col min="5" max="5" width="44.140625" style="7" customWidth="1"/>
    <col min="6" max="10" width="17.28515625" style="56" customWidth="1"/>
    <col min="11" max="12" width="15.7109375" style="56" customWidth="1"/>
    <col min="13" max="13" width="16.7109375" style="56" bestFit="1" customWidth="1"/>
    <col min="14" max="15" width="15.7109375" style="56" customWidth="1"/>
    <col min="16" max="16" width="9.28515625" style="3" customWidth="1"/>
    <col min="17" max="17" width="84.7109375" style="3" customWidth="1"/>
    <col min="18" max="16384" width="9.28515625" style="3"/>
  </cols>
  <sheetData>
    <row r="1" spans="1:56" x14ac:dyDescent="0.15">
      <c r="D1" s="94" t="s">
        <v>832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56" x14ac:dyDescent="0.15">
      <c r="D2" s="94" t="s">
        <v>833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56" ht="12" thickBot="1" x14ac:dyDescent="0.2">
      <c r="O3" s="57" t="s">
        <v>834</v>
      </c>
    </row>
    <row r="4" spans="1:56" ht="12" customHeight="1" x14ac:dyDescent="0.15">
      <c r="B4" s="104" t="s">
        <v>0</v>
      </c>
      <c r="C4" s="107" t="s">
        <v>1</v>
      </c>
      <c r="D4" s="110" t="s">
        <v>0</v>
      </c>
      <c r="E4" s="102" t="s">
        <v>2</v>
      </c>
      <c r="F4" s="101" t="s">
        <v>3</v>
      </c>
      <c r="G4" s="84"/>
      <c r="H4" s="85"/>
      <c r="I4" s="86"/>
      <c r="J4" s="86"/>
      <c r="K4" s="85"/>
      <c r="L4" s="87"/>
      <c r="M4" s="111" t="s">
        <v>4</v>
      </c>
      <c r="N4" s="111"/>
      <c r="O4" s="111"/>
    </row>
    <row r="5" spans="1:56" s="4" customFormat="1" x14ac:dyDescent="0.15">
      <c r="B5" s="105"/>
      <c r="C5" s="108"/>
      <c r="D5" s="110"/>
      <c r="E5" s="102"/>
      <c r="F5" s="101"/>
      <c r="G5" s="101" t="s">
        <v>5</v>
      </c>
      <c r="H5" s="58" t="s">
        <v>6</v>
      </c>
      <c r="I5" s="59"/>
      <c r="J5" s="59"/>
      <c r="K5" s="60"/>
      <c r="L5" s="61"/>
      <c r="M5" s="111"/>
      <c r="N5" s="111"/>
      <c r="O5" s="111"/>
    </row>
    <row r="6" spans="1:56" ht="31.9" customHeight="1" x14ac:dyDescent="0.15">
      <c r="B6" s="105"/>
      <c r="C6" s="108"/>
      <c r="D6" s="110"/>
      <c r="E6" s="102"/>
      <c r="F6" s="101"/>
      <c r="G6" s="112"/>
      <c r="H6" s="101" t="s">
        <v>7</v>
      </c>
      <c r="I6" s="102" t="s">
        <v>8</v>
      </c>
      <c r="J6" s="102"/>
      <c r="K6" s="102" t="s">
        <v>9</v>
      </c>
      <c r="L6" s="102"/>
      <c r="M6" s="103" t="s">
        <v>10</v>
      </c>
      <c r="N6" s="102" t="s">
        <v>11</v>
      </c>
      <c r="O6" s="102" t="s">
        <v>12</v>
      </c>
    </row>
    <row r="7" spans="1:56" ht="63" customHeight="1" thickBot="1" x14ac:dyDescent="0.2">
      <c r="A7" s="1"/>
      <c r="B7" s="106"/>
      <c r="C7" s="109"/>
      <c r="D7" s="110"/>
      <c r="E7" s="102"/>
      <c r="F7" s="101"/>
      <c r="G7" s="112"/>
      <c r="H7" s="101"/>
      <c r="I7" s="62" t="s">
        <v>13</v>
      </c>
      <c r="J7" s="62" t="s">
        <v>14</v>
      </c>
      <c r="K7" s="62" t="s">
        <v>15</v>
      </c>
      <c r="L7" s="62" t="s">
        <v>16</v>
      </c>
      <c r="M7" s="103"/>
      <c r="N7" s="62" t="s">
        <v>17</v>
      </c>
      <c r="O7" s="62" t="s">
        <v>18</v>
      </c>
    </row>
    <row r="8" spans="1:56" s="10" customFormat="1" thickBot="1" x14ac:dyDescent="0.3">
      <c r="A8" s="8"/>
      <c r="B8" s="9"/>
      <c r="C8" s="9"/>
      <c r="D8" s="63"/>
      <c r="E8" s="64"/>
      <c r="F8" s="65" t="s">
        <v>20</v>
      </c>
      <c r="G8" s="65" t="s">
        <v>21</v>
      </c>
      <c r="H8" s="65" t="s">
        <v>22</v>
      </c>
      <c r="I8" s="65" t="s">
        <v>23</v>
      </c>
      <c r="J8" s="65" t="s">
        <v>24</v>
      </c>
      <c r="K8" s="65" t="s">
        <v>25</v>
      </c>
      <c r="L8" s="65" t="s">
        <v>26</v>
      </c>
      <c r="M8" s="65" t="s">
        <v>27</v>
      </c>
      <c r="N8" s="65" t="s">
        <v>28</v>
      </c>
      <c r="O8" s="65" t="s">
        <v>29</v>
      </c>
    </row>
    <row r="9" spans="1:56" s="13" customFormat="1" x14ac:dyDescent="0.25">
      <c r="A9" s="11"/>
      <c r="B9" s="12"/>
      <c r="C9" s="12"/>
      <c r="D9" s="66"/>
      <c r="E9" s="67" t="s">
        <v>30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69" t="s">
        <v>31</v>
      </c>
      <c r="E10" s="70" t="s">
        <v>33</v>
      </c>
      <c r="F10" s="16">
        <v>7.0074247162943397</v>
      </c>
      <c r="G10" s="16" t="s">
        <v>19</v>
      </c>
      <c r="H10" s="16" t="s">
        <v>19</v>
      </c>
      <c r="I10" s="16" t="s">
        <v>19</v>
      </c>
      <c r="J10" s="16" t="s">
        <v>19</v>
      </c>
      <c r="K10" s="16" t="s">
        <v>19</v>
      </c>
      <c r="L10" s="16" t="s">
        <v>19</v>
      </c>
      <c r="M10" s="16">
        <v>0</v>
      </c>
      <c r="N10" s="16">
        <v>0</v>
      </c>
      <c r="O10" s="16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69" t="s">
        <v>34</v>
      </c>
      <c r="E11" s="70" t="s">
        <v>36</v>
      </c>
      <c r="F11" s="16">
        <v>41.416443180118101</v>
      </c>
      <c r="G11" s="16">
        <v>41.416443180118101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69" t="s">
        <v>37</v>
      </c>
      <c r="E12" s="70" t="s">
        <v>39</v>
      </c>
      <c r="F12" s="16">
        <v>29317.8583312909</v>
      </c>
      <c r="G12" s="16">
        <v>29120.9692357227</v>
      </c>
      <c r="H12" s="16">
        <v>196.889095568203</v>
      </c>
      <c r="I12" s="16">
        <v>0.30616705186641902</v>
      </c>
      <c r="J12" s="16">
        <v>196.58292851633601</v>
      </c>
      <c r="K12" s="16">
        <v>564.29284985582115</v>
      </c>
      <c r="L12" s="16">
        <v>367.40375428761803</v>
      </c>
      <c r="M12" s="16">
        <v>88.210763808722206</v>
      </c>
      <c r="N12" s="16">
        <v>88.210763808722206</v>
      </c>
      <c r="O12" s="16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69" t="s">
        <v>40</v>
      </c>
      <c r="E13" s="70" t="s">
        <v>42</v>
      </c>
      <c r="F13" s="16">
        <v>3675.9521793590202</v>
      </c>
      <c r="G13" s="16">
        <v>3252.6565899122502</v>
      </c>
      <c r="H13" s="16">
        <v>423.29558944676501</v>
      </c>
      <c r="I13" s="16">
        <v>109.651369838815</v>
      </c>
      <c r="J13" s="16">
        <v>313.64421960794999</v>
      </c>
      <c r="K13" s="16">
        <v>423.55073233590895</v>
      </c>
      <c r="L13" s="16">
        <v>0.25514288914352101</v>
      </c>
      <c r="M13" s="16">
        <v>88.935064227759995</v>
      </c>
      <c r="N13" s="16">
        <v>88.937079227759995</v>
      </c>
      <c r="O13" s="16">
        <v>2.0149999999999999E-3</v>
      </c>
    </row>
    <row r="14" spans="1:56" s="2" customFormat="1" x14ac:dyDescent="0.25">
      <c r="A14" s="11"/>
      <c r="B14" s="17" t="s">
        <v>43</v>
      </c>
      <c r="C14" s="18" t="s">
        <v>44</v>
      </c>
      <c r="D14" s="69" t="s">
        <v>43</v>
      </c>
      <c r="E14" s="70" t="s">
        <v>45</v>
      </c>
      <c r="F14" s="16">
        <v>453.32537301553702</v>
      </c>
      <c r="G14" s="16">
        <v>242.62980029514401</v>
      </c>
      <c r="H14" s="16">
        <v>210.69557272039401</v>
      </c>
      <c r="I14" s="16">
        <v>0</v>
      </c>
      <c r="J14" s="16">
        <v>210.69557272039401</v>
      </c>
      <c r="K14" s="16">
        <v>210.69557272039339</v>
      </c>
      <c r="L14" s="16">
        <v>0</v>
      </c>
      <c r="M14" s="16">
        <v>81.615966881667404</v>
      </c>
      <c r="N14" s="16">
        <v>81.615966881667404</v>
      </c>
      <c r="O14" s="16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69" t="s">
        <v>46</v>
      </c>
      <c r="E15" s="70" t="s">
        <v>48</v>
      </c>
      <c r="F15" s="16">
        <v>664.78246076110099</v>
      </c>
      <c r="G15" s="16" t="s">
        <v>19</v>
      </c>
      <c r="H15" s="16" t="s">
        <v>19</v>
      </c>
      <c r="I15" s="16" t="s">
        <v>19</v>
      </c>
      <c r="J15" s="16" t="s">
        <v>19</v>
      </c>
      <c r="K15" s="16" t="s">
        <v>19</v>
      </c>
      <c r="L15" s="16" t="s">
        <v>19</v>
      </c>
      <c r="M15" s="16">
        <v>13.498573717725799</v>
      </c>
      <c r="N15" s="16">
        <v>13.498573717725799</v>
      </c>
      <c r="O15" s="16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69" t="s">
        <v>49</v>
      </c>
      <c r="E16" s="70" t="s">
        <v>51</v>
      </c>
      <c r="F16" s="16">
        <v>2938.6259211575798</v>
      </c>
      <c r="G16" s="16" t="s">
        <v>19</v>
      </c>
      <c r="H16" s="16" t="s">
        <v>19</v>
      </c>
      <c r="I16" s="16" t="s">
        <v>19</v>
      </c>
      <c r="J16" s="16" t="s">
        <v>19</v>
      </c>
      <c r="K16" s="16" t="s">
        <v>19</v>
      </c>
      <c r="L16" s="16" t="s">
        <v>19</v>
      </c>
      <c r="M16" s="16">
        <v>0</v>
      </c>
      <c r="N16" s="16">
        <v>0</v>
      </c>
      <c r="O16" s="16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69" t="s">
        <v>52</v>
      </c>
      <c r="E17" s="70" t="s">
        <v>54</v>
      </c>
      <c r="F17" s="16">
        <v>478.72573558619098</v>
      </c>
      <c r="G17" s="16">
        <v>476.83471336974998</v>
      </c>
      <c r="H17" s="16">
        <v>1.8910222164419399</v>
      </c>
      <c r="I17" s="16">
        <v>0</v>
      </c>
      <c r="J17" s="16">
        <v>1.8910222164419399</v>
      </c>
      <c r="K17" s="16">
        <v>1.8910222164419399</v>
      </c>
      <c r="L17" s="16">
        <v>0</v>
      </c>
      <c r="M17" s="16">
        <v>0</v>
      </c>
      <c r="N17" s="16">
        <v>0</v>
      </c>
      <c r="O17" s="16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69" t="s">
        <v>55</v>
      </c>
      <c r="E18" s="70" t="s">
        <v>57</v>
      </c>
      <c r="F18" s="16">
        <v>189994.14986019101</v>
      </c>
      <c r="G18" s="16">
        <v>153679.737897388</v>
      </c>
      <c r="H18" s="16">
        <v>36314.411962803599</v>
      </c>
      <c r="I18" s="16">
        <v>11130.4898195116</v>
      </c>
      <c r="J18" s="16">
        <v>25183.922143291999</v>
      </c>
      <c r="K18" s="16">
        <v>39125.141151403259</v>
      </c>
      <c r="L18" s="16">
        <v>2810.7291885996401</v>
      </c>
      <c r="M18" s="16">
        <v>6470.9044785359984</v>
      </c>
      <c r="N18" s="16">
        <v>7077.278036398433</v>
      </c>
      <c r="O18" s="16">
        <v>606.37355786243506</v>
      </c>
    </row>
    <row r="19" spans="1:15" s="2" customFormat="1" x14ac:dyDescent="0.25">
      <c r="A19" s="11"/>
      <c r="B19" s="17" t="s">
        <v>58</v>
      </c>
      <c r="C19" s="18" t="s">
        <v>59</v>
      </c>
      <c r="D19" s="69" t="s">
        <v>58</v>
      </c>
      <c r="E19" s="70" t="s">
        <v>60</v>
      </c>
      <c r="F19" s="16">
        <v>2053.4264445468002</v>
      </c>
      <c r="G19" s="16">
        <v>1966.15443283375</v>
      </c>
      <c r="H19" s="16">
        <v>87.272011713050205</v>
      </c>
      <c r="I19" s="16">
        <v>6.6013322622536004</v>
      </c>
      <c r="J19" s="16">
        <v>80.670679450796598</v>
      </c>
      <c r="K19" s="16">
        <v>87.272011713050205</v>
      </c>
      <c r="L19" s="16">
        <v>0</v>
      </c>
      <c r="M19" s="16">
        <v>0</v>
      </c>
      <c r="N19" s="16">
        <v>0</v>
      </c>
      <c r="O19" s="16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69" t="s">
        <v>61</v>
      </c>
      <c r="E20" s="70" t="s">
        <v>63</v>
      </c>
      <c r="F20" s="16">
        <v>958.94576759997994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6.1761165115207302</v>
      </c>
      <c r="N20" s="16">
        <v>6.1761165115207302</v>
      </c>
      <c r="O20" s="16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69" t="s">
        <v>64</v>
      </c>
      <c r="E21" s="70" t="s">
        <v>66</v>
      </c>
      <c r="F21" s="16">
        <v>376.722216963189</v>
      </c>
      <c r="G21" s="16">
        <v>384.467635186047</v>
      </c>
      <c r="H21" s="16">
        <v>-7.7454182228581301</v>
      </c>
      <c r="I21" s="16">
        <v>2.7072501512679999E-3</v>
      </c>
      <c r="J21" s="16">
        <v>-7.7481254730093996</v>
      </c>
      <c r="K21" s="16">
        <v>10.6670773609401</v>
      </c>
      <c r="L21" s="16">
        <v>18.412495583798201</v>
      </c>
      <c r="M21" s="16">
        <v>0</v>
      </c>
      <c r="N21" s="16">
        <v>0</v>
      </c>
      <c r="O21" s="16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69" t="s">
        <v>67</v>
      </c>
      <c r="E22" s="70" t="s">
        <v>69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69" t="s">
        <v>70</v>
      </c>
      <c r="E23" s="70" t="s">
        <v>72</v>
      </c>
      <c r="F23" s="16">
        <v>3207.1317984297698</v>
      </c>
      <c r="G23" s="16">
        <v>1452.61813949769</v>
      </c>
      <c r="H23" s="16">
        <v>1754.51365893208</v>
      </c>
      <c r="I23" s="16">
        <v>1131.325784462</v>
      </c>
      <c r="J23" s="16">
        <v>623.18787447008401</v>
      </c>
      <c r="K23" s="16">
        <v>1754.51365893208</v>
      </c>
      <c r="L23" s="16">
        <v>0</v>
      </c>
      <c r="M23" s="16">
        <v>1320.2774228482899</v>
      </c>
      <c r="N23" s="16">
        <v>1320.2774228482899</v>
      </c>
      <c r="O23" s="16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69" t="s">
        <v>73</v>
      </c>
      <c r="E24" s="70" t="s">
        <v>75</v>
      </c>
      <c r="F24" s="16">
        <v>3167.9117876473701</v>
      </c>
      <c r="G24" s="16">
        <v>2857.0617543775102</v>
      </c>
      <c r="H24" s="16">
        <v>310.85003326985498</v>
      </c>
      <c r="I24" s="16">
        <v>19.609939832240102</v>
      </c>
      <c r="J24" s="16">
        <v>291.24009343761497</v>
      </c>
      <c r="K24" s="16">
        <v>310.85003326985498</v>
      </c>
      <c r="L24" s="16">
        <v>0</v>
      </c>
      <c r="M24" s="16">
        <v>115.02375959221899</v>
      </c>
      <c r="N24" s="16">
        <v>115.02375959221899</v>
      </c>
      <c r="O24" s="16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69" t="s">
        <v>76</v>
      </c>
      <c r="E25" s="70" t="s">
        <v>78</v>
      </c>
      <c r="F25" s="16">
        <v>9575.5347010322603</v>
      </c>
      <c r="G25" s="16">
        <v>6847.4932319675299</v>
      </c>
      <c r="H25" s="16">
        <v>2728.0414690647399</v>
      </c>
      <c r="I25" s="16">
        <v>43.1298923355562</v>
      </c>
      <c r="J25" s="16">
        <v>2684.9115767291801</v>
      </c>
      <c r="K25" s="16">
        <v>2772.8250688174198</v>
      </c>
      <c r="L25" s="16">
        <v>44.783599752686904</v>
      </c>
      <c r="M25" s="16">
        <v>1078.71729661632</v>
      </c>
      <c r="N25" s="16">
        <v>1078.8805166163199</v>
      </c>
      <c r="O25" s="16">
        <v>0.16322</v>
      </c>
    </row>
    <row r="26" spans="1:15" s="2" customFormat="1" x14ac:dyDescent="0.25">
      <c r="A26" s="11"/>
      <c r="B26" s="17" t="s">
        <v>79</v>
      </c>
      <c r="C26" s="18" t="s">
        <v>80</v>
      </c>
      <c r="D26" s="69" t="s">
        <v>79</v>
      </c>
      <c r="E26" s="70" t="s">
        <v>81</v>
      </c>
      <c r="F26" s="16">
        <v>6.8227705164515999</v>
      </c>
      <c r="G26" s="16" t="s">
        <v>19</v>
      </c>
      <c r="H26" s="16" t="s">
        <v>19</v>
      </c>
      <c r="I26" s="16" t="s">
        <v>19</v>
      </c>
      <c r="J26" s="16" t="s">
        <v>19</v>
      </c>
      <c r="K26" s="16" t="s">
        <v>19</v>
      </c>
      <c r="L26" s="16" t="s">
        <v>19</v>
      </c>
      <c r="M26" s="16">
        <v>0</v>
      </c>
      <c r="N26" s="16">
        <v>0</v>
      </c>
      <c r="O26" s="16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69" t="s">
        <v>82</v>
      </c>
      <c r="E27" s="70" t="s">
        <v>84</v>
      </c>
      <c r="F27" s="16">
        <v>651.91632678031397</v>
      </c>
      <c r="G27" s="16">
        <v>641.01548503038896</v>
      </c>
      <c r="H27" s="16">
        <v>10.900841749925601</v>
      </c>
      <c r="I27" s="16">
        <v>0</v>
      </c>
      <c r="J27" s="16">
        <v>10.900841749925601</v>
      </c>
      <c r="K27" s="16">
        <v>10.900841749925629</v>
      </c>
      <c r="L27" s="16">
        <v>0</v>
      </c>
      <c r="M27" s="16">
        <v>1.10959969</v>
      </c>
      <c r="N27" s="16">
        <v>1.10959969</v>
      </c>
      <c r="O27" s="16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69" t="s">
        <v>85</v>
      </c>
      <c r="E28" s="70" t="s">
        <v>87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5" s="2" customFormat="1" x14ac:dyDescent="0.25">
      <c r="A29" s="11"/>
      <c r="B29" s="17" t="s">
        <v>88</v>
      </c>
      <c r="C29" s="18" t="s">
        <v>89</v>
      </c>
      <c r="D29" s="69" t="s">
        <v>88</v>
      </c>
      <c r="E29" s="70" t="s">
        <v>90</v>
      </c>
      <c r="F29" s="16">
        <v>78.400044153343998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>
        <v>0</v>
      </c>
      <c r="N29" s="16">
        <v>0</v>
      </c>
      <c r="O29" s="16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69" t="s">
        <v>91</v>
      </c>
      <c r="E30" s="70" t="s">
        <v>93</v>
      </c>
      <c r="F30" s="16">
        <v>277.23129046271902</v>
      </c>
      <c r="G30" s="16">
        <v>275.03712361949198</v>
      </c>
      <c r="H30" s="16">
        <v>2.1941668432268799</v>
      </c>
      <c r="I30" s="16">
        <v>0</v>
      </c>
      <c r="J30" s="16">
        <v>2.1941668432268799</v>
      </c>
      <c r="K30" s="16">
        <v>2.1941668432268799</v>
      </c>
      <c r="L30" s="16">
        <v>0</v>
      </c>
      <c r="M30" s="16">
        <v>0</v>
      </c>
      <c r="N30" s="16">
        <v>0</v>
      </c>
      <c r="O30" s="16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69" t="s">
        <v>94</v>
      </c>
      <c r="E31" s="70" t="s">
        <v>96</v>
      </c>
      <c r="F31" s="16">
        <v>0.40924385506018901</v>
      </c>
      <c r="G31" s="16">
        <v>0.40924385506018901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69" t="s">
        <v>97</v>
      </c>
      <c r="E32" s="70" t="s">
        <v>99</v>
      </c>
      <c r="F32" s="16">
        <v>-13569.178193940001</v>
      </c>
      <c r="G32" s="16">
        <v>460.13122984038199</v>
      </c>
      <c r="H32" s="16">
        <v>-14029.3094237804</v>
      </c>
      <c r="I32" s="16">
        <v>2268.9443879149799</v>
      </c>
      <c r="J32" s="16">
        <v>-16298.2538116954</v>
      </c>
      <c r="K32" s="16">
        <v>9147.6338177767502</v>
      </c>
      <c r="L32" s="16">
        <v>23176.943241557099</v>
      </c>
      <c r="M32" s="16">
        <v>5059.5844888826996</v>
      </c>
      <c r="N32" s="16">
        <v>5059.5844888826996</v>
      </c>
      <c r="O32" s="16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69" t="s">
        <v>100</v>
      </c>
      <c r="E33" s="70" t="s">
        <v>102</v>
      </c>
      <c r="F33" s="16">
        <v>69.749476920046803</v>
      </c>
      <c r="G33" s="16">
        <v>19.897225159962399</v>
      </c>
      <c r="H33" s="16">
        <v>49.8522517600844</v>
      </c>
      <c r="I33" s="16">
        <v>0</v>
      </c>
      <c r="J33" s="16">
        <v>49.8522517600844</v>
      </c>
      <c r="K33" s="16">
        <v>49.8522517600844</v>
      </c>
      <c r="L33" s="16">
        <v>0</v>
      </c>
      <c r="M33" s="16">
        <v>23.829000000000001</v>
      </c>
      <c r="N33" s="16">
        <v>23.829000000000001</v>
      </c>
      <c r="O33" s="16">
        <v>0</v>
      </c>
    </row>
    <row r="34" spans="1:15" s="2" customFormat="1" x14ac:dyDescent="0.25">
      <c r="A34" s="11"/>
      <c r="B34" s="17" t="s">
        <v>103</v>
      </c>
      <c r="C34" s="18" t="s">
        <v>104</v>
      </c>
      <c r="D34" s="69" t="s">
        <v>103</v>
      </c>
      <c r="E34" s="70" t="s">
        <v>105</v>
      </c>
      <c r="F34" s="16">
        <v>2771.69240837711</v>
      </c>
      <c r="G34" s="16">
        <v>2425.25389144886</v>
      </c>
      <c r="H34" s="16">
        <v>346.43851692825098</v>
      </c>
      <c r="I34" s="16">
        <v>111.656487158072</v>
      </c>
      <c r="J34" s="16">
        <v>234.78202977017901</v>
      </c>
      <c r="K34" s="16">
        <v>346.95631292825107</v>
      </c>
      <c r="L34" s="16">
        <v>0.51779600000000003</v>
      </c>
      <c r="M34" s="16">
        <v>183.7553643459311</v>
      </c>
      <c r="N34" s="16">
        <v>184.2731603459311</v>
      </c>
      <c r="O34" s="16">
        <v>0.51779600000000003</v>
      </c>
    </row>
    <row r="35" spans="1:15" s="2" customFormat="1" x14ac:dyDescent="0.25">
      <c r="A35" s="11"/>
      <c r="B35" s="17" t="s">
        <v>106</v>
      </c>
      <c r="C35" s="18" t="s">
        <v>107</v>
      </c>
      <c r="D35" s="69" t="s">
        <v>106</v>
      </c>
      <c r="E35" s="70" t="s">
        <v>108</v>
      </c>
      <c r="F35" s="16" t="s">
        <v>19</v>
      </c>
      <c r="G35" s="16" t="s">
        <v>19</v>
      </c>
      <c r="H35" s="16">
        <v>29.258380330129</v>
      </c>
      <c r="I35" s="16">
        <v>0</v>
      </c>
      <c r="J35" s="16">
        <v>29.258380330129</v>
      </c>
      <c r="K35" s="16">
        <v>29.258380330129</v>
      </c>
      <c r="L35" s="16">
        <v>0</v>
      </c>
      <c r="M35" s="16" t="s">
        <v>19</v>
      </c>
      <c r="N35" s="16" t="s">
        <v>19</v>
      </c>
      <c r="O35" s="16" t="s">
        <v>19</v>
      </c>
    </row>
    <row r="36" spans="1:15" s="2" customFormat="1" x14ac:dyDescent="0.25">
      <c r="A36" s="11"/>
      <c r="B36" s="17" t="s">
        <v>109</v>
      </c>
      <c r="C36" s="18" t="s">
        <v>110</v>
      </c>
      <c r="D36" s="69" t="s">
        <v>109</v>
      </c>
      <c r="E36" s="70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69" t="s">
        <v>112</v>
      </c>
      <c r="E37" s="70" t="s">
        <v>114</v>
      </c>
      <c r="F37" s="16">
        <v>1587.50071352644</v>
      </c>
      <c r="G37" s="16">
        <v>1983.21909690857</v>
      </c>
      <c r="H37" s="16">
        <v>-395.71838338212802</v>
      </c>
      <c r="I37" s="16">
        <v>0</v>
      </c>
      <c r="J37" s="16">
        <v>-395.71838338212802</v>
      </c>
      <c r="K37" s="16">
        <v>11.0310848041385</v>
      </c>
      <c r="L37" s="16">
        <v>406.74946818626699</v>
      </c>
      <c r="M37" s="16">
        <v>0</v>
      </c>
      <c r="N37" s="16">
        <v>0</v>
      </c>
      <c r="O37" s="16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69" t="s">
        <v>115</v>
      </c>
      <c r="E38" s="70" t="s">
        <v>117</v>
      </c>
      <c r="F38" s="16">
        <v>626.12755067737601</v>
      </c>
      <c r="G38" s="71">
        <v>624.17106109284396</v>
      </c>
      <c r="H38" s="16">
        <v>1.95648958453185</v>
      </c>
      <c r="I38" s="16">
        <v>0</v>
      </c>
      <c r="J38" s="16">
        <v>1.95648958453185</v>
      </c>
      <c r="K38" s="16">
        <v>1.95648958453185</v>
      </c>
      <c r="L38" s="16">
        <v>0</v>
      </c>
      <c r="M38" s="16">
        <v>0</v>
      </c>
      <c r="N38" s="16">
        <v>0</v>
      </c>
      <c r="O38" s="16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69" t="s">
        <v>118</v>
      </c>
      <c r="E39" s="70" t="s">
        <v>120</v>
      </c>
      <c r="F39" s="16">
        <v>282.505436930266</v>
      </c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6" t="s">
        <v>19</v>
      </c>
      <c r="M39" s="16">
        <v>30</v>
      </c>
      <c r="N39" s="16">
        <v>30</v>
      </c>
      <c r="O39" s="16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69" t="s">
        <v>121</v>
      </c>
      <c r="E40" s="70" t="s">
        <v>123</v>
      </c>
      <c r="F40" s="16">
        <v>-6045.4178207268897</v>
      </c>
      <c r="G40" s="16">
        <v>15193.221717202699</v>
      </c>
      <c r="H40" s="16">
        <v>-21238.639537929601</v>
      </c>
      <c r="I40" s="16">
        <v>804.36648282701901</v>
      </c>
      <c r="J40" s="16">
        <v>-22043.006020756598</v>
      </c>
      <c r="K40" s="16">
        <v>3108.2597254618699</v>
      </c>
      <c r="L40" s="16">
        <v>24346.8992633915</v>
      </c>
      <c r="M40" s="16">
        <v>1841.7416798526899</v>
      </c>
      <c r="N40" s="16">
        <v>1841.7416798526899</v>
      </c>
      <c r="O40" s="16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69" t="s">
        <v>124</v>
      </c>
      <c r="E41" s="70" t="s">
        <v>126</v>
      </c>
      <c r="F41" s="16">
        <v>100.378823542546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>
        <v>0</v>
      </c>
      <c r="N41" s="16">
        <v>0</v>
      </c>
      <c r="O41" s="16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69" t="s">
        <v>127</v>
      </c>
      <c r="E42" s="70" t="s">
        <v>129</v>
      </c>
      <c r="F42" s="16">
        <v>248.383484052059</v>
      </c>
      <c r="G42" s="16">
        <v>237.623823349547</v>
      </c>
      <c r="H42" s="16">
        <v>10.759660702511299</v>
      </c>
      <c r="I42" s="16">
        <v>0.48299547469601001</v>
      </c>
      <c r="J42" s="16">
        <v>10.2766652278153</v>
      </c>
      <c r="K42" s="16">
        <v>10.759660702511299</v>
      </c>
      <c r="L42" s="16">
        <v>0</v>
      </c>
      <c r="M42" s="16">
        <v>3.4849999999999999</v>
      </c>
      <c r="N42" s="16">
        <v>3.4849999999999999</v>
      </c>
      <c r="O42" s="16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69" t="s">
        <v>130</v>
      </c>
      <c r="E43" s="70" t="s">
        <v>132</v>
      </c>
      <c r="F43" s="16">
        <v>1551.62424321959</v>
      </c>
      <c r="G43" s="16">
        <v>1331.63176993346</v>
      </c>
      <c r="H43" s="16">
        <v>219.99247328612699</v>
      </c>
      <c r="I43" s="16">
        <v>0</v>
      </c>
      <c r="J43" s="16">
        <v>219.99247328612699</v>
      </c>
      <c r="K43" s="16">
        <v>219.99247328612699</v>
      </c>
      <c r="L43" s="16">
        <v>0</v>
      </c>
      <c r="M43" s="16">
        <v>0</v>
      </c>
      <c r="N43" s="16">
        <v>0</v>
      </c>
      <c r="O43" s="16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69" t="s">
        <v>133</v>
      </c>
      <c r="E44" s="70" t="s">
        <v>135</v>
      </c>
      <c r="F44" s="16">
        <v>1336.35419802417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>
        <v>0</v>
      </c>
      <c r="N44" s="16">
        <v>0</v>
      </c>
      <c r="O44" s="16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69" t="s">
        <v>136</v>
      </c>
      <c r="E45" s="70" t="s">
        <v>138</v>
      </c>
      <c r="F45" s="16">
        <v>25078.988537638099</v>
      </c>
      <c r="G45" s="16">
        <v>24548.739703974101</v>
      </c>
      <c r="H45" s="16">
        <v>530.24883366401298</v>
      </c>
      <c r="I45" s="16">
        <v>13.163487273369199</v>
      </c>
      <c r="J45" s="16">
        <v>517.08534639064396</v>
      </c>
      <c r="K45" s="16">
        <v>8698.8595966044395</v>
      </c>
      <c r="L45" s="16">
        <v>8168.6107629404305</v>
      </c>
      <c r="M45" s="16">
        <v>2300.9789688321994</v>
      </c>
      <c r="N45" s="16">
        <v>2333.5122828321996</v>
      </c>
      <c r="O45" s="16">
        <v>32.533313999999997</v>
      </c>
    </row>
    <row r="46" spans="1:15" s="2" customFormat="1" x14ac:dyDescent="0.25">
      <c r="A46" s="11"/>
      <c r="B46" s="17" t="s">
        <v>139</v>
      </c>
      <c r="C46" s="18" t="s">
        <v>140</v>
      </c>
      <c r="D46" s="69" t="s">
        <v>139</v>
      </c>
      <c r="E46" s="70" t="s">
        <v>141</v>
      </c>
      <c r="F46" s="16">
        <v>0.96697658595728397</v>
      </c>
      <c r="G46" s="16" t="s">
        <v>19</v>
      </c>
      <c r="H46" s="16" t="s">
        <v>19</v>
      </c>
      <c r="I46" s="16" t="s">
        <v>19</v>
      </c>
      <c r="J46" s="16" t="s">
        <v>19</v>
      </c>
      <c r="K46" s="16" t="s">
        <v>19</v>
      </c>
      <c r="L46" s="16" t="s">
        <v>19</v>
      </c>
      <c r="M46" s="16">
        <v>0</v>
      </c>
      <c r="N46" s="16">
        <v>0</v>
      </c>
      <c r="O46" s="16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69" t="s">
        <v>142</v>
      </c>
      <c r="E47" s="70" t="s">
        <v>144</v>
      </c>
      <c r="F47" s="16">
        <v>427.61763129157799</v>
      </c>
      <c r="G47" s="16">
        <v>298.97805172752697</v>
      </c>
      <c r="H47" s="16">
        <v>128.63957956405099</v>
      </c>
      <c r="I47" s="16">
        <v>0</v>
      </c>
      <c r="J47" s="16">
        <v>128.63957956405099</v>
      </c>
      <c r="K47" s="16">
        <v>128.6395795640509</v>
      </c>
      <c r="L47" s="16">
        <v>0</v>
      </c>
      <c r="M47" s="16">
        <v>119.38296395160999</v>
      </c>
      <c r="N47" s="16">
        <v>119.38296395160999</v>
      </c>
      <c r="O47" s="16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69" t="s">
        <v>145</v>
      </c>
      <c r="E48" s="70" t="s">
        <v>147</v>
      </c>
      <c r="F48" s="16">
        <v>592.51200964831605</v>
      </c>
      <c r="G48" s="16">
        <v>553.02738902085696</v>
      </c>
      <c r="H48" s="16">
        <v>39.484620627459101</v>
      </c>
      <c r="I48" s="16">
        <v>46.121083547996101</v>
      </c>
      <c r="J48" s="16">
        <v>-6.6364629205370003</v>
      </c>
      <c r="K48" s="16">
        <v>69.263869950179</v>
      </c>
      <c r="L48" s="16">
        <v>29.779249322719899</v>
      </c>
      <c r="M48" s="16">
        <v>46.022883571549201</v>
      </c>
      <c r="N48" s="16">
        <v>46.0234355715492</v>
      </c>
      <c r="O48" s="16">
        <v>5.5199999999999997E-4</v>
      </c>
    </row>
    <row r="49" spans="1:15" s="2" customFormat="1" x14ac:dyDescent="0.25">
      <c r="A49" s="11"/>
      <c r="B49" s="17" t="s">
        <v>148</v>
      </c>
      <c r="C49" s="18" t="s">
        <v>149</v>
      </c>
      <c r="D49" s="69" t="s">
        <v>148</v>
      </c>
      <c r="E49" s="70" t="s">
        <v>150</v>
      </c>
      <c r="F49" s="16">
        <v>235.332253249031</v>
      </c>
      <c r="G49" s="16">
        <v>232.27249173790901</v>
      </c>
      <c r="H49" s="16">
        <v>3.0597615111220602</v>
      </c>
      <c r="I49" s="16">
        <v>0</v>
      </c>
      <c r="J49" s="16">
        <v>3.0597615111220602</v>
      </c>
      <c r="K49" s="16">
        <v>3.0597615111220602</v>
      </c>
      <c r="L49" s="16">
        <v>0</v>
      </c>
      <c r="M49" s="16">
        <v>0</v>
      </c>
      <c r="N49" s="16">
        <v>0</v>
      </c>
      <c r="O49" s="16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69" t="s">
        <v>151</v>
      </c>
      <c r="E50" s="70" t="s">
        <v>153</v>
      </c>
      <c r="F50" s="16">
        <v>128.735894489591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>
        <v>0</v>
      </c>
      <c r="N50" s="16">
        <v>0</v>
      </c>
      <c r="O50" s="16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69" t="s">
        <v>154</v>
      </c>
      <c r="E51" s="70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s="2" customFormat="1" x14ac:dyDescent="0.25">
      <c r="A52" s="11"/>
      <c r="B52" s="17" t="s">
        <v>157</v>
      </c>
      <c r="C52" s="18" t="s">
        <v>158</v>
      </c>
      <c r="D52" s="69" t="s">
        <v>157</v>
      </c>
      <c r="E52" s="70" t="s">
        <v>159</v>
      </c>
      <c r="F52" s="16">
        <v>0.77694974357254498</v>
      </c>
      <c r="G52" s="16">
        <v>0.77694974357254498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69" t="s">
        <v>160</v>
      </c>
      <c r="E53" s="70" t="s">
        <v>162</v>
      </c>
      <c r="F53" s="16">
        <v>1955.21449496543</v>
      </c>
      <c r="G53" s="16">
        <v>1266.7373453370401</v>
      </c>
      <c r="H53" s="16">
        <v>688.477149628387</v>
      </c>
      <c r="I53" s="16">
        <v>139.28960722531201</v>
      </c>
      <c r="J53" s="16">
        <v>549.18754240307499</v>
      </c>
      <c r="K53" s="16">
        <v>688.477149628387</v>
      </c>
      <c r="L53" s="16">
        <v>0</v>
      </c>
      <c r="M53" s="16">
        <v>138.14435</v>
      </c>
      <c r="N53" s="16">
        <v>138.14435</v>
      </c>
      <c r="O53" s="16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69" t="s">
        <v>163</v>
      </c>
      <c r="E54" s="70" t="s">
        <v>165</v>
      </c>
      <c r="F54" s="16">
        <v>175.77593242955899</v>
      </c>
      <c r="G54" s="16" t="s">
        <v>19</v>
      </c>
      <c r="H54" s="16" t="s">
        <v>19</v>
      </c>
      <c r="I54" s="16" t="s">
        <v>19</v>
      </c>
      <c r="J54" s="16" t="s">
        <v>19</v>
      </c>
      <c r="K54" s="16" t="s">
        <v>19</v>
      </c>
      <c r="L54" s="16" t="s">
        <v>19</v>
      </c>
      <c r="M54" s="16">
        <v>0</v>
      </c>
      <c r="N54" s="16">
        <v>0</v>
      </c>
      <c r="O54" s="16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69" t="s">
        <v>166</v>
      </c>
      <c r="E55" s="70" t="s">
        <v>168</v>
      </c>
      <c r="F55" s="16">
        <v>185.15777296454101</v>
      </c>
      <c r="G55" s="16">
        <v>184.555410749266</v>
      </c>
      <c r="H55" s="16">
        <v>0.60236221527457701</v>
      </c>
      <c r="I55" s="16">
        <v>0</v>
      </c>
      <c r="J55" s="16">
        <v>0.60236221527457701</v>
      </c>
      <c r="K55" s="16">
        <v>0.60236221527457701</v>
      </c>
      <c r="L55" s="16">
        <v>0</v>
      </c>
      <c r="M55" s="16">
        <v>0</v>
      </c>
      <c r="N55" s="16">
        <v>0</v>
      </c>
      <c r="O55" s="16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69" t="s">
        <v>169</v>
      </c>
      <c r="E56" s="70" t="s">
        <v>171</v>
      </c>
      <c r="F56" s="16">
        <v>6398.6332389863801</v>
      </c>
      <c r="G56" s="16">
        <v>6199.0836889843204</v>
      </c>
      <c r="H56" s="16">
        <v>199.549550002057</v>
      </c>
      <c r="I56" s="16">
        <v>0</v>
      </c>
      <c r="J56" s="16">
        <v>199.549550002057</v>
      </c>
      <c r="K56" s="16">
        <v>199.549550002057</v>
      </c>
      <c r="L56" s="16">
        <v>0</v>
      </c>
      <c r="M56" s="16">
        <v>0</v>
      </c>
      <c r="N56" s="16">
        <v>0</v>
      </c>
      <c r="O56" s="16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69" t="s">
        <v>172</v>
      </c>
      <c r="E57" s="70" t="s">
        <v>174</v>
      </c>
      <c r="F57" s="16">
        <v>324.70813130358101</v>
      </c>
      <c r="G57" s="16">
        <v>122.84781016113701</v>
      </c>
      <c r="H57" s="16">
        <v>201.86032114244401</v>
      </c>
      <c r="I57" s="16">
        <v>13.850553320971301</v>
      </c>
      <c r="J57" s="16">
        <v>188.00976782147299</v>
      </c>
      <c r="K57" s="16">
        <v>201.86032114244421</v>
      </c>
      <c r="L57" s="16">
        <v>0</v>
      </c>
      <c r="M57" s="16">
        <v>147.246647609343</v>
      </c>
      <c r="N57" s="16">
        <v>147.246647609343</v>
      </c>
      <c r="O57" s="16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69" t="s">
        <v>175</v>
      </c>
      <c r="E58" s="70" t="s">
        <v>177</v>
      </c>
      <c r="F58" s="16">
        <v>18522.717479118401</v>
      </c>
      <c r="G58" s="16">
        <v>15219.936605065401</v>
      </c>
      <c r="H58" s="16">
        <v>3302.7808740529499</v>
      </c>
      <c r="I58" s="16">
        <v>-81.642083957912504</v>
      </c>
      <c r="J58" s="16">
        <v>3384.4229580108699</v>
      </c>
      <c r="K58" s="16">
        <v>6653.4077726006899</v>
      </c>
      <c r="L58" s="16">
        <v>3350.62689854774</v>
      </c>
      <c r="M58" s="16">
        <v>1792.0954169631068</v>
      </c>
      <c r="N58" s="16">
        <v>1828.1561439631068</v>
      </c>
      <c r="O58" s="16">
        <v>36.060727</v>
      </c>
    </row>
    <row r="59" spans="1:15" s="2" customFormat="1" x14ac:dyDescent="0.25">
      <c r="A59" s="11"/>
      <c r="B59" s="17" t="s">
        <v>178</v>
      </c>
      <c r="C59" s="18" t="s">
        <v>179</v>
      </c>
      <c r="D59" s="69" t="s">
        <v>178</v>
      </c>
      <c r="E59" s="70" t="s">
        <v>180</v>
      </c>
      <c r="F59" s="16">
        <v>6463.6701071345997</v>
      </c>
      <c r="G59" s="16" t="s">
        <v>19</v>
      </c>
      <c r="H59" s="16" t="s">
        <v>19</v>
      </c>
      <c r="I59" s="16" t="s">
        <v>19</v>
      </c>
      <c r="J59" s="16" t="s">
        <v>19</v>
      </c>
      <c r="K59" s="16" t="s">
        <v>19</v>
      </c>
      <c r="L59" s="16" t="s">
        <v>19</v>
      </c>
      <c r="M59" s="16">
        <v>396.78928636710174</v>
      </c>
      <c r="N59" s="16">
        <v>396.78929336710178</v>
      </c>
      <c r="O59" s="16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69" t="s">
        <v>181</v>
      </c>
      <c r="E60" s="70" t="s">
        <v>183</v>
      </c>
      <c r="F60" s="16">
        <v>3015.5636839492499</v>
      </c>
      <c r="G60" s="16">
        <v>2454.8499459320901</v>
      </c>
      <c r="H60" s="16">
        <v>560.71373801716095</v>
      </c>
      <c r="I60" s="16">
        <v>30.5470846273276</v>
      </c>
      <c r="J60" s="16">
        <v>530.16665338983296</v>
      </c>
      <c r="K60" s="16">
        <v>560.71373801716095</v>
      </c>
      <c r="L60" s="16">
        <v>0</v>
      </c>
      <c r="M60" s="16">
        <v>40.605936489999998</v>
      </c>
      <c r="N60" s="16">
        <v>40.605936489999998</v>
      </c>
      <c r="O60" s="16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69" t="s">
        <v>184</v>
      </c>
      <c r="E61" s="70" t="s">
        <v>186</v>
      </c>
      <c r="F61" s="16">
        <v>15459.7931753599</v>
      </c>
      <c r="G61" s="16">
        <v>23310.619940360499</v>
      </c>
      <c r="H61" s="16">
        <v>-7850.82676500055</v>
      </c>
      <c r="I61" s="16">
        <v>35.6926042942696</v>
      </c>
      <c r="J61" s="16">
        <v>-7886.5193692948196</v>
      </c>
      <c r="K61" s="16">
        <v>1337.691138723686</v>
      </c>
      <c r="L61" s="16">
        <v>9188.5179037242306</v>
      </c>
      <c r="M61" s="16">
        <v>1002.5414577861</v>
      </c>
      <c r="N61" s="16">
        <v>1010.3918027861</v>
      </c>
      <c r="O61" s="16">
        <v>7.8503449999999999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69" t="s">
        <v>187</v>
      </c>
      <c r="E62" s="70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69" t="s">
        <v>192</v>
      </c>
      <c r="E63" s="72" t="s">
        <v>193</v>
      </c>
      <c r="F63" s="16" t="s">
        <v>19</v>
      </c>
      <c r="G63" s="16" t="s">
        <v>19</v>
      </c>
      <c r="H63" s="16" t="s">
        <v>19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</row>
    <row r="64" spans="1:15" s="24" customFormat="1" ht="31.5" customHeight="1" x14ac:dyDescent="0.25">
      <c r="A64" s="21"/>
      <c r="B64" s="100" t="s">
        <v>194</v>
      </c>
      <c r="C64" s="97"/>
      <c r="D64" s="93" t="s">
        <v>194</v>
      </c>
      <c r="E64" s="73" t="s">
        <v>195</v>
      </c>
      <c r="F64" s="74">
        <f t="shared" ref="F64:O64" si="0">SUM(F10:F62)</f>
        <v>315852.18071070546</v>
      </c>
      <c r="G64" s="74">
        <f t="shared" si="0"/>
        <v>297906.0768739655</v>
      </c>
      <c r="H64" s="74">
        <f t="shared" si="0"/>
        <v>4832.3904590292941</v>
      </c>
      <c r="I64" s="74">
        <f t="shared" si="0"/>
        <v>15823.589702250583</v>
      </c>
      <c r="J64" s="74">
        <f t="shared" si="0"/>
        <v>-10991.199243221277</v>
      </c>
      <c r="K64" s="74">
        <f t="shared" si="0"/>
        <v>76742.619223812246</v>
      </c>
      <c r="L64" s="74">
        <f t="shared" si="0"/>
        <v>71910.228764782863</v>
      </c>
      <c r="M64" s="74">
        <f t="shared" si="0"/>
        <v>22390.672487082553</v>
      </c>
      <c r="N64" s="74">
        <f t="shared" si="0"/>
        <v>23074.174020944985</v>
      </c>
      <c r="O64" s="74">
        <f t="shared" si="0"/>
        <v>683.50153386243505</v>
      </c>
    </row>
    <row r="65" spans="1:56" s="24" customFormat="1" ht="21.75" thickBot="1" x14ac:dyDescent="0.3">
      <c r="A65" s="21"/>
      <c r="B65" s="96"/>
      <c r="C65" s="98"/>
      <c r="D65" s="99"/>
      <c r="E65" s="75" t="s">
        <v>196</v>
      </c>
      <c r="F65" s="74" t="str">
        <f t="shared" ref="F65:O65" si="1">IF(COUNTA(F10:F63)&gt;0,IF(F63="c","c",SUM(F63:F64)),"")</f>
        <v>c</v>
      </c>
      <c r="G65" s="74" t="str">
        <f t="shared" si="1"/>
        <v>c</v>
      </c>
      <c r="H65" s="74" t="str">
        <f t="shared" si="1"/>
        <v>c</v>
      </c>
      <c r="I65" s="74" t="str">
        <f t="shared" si="1"/>
        <v>c</v>
      </c>
      <c r="J65" s="74" t="str">
        <f t="shared" si="1"/>
        <v>c</v>
      </c>
      <c r="K65" s="74" t="str">
        <f t="shared" si="1"/>
        <v>c</v>
      </c>
      <c r="L65" s="74" t="str">
        <f t="shared" si="1"/>
        <v>c</v>
      </c>
      <c r="M65" s="74" t="str">
        <f t="shared" si="1"/>
        <v>c</v>
      </c>
      <c r="N65" s="74" t="str">
        <f t="shared" si="1"/>
        <v>c</v>
      </c>
      <c r="O65" s="74" t="str">
        <f t="shared" si="1"/>
        <v>c</v>
      </c>
    </row>
    <row r="66" spans="1:56" s="2" customFormat="1" ht="55.5" customHeight="1" thickBot="1" x14ac:dyDescent="0.3">
      <c r="A66" s="23"/>
      <c r="B66" s="25"/>
      <c r="C66" s="23"/>
      <c r="D66" s="76"/>
      <c r="E66" s="77" t="s">
        <v>197</v>
      </c>
      <c r="F66" s="78" t="str">
        <f t="shared" ref="F66:O66" si="2">IF(F63="c","",IF(AND(IF((COUNTIF(F10:F62,"c"))&gt;0,1,0)=1,F63=""),"Please provide Not Specified (Including Confidential)",""))</f>
        <v/>
      </c>
      <c r="G66" s="78" t="str">
        <f t="shared" si="2"/>
        <v/>
      </c>
      <c r="H66" s="78" t="str">
        <f t="shared" si="2"/>
        <v/>
      </c>
      <c r="I66" s="78" t="str">
        <f t="shared" si="2"/>
        <v/>
      </c>
      <c r="J66" s="78" t="str">
        <f t="shared" si="2"/>
        <v/>
      </c>
      <c r="K66" s="78" t="str">
        <f t="shared" si="2"/>
        <v/>
      </c>
      <c r="L66" s="78" t="str">
        <f t="shared" si="2"/>
        <v/>
      </c>
      <c r="M66" s="78" t="str">
        <f t="shared" si="2"/>
        <v/>
      </c>
      <c r="N66" s="78" t="str">
        <f t="shared" si="2"/>
        <v/>
      </c>
      <c r="O66" s="78" t="str">
        <f t="shared" si="2"/>
        <v/>
      </c>
    </row>
    <row r="67" spans="1:56" s="13" customFormat="1" ht="12" thickBot="1" x14ac:dyDescent="0.3">
      <c r="A67" s="11"/>
      <c r="B67" s="26"/>
      <c r="C67" s="23"/>
      <c r="D67" s="66"/>
      <c r="E67" s="67" t="s">
        <v>198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69" t="s">
        <v>199</v>
      </c>
      <c r="E68" s="70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69" t="s">
        <v>202</v>
      </c>
      <c r="E69" s="70" t="s">
        <v>204</v>
      </c>
      <c r="F69" s="16">
        <v>60.076113909339902</v>
      </c>
      <c r="G69" s="16">
        <v>60.076113909339902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69" t="s">
        <v>205</v>
      </c>
      <c r="E70" s="70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16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69" t="s">
        <v>208</v>
      </c>
      <c r="E71" s="70" t="s">
        <v>210</v>
      </c>
      <c r="F71" s="16" t="s">
        <v>19</v>
      </c>
      <c r="G71" s="16" t="s">
        <v>19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19</v>
      </c>
      <c r="N71" s="16" t="s">
        <v>19</v>
      </c>
      <c r="O71" s="16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69" t="s">
        <v>211</v>
      </c>
      <c r="E72" s="70" t="s">
        <v>213</v>
      </c>
      <c r="F72" s="16">
        <v>2.6290763146402698</v>
      </c>
      <c r="G72" s="16">
        <v>2.6290763146402698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</row>
    <row r="73" spans="1:56" s="24" customFormat="1" ht="21" x14ac:dyDescent="0.25">
      <c r="A73" s="21"/>
      <c r="B73" s="28" t="s">
        <v>214</v>
      </c>
      <c r="C73" s="23" t="s">
        <v>215</v>
      </c>
      <c r="D73" s="69" t="s">
        <v>214</v>
      </c>
      <c r="E73" s="72" t="s">
        <v>193</v>
      </c>
      <c r="F73" s="16" t="s">
        <v>19</v>
      </c>
      <c r="G73" s="16" t="s">
        <v>19</v>
      </c>
      <c r="H73" s="16" t="s">
        <v>19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</row>
    <row r="74" spans="1:56" s="24" customFormat="1" ht="31.5" customHeight="1" x14ac:dyDescent="0.25">
      <c r="A74" s="21"/>
      <c r="B74" s="95" t="s">
        <v>194</v>
      </c>
      <c r="C74" s="97"/>
      <c r="D74" s="93" t="s">
        <v>194</v>
      </c>
      <c r="E74" s="73" t="s">
        <v>195</v>
      </c>
      <c r="F74" s="74">
        <f>SUM(F68:F72)</f>
        <v>62.705190223980175</v>
      </c>
      <c r="G74" s="74">
        <f t="shared" ref="G74:O74" si="3">SUM(G68:G72)</f>
        <v>62.705190223980175</v>
      </c>
      <c r="H74" s="74">
        <f t="shared" si="3"/>
        <v>0</v>
      </c>
      <c r="I74" s="74">
        <f t="shared" si="3"/>
        <v>0</v>
      </c>
      <c r="J74" s="74">
        <f t="shared" si="3"/>
        <v>0</v>
      </c>
      <c r="K74" s="74">
        <f t="shared" si="3"/>
        <v>0</v>
      </c>
      <c r="L74" s="74">
        <f t="shared" si="3"/>
        <v>0</v>
      </c>
      <c r="M74" s="74">
        <f t="shared" si="3"/>
        <v>0</v>
      </c>
      <c r="N74" s="74">
        <f t="shared" si="3"/>
        <v>0</v>
      </c>
      <c r="O74" s="74">
        <f t="shared" si="3"/>
        <v>0</v>
      </c>
    </row>
    <row r="75" spans="1:56" s="24" customFormat="1" ht="21.75" thickBot="1" x14ac:dyDescent="0.3">
      <c r="A75" s="21"/>
      <c r="B75" s="96"/>
      <c r="C75" s="98"/>
      <c r="D75" s="99"/>
      <c r="E75" s="75" t="s">
        <v>216</v>
      </c>
      <c r="F75" s="74" t="str">
        <f>IF(COUNTA(F68:F73)&gt;0,IF(F73="c","c",SUM(F73:F74)),"")</f>
        <v>c</v>
      </c>
      <c r="G75" s="74" t="str">
        <f t="shared" ref="G75:O75" si="4">IF(COUNTA(G68:G73)&gt;0,IF(G73="c","c",SUM(G73:G74)),"")</f>
        <v>c</v>
      </c>
      <c r="H75" s="74" t="str">
        <f t="shared" si="4"/>
        <v>c</v>
      </c>
      <c r="I75" s="74" t="str">
        <f t="shared" si="4"/>
        <v>c</v>
      </c>
      <c r="J75" s="74" t="str">
        <f t="shared" si="4"/>
        <v>c</v>
      </c>
      <c r="K75" s="74" t="str">
        <f t="shared" si="4"/>
        <v>c</v>
      </c>
      <c r="L75" s="74" t="str">
        <f t="shared" si="4"/>
        <v>c</v>
      </c>
      <c r="M75" s="74" t="str">
        <f t="shared" si="4"/>
        <v>c</v>
      </c>
      <c r="N75" s="74" t="str">
        <f t="shared" si="4"/>
        <v>c</v>
      </c>
      <c r="O75" s="74" t="str">
        <f t="shared" si="4"/>
        <v>c</v>
      </c>
    </row>
    <row r="76" spans="1:56" s="2" customFormat="1" ht="55.5" customHeight="1" thickBot="1" x14ac:dyDescent="0.3">
      <c r="A76" s="23"/>
      <c r="B76" s="25"/>
      <c r="C76" s="23"/>
      <c r="D76" s="76"/>
      <c r="E76" s="77" t="s">
        <v>197</v>
      </c>
      <c r="F76" s="78" t="str">
        <f>IF(F73="c","",IF(AND(IF((COUNTIF(F68:F72,"c"))&gt;0,1,0)=1,F73=""),"Please provide Not Specified (Including Confidential)",""))</f>
        <v/>
      </c>
      <c r="G76" s="78" t="str">
        <f t="shared" ref="G76:O76" si="5">IF(G73="c","",IF(AND(IF((COUNTIF(G68:G72,"c"))&gt;0,1,0)=1,G73=""),"Please provide Not Specified (Including Confidential)",""))</f>
        <v/>
      </c>
      <c r="H76" s="78" t="str">
        <f t="shared" si="5"/>
        <v/>
      </c>
      <c r="I76" s="78" t="str">
        <f t="shared" si="5"/>
        <v/>
      </c>
      <c r="J76" s="78" t="str">
        <f t="shared" si="5"/>
        <v/>
      </c>
      <c r="K76" s="78" t="str">
        <f t="shared" si="5"/>
        <v/>
      </c>
      <c r="L76" s="78" t="str">
        <f t="shared" si="5"/>
        <v/>
      </c>
      <c r="M76" s="78" t="str">
        <f t="shared" si="5"/>
        <v/>
      </c>
      <c r="N76" s="78" t="str">
        <f t="shared" si="5"/>
        <v/>
      </c>
      <c r="O76" s="78" t="str">
        <f t="shared" si="5"/>
        <v/>
      </c>
    </row>
    <row r="77" spans="1:56" s="13" customFormat="1" ht="12" thickBot="1" x14ac:dyDescent="0.3">
      <c r="A77" s="11"/>
      <c r="B77" s="26"/>
      <c r="C77" s="23"/>
      <c r="D77" s="66"/>
      <c r="E77" s="67" t="s">
        <v>217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69" t="s">
        <v>218</v>
      </c>
      <c r="E78" s="70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69" t="s">
        <v>221</v>
      </c>
      <c r="E79" s="70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69" t="s">
        <v>224</v>
      </c>
      <c r="E80" s="70" t="s">
        <v>226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69" t="s">
        <v>227</v>
      </c>
      <c r="E81" s="70" t="s">
        <v>229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69" t="s">
        <v>230</v>
      </c>
      <c r="E82" s="70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69" t="s">
        <v>233</v>
      </c>
      <c r="E83" s="70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</row>
    <row r="84" spans="1:15" s="2" customFormat="1" x14ac:dyDescent="0.25">
      <c r="A84" s="11"/>
      <c r="B84" s="27" t="s">
        <v>236</v>
      </c>
      <c r="C84" s="29">
        <v>624</v>
      </c>
      <c r="D84" s="69" t="s">
        <v>236</v>
      </c>
      <c r="E84" s="70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</row>
    <row r="85" spans="1:15" s="2" customFormat="1" x14ac:dyDescent="0.25">
      <c r="A85" s="11"/>
      <c r="B85" s="27" t="s">
        <v>238</v>
      </c>
      <c r="C85" s="29">
        <v>622</v>
      </c>
      <c r="D85" s="69" t="s">
        <v>238</v>
      </c>
      <c r="E85" s="70" t="s">
        <v>239</v>
      </c>
      <c r="F85" s="16">
        <v>9.7519990000000001E-2</v>
      </c>
      <c r="G85" s="16">
        <v>9.7519990000000001E-2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69" t="s">
        <v>240</v>
      </c>
      <c r="E86" s="70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69" t="s">
        <v>243</v>
      </c>
      <c r="E87" s="70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69" t="s">
        <v>246</v>
      </c>
      <c r="E88" s="70" t="s">
        <v>248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69" t="s">
        <v>249</v>
      </c>
      <c r="E89" s="70" t="s">
        <v>251</v>
      </c>
      <c r="F89" s="16" t="s">
        <v>19</v>
      </c>
      <c r="G89" s="16" t="s">
        <v>19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 t="s">
        <v>19</v>
      </c>
      <c r="N89" s="16" t="s">
        <v>19</v>
      </c>
      <c r="O89" s="16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69" t="s">
        <v>252</v>
      </c>
      <c r="E90" s="70" t="s">
        <v>254</v>
      </c>
      <c r="F90" s="16" t="s">
        <v>19</v>
      </c>
      <c r="G90" s="16">
        <v>0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69" t="s">
        <v>255</v>
      </c>
      <c r="E91" s="70" t="s">
        <v>257</v>
      </c>
      <c r="F91" s="16">
        <v>1.2370010000000001E-2</v>
      </c>
      <c r="G91" s="16">
        <v>1.2370010000000001E-2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69" t="s">
        <v>258</v>
      </c>
      <c r="E92" s="70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69" t="s">
        <v>261</v>
      </c>
      <c r="E93" s="70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69" t="s">
        <v>264</v>
      </c>
      <c r="E94" s="70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69" t="s">
        <v>267</v>
      </c>
      <c r="E95" s="70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69" t="s">
        <v>270</v>
      </c>
      <c r="E96" s="70" t="s">
        <v>272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69" t="s">
        <v>273</v>
      </c>
      <c r="E97" s="70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69" t="s">
        <v>276</v>
      </c>
      <c r="E98" s="70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69" t="s">
        <v>279</v>
      </c>
      <c r="E99" s="70" t="s">
        <v>281</v>
      </c>
      <c r="F99" s="16" t="s">
        <v>19</v>
      </c>
      <c r="G99" s="16">
        <v>9.3200000000000002E-3</v>
      </c>
      <c r="H99" s="16" t="s">
        <v>19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16" t="s">
        <v>19</v>
      </c>
    </row>
    <row r="100" spans="1:15" s="2" customFormat="1" x14ac:dyDescent="0.25">
      <c r="A100" s="11"/>
      <c r="B100" s="27" t="s">
        <v>282</v>
      </c>
      <c r="C100" s="23" t="s">
        <v>283</v>
      </c>
      <c r="D100" s="69" t="s">
        <v>282</v>
      </c>
      <c r="E100" s="70" t="s">
        <v>284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69" t="s">
        <v>285</v>
      </c>
      <c r="E101" s="70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69" t="s">
        <v>288</v>
      </c>
      <c r="E102" s="70" t="s">
        <v>290</v>
      </c>
      <c r="F102" s="16">
        <v>-0.54833014247033296</v>
      </c>
      <c r="G102" s="16" t="s">
        <v>19</v>
      </c>
      <c r="H102" s="16" t="s">
        <v>19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>
        <v>0</v>
      </c>
      <c r="N102" s="16">
        <v>0</v>
      </c>
      <c r="O102" s="16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69" t="s">
        <v>291</v>
      </c>
      <c r="E103" s="70" t="s">
        <v>293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69" t="s">
        <v>294</v>
      </c>
      <c r="E104" s="70" t="s">
        <v>296</v>
      </c>
      <c r="F104" s="16" t="s">
        <v>19</v>
      </c>
      <c r="G104" s="16" t="s">
        <v>19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19</v>
      </c>
      <c r="N104" s="16" t="s">
        <v>19</v>
      </c>
      <c r="O104" s="16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69" t="s">
        <v>297</v>
      </c>
      <c r="E105" s="70" t="s">
        <v>299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69" t="s">
        <v>300</v>
      </c>
      <c r="E106" s="70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69" t="s">
        <v>303</v>
      </c>
      <c r="E107" s="70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69" t="s">
        <v>306</v>
      </c>
      <c r="E108" s="70" t="s">
        <v>308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69" t="s">
        <v>309</v>
      </c>
      <c r="E109" s="70" t="s">
        <v>311</v>
      </c>
      <c r="F109" s="16">
        <v>30.922742436246299</v>
      </c>
      <c r="G109" s="16">
        <v>30.922742436246299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69" t="s">
        <v>312</v>
      </c>
      <c r="E110" s="70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69" t="s">
        <v>315</v>
      </c>
      <c r="E111" s="70" t="s">
        <v>317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</row>
    <row r="112" spans="1:15" s="2" customFormat="1" x14ac:dyDescent="0.25">
      <c r="A112" s="11"/>
      <c r="B112" s="27" t="s">
        <v>318</v>
      </c>
      <c r="C112" s="23" t="s">
        <v>319</v>
      </c>
      <c r="D112" s="69" t="s">
        <v>318</v>
      </c>
      <c r="E112" s="70" t="s">
        <v>320</v>
      </c>
      <c r="F112" s="16">
        <v>0.62632856126390801</v>
      </c>
      <c r="G112" s="16" t="s">
        <v>19</v>
      </c>
      <c r="H112" s="16" t="s">
        <v>19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>
        <v>0</v>
      </c>
      <c r="N112" s="16">
        <v>0</v>
      </c>
      <c r="O112" s="16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69" t="s">
        <v>321</v>
      </c>
      <c r="E113" s="70" t="s">
        <v>323</v>
      </c>
      <c r="F113" s="16">
        <v>4.4464992345249997E-2</v>
      </c>
      <c r="G113" s="16" t="s">
        <v>19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>
        <v>0</v>
      </c>
      <c r="N113" s="16">
        <v>0</v>
      </c>
      <c r="O113" s="16">
        <v>0</v>
      </c>
    </row>
    <row r="114" spans="1:15" s="2" customFormat="1" x14ac:dyDescent="0.25">
      <c r="A114" s="11"/>
      <c r="B114" s="27" t="s">
        <v>324</v>
      </c>
      <c r="C114" s="23" t="s">
        <v>325</v>
      </c>
      <c r="D114" s="69" t="s">
        <v>324</v>
      </c>
      <c r="E114" s="70" t="s">
        <v>326</v>
      </c>
      <c r="F114" s="16" t="s">
        <v>19</v>
      </c>
      <c r="G114" s="16">
        <v>0.173148447455825</v>
      </c>
      <c r="H114" s="16" t="s">
        <v>19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16" t="s">
        <v>19</v>
      </c>
    </row>
    <row r="115" spans="1:15" s="2" customFormat="1" x14ac:dyDescent="0.25">
      <c r="A115" s="11"/>
      <c r="B115" s="27" t="s">
        <v>327</v>
      </c>
      <c r="C115" s="23" t="s">
        <v>328</v>
      </c>
      <c r="D115" s="69" t="s">
        <v>327</v>
      </c>
      <c r="E115" s="70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69" t="s">
        <v>330</v>
      </c>
      <c r="E116" s="70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69" t="s">
        <v>333</v>
      </c>
      <c r="E117" s="70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69" t="s">
        <v>336</v>
      </c>
      <c r="E118" s="70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69" t="s">
        <v>339</v>
      </c>
      <c r="E119" s="70" t="s">
        <v>341</v>
      </c>
      <c r="F119" s="16">
        <v>318.84462550515201</v>
      </c>
      <c r="G119" s="16">
        <v>310.00366139014199</v>
      </c>
      <c r="H119" s="16">
        <v>8.8409641150101894</v>
      </c>
      <c r="I119" s="16">
        <v>6.9763417831744103</v>
      </c>
      <c r="J119" s="16">
        <v>1.86462233183578</v>
      </c>
      <c r="K119" s="16">
        <v>8.8409641150101894</v>
      </c>
      <c r="L119" s="16">
        <v>0</v>
      </c>
      <c r="M119" s="16">
        <v>0.60304376134506998</v>
      </c>
      <c r="N119" s="16">
        <v>0.60304376134506998</v>
      </c>
      <c r="O119" s="16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69" t="s">
        <v>342</v>
      </c>
      <c r="E120" s="70" t="s">
        <v>344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69" t="s">
        <v>345</v>
      </c>
      <c r="E121" s="70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69" t="s">
        <v>348</v>
      </c>
      <c r="E122" s="70" t="s">
        <v>350</v>
      </c>
      <c r="F122" s="16">
        <v>12.4266276382768</v>
      </c>
      <c r="G122" s="16" t="s">
        <v>19</v>
      </c>
      <c r="H122" s="16" t="s">
        <v>19</v>
      </c>
      <c r="I122" s="16" t="s">
        <v>19</v>
      </c>
      <c r="J122" s="16" t="s">
        <v>19</v>
      </c>
      <c r="K122" s="16" t="s">
        <v>19</v>
      </c>
      <c r="L122" s="16" t="s">
        <v>19</v>
      </c>
      <c r="M122" s="16">
        <v>0</v>
      </c>
      <c r="N122" s="16">
        <v>0</v>
      </c>
      <c r="O122" s="16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69" t="s">
        <v>351</v>
      </c>
      <c r="E123" s="70" t="s">
        <v>353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69" t="s">
        <v>354</v>
      </c>
      <c r="E124" s="70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69" t="s">
        <v>357</v>
      </c>
      <c r="E125" s="70" t="s">
        <v>359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69" t="s">
        <v>360</v>
      </c>
      <c r="E126" s="70" t="s">
        <v>362</v>
      </c>
      <c r="F126" s="16">
        <v>0.30080264247076799</v>
      </c>
      <c r="G126" s="16">
        <v>0.30080264247076799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69" t="s">
        <v>363</v>
      </c>
      <c r="E127" s="70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69" t="s">
        <v>366</v>
      </c>
      <c r="E128" s="70" t="s">
        <v>368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69" t="s">
        <v>369</v>
      </c>
      <c r="E129" s="70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69" t="s">
        <v>372</v>
      </c>
      <c r="E130" s="70" t="s">
        <v>374</v>
      </c>
      <c r="F130" s="16">
        <v>3.9375525191279001E-2</v>
      </c>
      <c r="G130" s="16">
        <v>3.9375525191279001E-2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69" t="s">
        <v>375</v>
      </c>
      <c r="E131" s="70" t="s">
        <v>377</v>
      </c>
      <c r="F131" s="16" t="s">
        <v>19</v>
      </c>
      <c r="G131" s="16">
        <v>0</v>
      </c>
      <c r="H131" s="16" t="s">
        <v>19</v>
      </c>
      <c r="I131" s="16" t="s">
        <v>19</v>
      </c>
      <c r="J131" s="16" t="s">
        <v>19</v>
      </c>
      <c r="K131" s="16" t="s">
        <v>19</v>
      </c>
      <c r="L131" s="16" t="s">
        <v>19</v>
      </c>
      <c r="M131" s="16" t="s">
        <v>19</v>
      </c>
      <c r="N131" s="16" t="s">
        <v>19</v>
      </c>
      <c r="O131" s="16" t="s">
        <v>19</v>
      </c>
    </row>
    <row r="132" spans="1:56" s="24" customFormat="1" ht="21" x14ac:dyDescent="0.25">
      <c r="A132" s="21"/>
      <c r="B132" s="28" t="s">
        <v>378</v>
      </c>
      <c r="C132" s="23" t="s">
        <v>379</v>
      </c>
      <c r="D132" s="69" t="s">
        <v>378</v>
      </c>
      <c r="E132" s="72" t="s">
        <v>193</v>
      </c>
      <c r="F132" s="16">
        <v>1005.7537923454727</v>
      </c>
      <c r="G132" s="16">
        <v>78.793775645087123</v>
      </c>
      <c r="H132" s="16">
        <v>939.32663930234526</v>
      </c>
      <c r="I132" s="16">
        <v>0</v>
      </c>
      <c r="J132" s="16">
        <v>939.32663930234526</v>
      </c>
      <c r="K132" s="16">
        <v>939.32663930234526</v>
      </c>
      <c r="L132" s="16">
        <v>0</v>
      </c>
      <c r="M132" s="16">
        <v>0</v>
      </c>
      <c r="N132" s="16">
        <v>0</v>
      </c>
      <c r="O132" s="16">
        <v>0</v>
      </c>
    </row>
    <row r="133" spans="1:56" s="24" customFormat="1" ht="31.5" customHeight="1" x14ac:dyDescent="0.25">
      <c r="A133" s="21"/>
      <c r="B133" s="95" t="s">
        <v>194</v>
      </c>
      <c r="C133" s="97"/>
      <c r="D133" s="93" t="s">
        <v>194</v>
      </c>
      <c r="E133" s="73" t="s">
        <v>195</v>
      </c>
      <c r="F133" s="74">
        <f t="shared" ref="F133:O133" si="6">SUM(F78:F131)</f>
        <v>362.83627085847598</v>
      </c>
      <c r="G133" s="74">
        <f t="shared" si="6"/>
        <v>341.6286841415062</v>
      </c>
      <c r="H133" s="74">
        <f t="shared" si="6"/>
        <v>8.8409641150101894</v>
      </c>
      <c r="I133" s="74">
        <f t="shared" si="6"/>
        <v>6.9763417831744103</v>
      </c>
      <c r="J133" s="74">
        <f t="shared" si="6"/>
        <v>1.86462233183578</v>
      </c>
      <c r="K133" s="74">
        <f t="shared" si="6"/>
        <v>8.8409641150101894</v>
      </c>
      <c r="L133" s="74">
        <f t="shared" si="6"/>
        <v>0</v>
      </c>
      <c r="M133" s="74">
        <f t="shared" si="6"/>
        <v>0.60304376134506998</v>
      </c>
      <c r="N133" s="74">
        <f t="shared" si="6"/>
        <v>0.60304376134506998</v>
      </c>
      <c r="O133" s="74">
        <f t="shared" si="6"/>
        <v>0</v>
      </c>
    </row>
    <row r="134" spans="1:56" s="24" customFormat="1" ht="32.25" thickBot="1" x14ac:dyDescent="0.3">
      <c r="A134" s="21"/>
      <c r="B134" s="96"/>
      <c r="C134" s="98"/>
      <c r="D134" s="99"/>
      <c r="E134" s="75" t="s">
        <v>380</v>
      </c>
      <c r="F134" s="74">
        <f t="shared" ref="F134:O134" si="7">IF(COUNTA(F78:F132)&gt;0,IF(F132="c","c",SUM(F132:F133)),"")</f>
        <v>1368.5900632039486</v>
      </c>
      <c r="G134" s="74">
        <f t="shared" si="7"/>
        <v>420.42245978659332</v>
      </c>
      <c r="H134" s="74">
        <f t="shared" si="7"/>
        <v>948.16760341735539</v>
      </c>
      <c r="I134" s="74">
        <f t="shared" si="7"/>
        <v>6.9763417831744103</v>
      </c>
      <c r="J134" s="74">
        <f t="shared" si="7"/>
        <v>941.19126163418105</v>
      </c>
      <c r="K134" s="74">
        <f t="shared" si="7"/>
        <v>948.16760341735539</v>
      </c>
      <c r="L134" s="74">
        <f t="shared" si="7"/>
        <v>0</v>
      </c>
      <c r="M134" s="74">
        <f t="shared" si="7"/>
        <v>0.60304376134506998</v>
      </c>
      <c r="N134" s="74">
        <f t="shared" si="7"/>
        <v>0.60304376134506998</v>
      </c>
      <c r="O134" s="74">
        <f t="shared" si="7"/>
        <v>0</v>
      </c>
    </row>
    <row r="135" spans="1:56" s="2" customFormat="1" ht="55.5" customHeight="1" thickBot="1" x14ac:dyDescent="0.3">
      <c r="A135" s="23"/>
      <c r="B135" s="25"/>
      <c r="C135" s="23"/>
      <c r="D135" s="76"/>
      <c r="E135" s="77" t="s">
        <v>197</v>
      </c>
      <c r="F135" s="78" t="str">
        <f t="shared" ref="F135:O135" si="8">IF(F132="c","",IF(AND(IF((COUNTIF(F78:F131,"c"))&gt;0,1,0)=1,F132=""),"Please provide Not Specified (Including Confidential)",""))</f>
        <v/>
      </c>
      <c r="G135" s="78" t="str">
        <f t="shared" si="8"/>
        <v/>
      </c>
      <c r="H135" s="78" t="str">
        <f t="shared" si="8"/>
        <v/>
      </c>
      <c r="I135" s="78" t="str">
        <f t="shared" si="8"/>
        <v/>
      </c>
      <c r="J135" s="78" t="str">
        <f t="shared" si="8"/>
        <v/>
      </c>
      <c r="K135" s="78" t="str">
        <f t="shared" si="8"/>
        <v/>
      </c>
      <c r="L135" s="78" t="str">
        <f t="shared" si="8"/>
        <v/>
      </c>
      <c r="M135" s="78" t="str">
        <f t="shared" si="8"/>
        <v/>
      </c>
      <c r="N135" s="78" t="str">
        <f t="shared" si="8"/>
        <v/>
      </c>
      <c r="O135" s="78" t="str">
        <f t="shared" si="8"/>
        <v/>
      </c>
    </row>
    <row r="136" spans="1:56" s="13" customFormat="1" ht="12" thickBot="1" x14ac:dyDescent="0.3">
      <c r="A136" s="11"/>
      <c r="B136" s="26"/>
      <c r="C136" s="23"/>
      <c r="D136" s="66"/>
      <c r="E136" s="67" t="s">
        <v>381</v>
      </c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69" t="s">
        <v>382</v>
      </c>
      <c r="E137" s="70" t="s">
        <v>384</v>
      </c>
      <c r="F137" s="16">
        <v>56.300716174497197</v>
      </c>
      <c r="G137" s="16">
        <v>45.669147358284199</v>
      </c>
      <c r="H137" s="16">
        <v>10.631568816213001</v>
      </c>
      <c r="I137" s="16">
        <v>0.54396564226599398</v>
      </c>
      <c r="J137" s="16">
        <v>10.087603173947</v>
      </c>
      <c r="K137" s="16">
        <v>10.631568816212939</v>
      </c>
      <c r="L137" s="16">
        <v>0</v>
      </c>
      <c r="M137" s="16">
        <v>1.6180138000000001E-8</v>
      </c>
      <c r="N137" s="16">
        <v>1.6180138000000001E-8</v>
      </c>
      <c r="O137" s="16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69" t="s">
        <v>385</v>
      </c>
      <c r="E138" s="70" t="s">
        <v>387</v>
      </c>
      <c r="F138" s="16">
        <v>1500.97488250539</v>
      </c>
      <c r="G138" s="16">
        <v>957.87025002442203</v>
      </c>
      <c r="H138" s="16">
        <v>543.10463248096505</v>
      </c>
      <c r="I138" s="16">
        <v>0</v>
      </c>
      <c r="J138" s="16">
        <v>543.10463248096505</v>
      </c>
      <c r="K138" s="16">
        <v>543.10463248096505</v>
      </c>
      <c r="L138" s="16">
        <v>0</v>
      </c>
      <c r="M138" s="16">
        <v>384.48498625817302</v>
      </c>
      <c r="N138" s="16">
        <v>384.48498625817302</v>
      </c>
      <c r="O138" s="16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69" t="s">
        <v>388</v>
      </c>
      <c r="E139" s="70" t="s">
        <v>390</v>
      </c>
      <c r="F139" s="16">
        <v>4.6847055934210502</v>
      </c>
      <c r="G139" s="16">
        <v>4.6847055934210502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69" t="s">
        <v>391</v>
      </c>
      <c r="E140" s="70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69" t="s">
        <v>394</v>
      </c>
      <c r="E141" s="70" t="s">
        <v>396</v>
      </c>
      <c r="F141" s="16">
        <v>0.15989181944712499</v>
      </c>
      <c r="G141" s="16">
        <v>0.15989181944712499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69" t="s">
        <v>397</v>
      </c>
      <c r="E142" s="70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69" t="s">
        <v>400</v>
      </c>
      <c r="E143" s="70" t="s">
        <v>402</v>
      </c>
      <c r="F143" s="16" t="s">
        <v>19</v>
      </c>
      <c r="G143" s="16">
        <v>7.3865777234504</v>
      </c>
      <c r="H143" s="16" t="s">
        <v>19</v>
      </c>
      <c r="I143" s="16" t="s">
        <v>19</v>
      </c>
      <c r="J143" s="16" t="s">
        <v>19</v>
      </c>
      <c r="K143" s="16" t="s">
        <v>19</v>
      </c>
      <c r="L143" s="16" t="s">
        <v>19</v>
      </c>
      <c r="M143" s="16" t="s">
        <v>19</v>
      </c>
      <c r="N143" s="16" t="s">
        <v>19</v>
      </c>
      <c r="O143" s="16" t="s">
        <v>19</v>
      </c>
    </row>
    <row r="144" spans="1:56" s="2" customFormat="1" x14ac:dyDescent="0.25">
      <c r="A144" s="11"/>
      <c r="B144" s="27" t="s">
        <v>403</v>
      </c>
      <c r="C144" s="23" t="s">
        <v>404</v>
      </c>
      <c r="D144" s="69" t="s">
        <v>403</v>
      </c>
      <c r="E144" s="70" t="s">
        <v>405</v>
      </c>
      <c r="F144" s="16">
        <v>2.0713395956701302</v>
      </c>
      <c r="G144" s="16">
        <v>2.0713395956701302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69" t="s">
        <v>406</v>
      </c>
      <c r="E145" s="70" t="s">
        <v>408</v>
      </c>
      <c r="F145" s="16">
        <v>34.340200824927301</v>
      </c>
      <c r="G145" s="16">
        <v>27.423925950930499</v>
      </c>
      <c r="H145" s="16">
        <v>6.9162748739968096</v>
      </c>
      <c r="I145" s="16">
        <v>0</v>
      </c>
      <c r="J145" s="16">
        <v>6.9162748739968096</v>
      </c>
      <c r="K145" s="16">
        <v>6.9162748739968096</v>
      </c>
      <c r="L145" s="16">
        <v>0</v>
      </c>
      <c r="M145" s="16">
        <v>0</v>
      </c>
      <c r="N145" s="16">
        <v>0</v>
      </c>
      <c r="O145" s="16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69" t="s">
        <v>409</v>
      </c>
      <c r="E146" s="70" t="s">
        <v>411</v>
      </c>
      <c r="F146" s="16">
        <v>6163.68477096484</v>
      </c>
      <c r="G146" s="16">
        <v>5688.7374020178004</v>
      </c>
      <c r="H146" s="16">
        <v>474.94736894703601</v>
      </c>
      <c r="I146" s="16">
        <v>119.252804363294</v>
      </c>
      <c r="J146" s="16">
        <v>355.69456458374202</v>
      </c>
      <c r="K146" s="16">
        <v>986.32561894703599</v>
      </c>
      <c r="L146" s="16">
        <v>511.37824999999998</v>
      </c>
      <c r="M146" s="16">
        <v>204.98600001741229</v>
      </c>
      <c r="N146" s="16">
        <v>204.98600001741229</v>
      </c>
      <c r="O146" s="16">
        <v>0</v>
      </c>
    </row>
    <row r="147" spans="1:56" s="24" customFormat="1" ht="21" x14ac:dyDescent="0.25">
      <c r="A147" s="21"/>
      <c r="B147" s="28" t="s">
        <v>412</v>
      </c>
      <c r="C147" s="23" t="s">
        <v>413</v>
      </c>
      <c r="D147" s="69" t="s">
        <v>414</v>
      </c>
      <c r="E147" s="72" t="s">
        <v>193</v>
      </c>
      <c r="F147" s="16" t="s">
        <v>19</v>
      </c>
      <c r="G147" s="16">
        <v>0</v>
      </c>
      <c r="H147" s="16" t="s">
        <v>19</v>
      </c>
      <c r="I147" s="16" t="s">
        <v>19</v>
      </c>
      <c r="J147" s="16" t="s">
        <v>19</v>
      </c>
      <c r="K147" s="16" t="s">
        <v>19</v>
      </c>
      <c r="L147" s="16" t="s">
        <v>19</v>
      </c>
      <c r="M147" s="16" t="s">
        <v>19</v>
      </c>
      <c r="N147" s="16" t="s">
        <v>19</v>
      </c>
      <c r="O147" s="16" t="s">
        <v>19</v>
      </c>
    </row>
    <row r="148" spans="1:56" s="24" customFormat="1" ht="31.5" customHeight="1" x14ac:dyDescent="0.25">
      <c r="A148" s="21"/>
      <c r="B148" s="95" t="s">
        <v>194</v>
      </c>
      <c r="C148" s="97"/>
      <c r="D148" s="93" t="s">
        <v>194</v>
      </c>
      <c r="E148" s="73" t="s">
        <v>195</v>
      </c>
      <c r="F148" s="74">
        <f>SUM(F137:F146)</f>
        <v>7762.2165074781933</v>
      </c>
      <c r="G148" s="74">
        <f t="shared" ref="G148:O148" si="9">SUM(G137:G146)</f>
        <v>6734.0032400834261</v>
      </c>
      <c r="H148" s="74">
        <f t="shared" si="9"/>
        <v>1035.5998451182109</v>
      </c>
      <c r="I148" s="74">
        <f t="shared" si="9"/>
        <v>119.79677000555999</v>
      </c>
      <c r="J148" s="74">
        <f t="shared" si="9"/>
        <v>915.80307511265084</v>
      </c>
      <c r="K148" s="74">
        <f t="shared" si="9"/>
        <v>1546.9780951182108</v>
      </c>
      <c r="L148" s="74">
        <f t="shared" si="9"/>
        <v>511.37824999999998</v>
      </c>
      <c r="M148" s="74">
        <f t="shared" si="9"/>
        <v>589.47098629176548</v>
      </c>
      <c r="N148" s="74">
        <f t="shared" si="9"/>
        <v>589.47098629176548</v>
      </c>
      <c r="O148" s="74">
        <f t="shared" si="9"/>
        <v>0</v>
      </c>
    </row>
    <row r="149" spans="1:56" s="24" customFormat="1" ht="32.25" thickBot="1" x14ac:dyDescent="0.3">
      <c r="A149" s="21"/>
      <c r="B149" s="96"/>
      <c r="C149" s="98"/>
      <c r="D149" s="99"/>
      <c r="E149" s="75" t="s">
        <v>415</v>
      </c>
      <c r="F149" s="74" t="str">
        <f>IF(COUNTA(F137:F147)&gt;0,IF(F147="c","c",SUM(F147:F148)),"")</f>
        <v>c</v>
      </c>
      <c r="G149" s="74">
        <f t="shared" ref="G149:O149" si="10">IF(COUNTA(G137:G147)&gt;0,IF(G147="c","c",SUM(G147:G148)),"")</f>
        <v>6734.0032400834261</v>
      </c>
      <c r="H149" s="74" t="str">
        <f t="shared" si="10"/>
        <v>c</v>
      </c>
      <c r="I149" s="74" t="str">
        <f t="shared" si="10"/>
        <v>c</v>
      </c>
      <c r="J149" s="74" t="str">
        <f t="shared" si="10"/>
        <v>c</v>
      </c>
      <c r="K149" s="74" t="str">
        <f t="shared" si="10"/>
        <v>c</v>
      </c>
      <c r="L149" s="74" t="str">
        <f t="shared" si="10"/>
        <v>c</v>
      </c>
      <c r="M149" s="74" t="str">
        <f t="shared" si="10"/>
        <v>c</v>
      </c>
      <c r="N149" s="74" t="str">
        <f t="shared" si="10"/>
        <v>c</v>
      </c>
      <c r="O149" s="74" t="str">
        <f t="shared" si="10"/>
        <v>c</v>
      </c>
    </row>
    <row r="150" spans="1:56" s="2" customFormat="1" ht="55.5" customHeight="1" thickBot="1" x14ac:dyDescent="0.3">
      <c r="A150" s="23"/>
      <c r="B150" s="25"/>
      <c r="C150" s="23"/>
      <c r="D150" s="76"/>
      <c r="E150" s="77" t="s">
        <v>197</v>
      </c>
      <c r="F150" s="78" t="str">
        <f t="shared" ref="F150:O150" si="11">IF(F147="c","",IF(AND(IF((COUNTIF(F137:F146,"c"))&gt;0,1,0)=1,F147=""),"Please provide Not Specified (Including Confidential)",""))</f>
        <v/>
      </c>
      <c r="G150" s="78" t="str">
        <f t="shared" si="11"/>
        <v/>
      </c>
      <c r="H150" s="78" t="str">
        <f t="shared" si="11"/>
        <v/>
      </c>
      <c r="I150" s="78" t="str">
        <f t="shared" si="11"/>
        <v/>
      </c>
      <c r="J150" s="78" t="str">
        <f t="shared" si="11"/>
        <v/>
      </c>
      <c r="K150" s="78" t="str">
        <f t="shared" si="11"/>
        <v/>
      </c>
      <c r="L150" s="78" t="str">
        <f t="shared" si="11"/>
        <v/>
      </c>
      <c r="M150" s="78" t="str">
        <f t="shared" si="11"/>
        <v/>
      </c>
      <c r="N150" s="78" t="str">
        <f t="shared" si="11"/>
        <v/>
      </c>
      <c r="O150" s="78" t="str">
        <f t="shared" si="11"/>
        <v/>
      </c>
    </row>
    <row r="151" spans="1:56" s="13" customFormat="1" ht="12" thickBot="1" x14ac:dyDescent="0.3">
      <c r="A151" s="11"/>
      <c r="B151" s="26"/>
      <c r="C151" s="23"/>
      <c r="D151" s="66"/>
      <c r="E151" s="67" t="s">
        <v>416</v>
      </c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69" t="s">
        <v>417</v>
      </c>
      <c r="E152" s="70" t="s">
        <v>419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69" t="s">
        <v>420</v>
      </c>
      <c r="E153" s="70" t="s">
        <v>422</v>
      </c>
      <c r="F153" s="16">
        <v>1.1781201334989599</v>
      </c>
      <c r="G153" s="16">
        <v>1.1781201334989599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69" t="s">
        <v>423</v>
      </c>
      <c r="E154" s="70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69" t="s">
        <v>426</v>
      </c>
      <c r="E155" s="70" t="s">
        <v>428</v>
      </c>
      <c r="F155" s="16">
        <v>6710.1668370955003</v>
      </c>
      <c r="G155" s="16">
        <v>6062.4621036192802</v>
      </c>
      <c r="H155" s="16">
        <v>647.70473347621498</v>
      </c>
      <c r="I155" s="16">
        <v>135.36250756338001</v>
      </c>
      <c r="J155" s="16">
        <v>512.34222591283503</v>
      </c>
      <c r="K155" s="16">
        <v>647.70473347621464</v>
      </c>
      <c r="L155" s="16">
        <v>0</v>
      </c>
      <c r="M155" s="16">
        <v>645.680767599359</v>
      </c>
      <c r="N155" s="16">
        <v>645.680767599359</v>
      </c>
      <c r="O155" s="16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69" t="s">
        <v>429</v>
      </c>
      <c r="E156" s="70" t="s">
        <v>431</v>
      </c>
      <c r="F156" s="16">
        <v>0.22544887740959699</v>
      </c>
      <c r="G156" s="16">
        <v>0.22544887740959699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</row>
    <row r="157" spans="1:56" s="2" customFormat="1" x14ac:dyDescent="0.25">
      <c r="A157" s="11"/>
      <c r="B157" s="27" t="s">
        <v>432</v>
      </c>
      <c r="C157" s="23" t="s">
        <v>433</v>
      </c>
      <c r="D157" s="69" t="s">
        <v>432</v>
      </c>
      <c r="E157" s="70" t="s">
        <v>434</v>
      </c>
      <c r="F157" s="16">
        <v>893.17208155263802</v>
      </c>
      <c r="G157" s="16">
        <v>771.958604778373</v>
      </c>
      <c r="H157" s="16">
        <v>121.213476774265</v>
      </c>
      <c r="I157" s="16">
        <v>100.23410938534199</v>
      </c>
      <c r="J157" s="16">
        <v>20.979367388923301</v>
      </c>
      <c r="K157" s="16">
        <v>129.88503777426502</v>
      </c>
      <c r="L157" s="16">
        <v>8.6715610000000005</v>
      </c>
      <c r="M157" s="16">
        <v>12.303648669999999</v>
      </c>
      <c r="N157" s="16">
        <v>20.975209670000002</v>
      </c>
      <c r="O157" s="16">
        <v>8.6715610000000005</v>
      </c>
    </row>
    <row r="158" spans="1:56" s="2" customFormat="1" x14ac:dyDescent="0.25">
      <c r="A158" s="11"/>
      <c r="B158" s="27" t="s">
        <v>435</v>
      </c>
      <c r="C158" s="23" t="s">
        <v>436</v>
      </c>
      <c r="D158" s="69" t="s">
        <v>435</v>
      </c>
      <c r="E158" s="70" t="s">
        <v>437</v>
      </c>
      <c r="F158" s="16">
        <v>803.21075640473998</v>
      </c>
      <c r="G158" s="16">
        <v>694.61863453551098</v>
      </c>
      <c r="H158" s="16">
        <v>108.592121869229</v>
      </c>
      <c r="I158" s="16">
        <v>0</v>
      </c>
      <c r="J158" s="16">
        <v>108.592121869229</v>
      </c>
      <c r="K158" s="16">
        <v>108.59212186922881</v>
      </c>
      <c r="L158" s="16">
        <v>0</v>
      </c>
      <c r="M158" s="16">
        <v>12.6840685697733</v>
      </c>
      <c r="N158" s="16">
        <v>12.6840685697733</v>
      </c>
      <c r="O158" s="16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69" t="s">
        <v>438</v>
      </c>
      <c r="E159" s="70" t="s">
        <v>440</v>
      </c>
      <c r="F159" s="16" t="s">
        <v>19</v>
      </c>
      <c r="G159" s="16" t="s">
        <v>19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19</v>
      </c>
      <c r="N159" s="16" t="s">
        <v>19</v>
      </c>
      <c r="O159" s="16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69" t="s">
        <v>441</v>
      </c>
      <c r="E160" s="70" t="s">
        <v>443</v>
      </c>
      <c r="F160" s="16">
        <v>17.097882594847</v>
      </c>
      <c r="G160" s="16" t="s">
        <v>19</v>
      </c>
      <c r="H160" s="16" t="s">
        <v>19</v>
      </c>
      <c r="I160" s="16" t="s">
        <v>19</v>
      </c>
      <c r="J160" s="16" t="s">
        <v>19</v>
      </c>
      <c r="K160" s="16" t="s">
        <v>19</v>
      </c>
      <c r="L160" s="16" t="s">
        <v>19</v>
      </c>
      <c r="M160" s="16">
        <v>0.88555506073038903</v>
      </c>
      <c r="N160" s="16">
        <v>0.88555506073038903</v>
      </c>
      <c r="O160" s="16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69" t="s">
        <v>444</v>
      </c>
      <c r="E161" s="70" t="s">
        <v>446</v>
      </c>
      <c r="F161" s="16">
        <v>36.720997948450403</v>
      </c>
      <c r="G161" s="16" t="s">
        <v>19</v>
      </c>
      <c r="H161" s="16" t="s">
        <v>19</v>
      </c>
      <c r="I161" s="16" t="s">
        <v>19</v>
      </c>
      <c r="J161" s="16" t="s">
        <v>19</v>
      </c>
      <c r="K161" s="16" t="s">
        <v>19</v>
      </c>
      <c r="L161" s="16" t="s">
        <v>19</v>
      </c>
      <c r="M161" s="16">
        <v>0</v>
      </c>
      <c r="N161" s="16">
        <v>0</v>
      </c>
      <c r="O161" s="16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69" t="s">
        <v>447</v>
      </c>
      <c r="E162" s="70" t="s">
        <v>449</v>
      </c>
      <c r="F162" s="16">
        <v>0.92698686367578997</v>
      </c>
      <c r="G162" s="16">
        <v>0.92698686367578997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69" t="s">
        <v>450</v>
      </c>
      <c r="E163" s="70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69" t="s">
        <v>453</v>
      </c>
      <c r="E164" s="70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69" t="s">
        <v>456</v>
      </c>
      <c r="E165" s="70" t="s">
        <v>458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69" t="s">
        <v>459</v>
      </c>
      <c r="E166" s="70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69" t="s">
        <v>462</v>
      </c>
      <c r="E167" s="70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69" t="s">
        <v>465</v>
      </c>
      <c r="E168" s="70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69" t="s">
        <v>468</v>
      </c>
      <c r="E169" s="70" t="s">
        <v>470</v>
      </c>
      <c r="F169" s="16">
        <v>0.35484208015484597</v>
      </c>
      <c r="G169" s="16">
        <v>0.35484208015484597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69" t="s">
        <v>471</v>
      </c>
      <c r="E170" s="70" t="s">
        <v>473</v>
      </c>
      <c r="F170" s="16">
        <v>196.892742768407</v>
      </c>
      <c r="G170" s="16">
        <v>16.877742768408002</v>
      </c>
      <c r="H170" s="16">
        <v>180.01499999999899</v>
      </c>
      <c r="I170" s="16">
        <v>0</v>
      </c>
      <c r="J170" s="16">
        <v>180.01499999999899</v>
      </c>
      <c r="K170" s="16">
        <v>180.01499999999899</v>
      </c>
      <c r="L170" s="16">
        <v>0</v>
      </c>
      <c r="M170" s="16">
        <v>0</v>
      </c>
      <c r="N170" s="16">
        <v>0</v>
      </c>
      <c r="O170" s="16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69" t="s">
        <v>474</v>
      </c>
      <c r="E171" s="70" t="s">
        <v>476</v>
      </c>
      <c r="F171" s="16">
        <v>9.1662735859531996E-2</v>
      </c>
      <c r="G171" s="16">
        <v>9.1662735859531996E-2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69" t="s">
        <v>477</v>
      </c>
      <c r="E172" s="70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69" t="s">
        <v>480</v>
      </c>
      <c r="E173" s="70" t="s">
        <v>482</v>
      </c>
      <c r="F173" s="16">
        <v>103.758990093029</v>
      </c>
      <c r="G173" s="16">
        <v>24.223754364463201</v>
      </c>
      <c r="H173" s="16">
        <v>79.535235728565397</v>
      </c>
      <c r="I173" s="16">
        <v>48.5793028018686</v>
      </c>
      <c r="J173" s="16">
        <v>30.9559329266968</v>
      </c>
      <c r="K173" s="16">
        <v>79.535235728565397</v>
      </c>
      <c r="L173" s="16">
        <v>0</v>
      </c>
      <c r="M173" s="16">
        <v>0</v>
      </c>
      <c r="N173" s="16">
        <v>0</v>
      </c>
      <c r="O173" s="16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69" t="s">
        <v>483</v>
      </c>
      <c r="E174" s="70" t="s">
        <v>485</v>
      </c>
      <c r="F174" s="16">
        <v>5.6544999999999998E-3</v>
      </c>
      <c r="G174" s="16">
        <v>5.6544999999999998E-3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69" t="s">
        <v>486</v>
      </c>
      <c r="E175" s="70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69" t="s">
        <v>489</v>
      </c>
      <c r="E176" s="70" t="s">
        <v>491</v>
      </c>
      <c r="F176" s="16">
        <v>0.34968211380730702</v>
      </c>
      <c r="G176" s="16">
        <v>0.34968211380730702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69" t="s">
        <v>492</v>
      </c>
      <c r="E177" s="70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69" t="s">
        <v>495</v>
      </c>
      <c r="E178" s="70" t="s">
        <v>497</v>
      </c>
      <c r="F178" s="16">
        <v>5.946162109732E-3</v>
      </c>
      <c r="G178" s="16">
        <v>5.946162109732E-3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69" t="s">
        <v>498</v>
      </c>
      <c r="E179" s="70" t="s">
        <v>500</v>
      </c>
      <c r="F179" s="16">
        <v>1538.12234677276</v>
      </c>
      <c r="G179" s="16">
        <v>857.87929535700005</v>
      </c>
      <c r="H179" s="16">
        <v>680.24305141576394</v>
      </c>
      <c r="I179" s="16">
        <v>76.505688742136698</v>
      </c>
      <c r="J179" s="16">
        <v>603.73736267362699</v>
      </c>
      <c r="K179" s="16">
        <v>2090.631041632631</v>
      </c>
      <c r="L179" s="16">
        <v>1410.3879902168599</v>
      </c>
      <c r="M179" s="16">
        <v>204.68681536918723</v>
      </c>
      <c r="N179" s="16">
        <v>303.892378510951</v>
      </c>
      <c r="O179" s="16">
        <v>99.205563141763804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69" t="s">
        <v>501</v>
      </c>
      <c r="E180" s="70" t="s">
        <v>503</v>
      </c>
      <c r="F180" s="16">
        <v>0.12745419999999999</v>
      </c>
      <c r="G180" s="16">
        <v>0.12745419999999999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</row>
    <row r="181" spans="1:56" s="24" customFormat="1" ht="21" x14ac:dyDescent="0.25">
      <c r="A181" s="21"/>
      <c r="B181" s="28" t="s">
        <v>504</v>
      </c>
      <c r="C181" s="23" t="s">
        <v>505</v>
      </c>
      <c r="D181" s="69" t="s">
        <v>504</v>
      </c>
      <c r="E181" s="72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16" t="s">
        <v>19</v>
      </c>
    </row>
    <row r="182" spans="1:56" s="24" customFormat="1" ht="31.5" customHeight="1" x14ac:dyDescent="0.25">
      <c r="A182" s="21"/>
      <c r="B182" s="95" t="s">
        <v>194</v>
      </c>
      <c r="C182" s="97"/>
      <c r="D182" s="93" t="s">
        <v>194</v>
      </c>
      <c r="E182" s="73" t="s">
        <v>195</v>
      </c>
      <c r="F182" s="74">
        <f>SUM(F152:F180)</f>
        <v>10302.408432896887</v>
      </c>
      <c r="G182" s="74">
        <f t="shared" ref="G182:O182" si="12">SUM(G152:G180)</f>
        <v>8431.2859330895481</v>
      </c>
      <c r="H182" s="74">
        <f t="shared" si="12"/>
        <v>1817.3036192640375</v>
      </c>
      <c r="I182" s="74">
        <f t="shared" si="12"/>
        <v>360.68160849272726</v>
      </c>
      <c r="J182" s="74">
        <f t="shared" si="12"/>
        <v>1456.6220107713102</v>
      </c>
      <c r="K182" s="74">
        <f t="shared" si="12"/>
        <v>3236.363170480904</v>
      </c>
      <c r="L182" s="74">
        <f t="shared" si="12"/>
        <v>1419.05955121686</v>
      </c>
      <c r="M182" s="74">
        <f t="shared" si="12"/>
        <v>876.24085526905003</v>
      </c>
      <c r="N182" s="74">
        <f t="shared" si="12"/>
        <v>984.11797941081386</v>
      </c>
      <c r="O182" s="74">
        <f t="shared" si="12"/>
        <v>107.8771241417638</v>
      </c>
    </row>
    <row r="183" spans="1:56" s="24" customFormat="1" ht="32.25" thickBot="1" x14ac:dyDescent="0.3">
      <c r="A183" s="21"/>
      <c r="B183" s="96"/>
      <c r="C183" s="98"/>
      <c r="D183" s="99"/>
      <c r="E183" s="75" t="s">
        <v>506</v>
      </c>
      <c r="F183" s="74" t="str">
        <f>IF(COUNTA(F152:F181)&gt;0,IF(F181="c","c",SUM(F181:F182)),"")</f>
        <v>c</v>
      </c>
      <c r="G183" s="74" t="str">
        <f t="shared" ref="G183:O183" si="13">IF(COUNTA(G152:G181)&gt;0,IF(G181="c","c",SUM(G181:G182)),"")</f>
        <v>c</v>
      </c>
      <c r="H183" s="74" t="str">
        <f t="shared" si="13"/>
        <v>c</v>
      </c>
      <c r="I183" s="74" t="str">
        <f t="shared" si="13"/>
        <v>c</v>
      </c>
      <c r="J183" s="74" t="str">
        <f t="shared" si="13"/>
        <v>c</v>
      </c>
      <c r="K183" s="74" t="str">
        <f t="shared" si="13"/>
        <v>c</v>
      </c>
      <c r="L183" s="74" t="str">
        <f t="shared" si="13"/>
        <v>c</v>
      </c>
      <c r="M183" s="74" t="str">
        <f t="shared" si="13"/>
        <v>c</v>
      </c>
      <c r="N183" s="74" t="str">
        <f t="shared" si="13"/>
        <v>c</v>
      </c>
      <c r="O183" s="74" t="str">
        <f t="shared" si="13"/>
        <v>c</v>
      </c>
    </row>
    <row r="184" spans="1:56" s="2" customFormat="1" ht="55.5" customHeight="1" thickBot="1" x14ac:dyDescent="0.3">
      <c r="A184" s="23"/>
      <c r="B184" s="25"/>
      <c r="C184" s="23"/>
      <c r="D184" s="76"/>
      <c r="E184" s="77" t="s">
        <v>197</v>
      </c>
      <c r="F184" s="78" t="str">
        <f t="shared" ref="F184:O184" si="14">IF(F181="c","",IF(AND(IF((COUNTIF(F152:F180,"c"))&gt;0,1,0)=1,F181=""),"Please provide Not Specified (Including Confidential)",""))</f>
        <v/>
      </c>
      <c r="G184" s="78" t="str">
        <f t="shared" si="14"/>
        <v/>
      </c>
      <c r="H184" s="78" t="str">
        <f t="shared" si="14"/>
        <v/>
      </c>
      <c r="I184" s="78" t="str">
        <f t="shared" si="14"/>
        <v/>
      </c>
      <c r="J184" s="78" t="str">
        <f t="shared" si="14"/>
        <v/>
      </c>
      <c r="K184" s="78" t="str">
        <f t="shared" si="14"/>
        <v/>
      </c>
      <c r="L184" s="78" t="str">
        <f t="shared" si="14"/>
        <v/>
      </c>
      <c r="M184" s="78" t="str">
        <f t="shared" si="14"/>
        <v/>
      </c>
      <c r="N184" s="78" t="str">
        <f t="shared" si="14"/>
        <v/>
      </c>
      <c r="O184" s="78" t="str">
        <f t="shared" si="14"/>
        <v/>
      </c>
    </row>
    <row r="185" spans="1:56" s="13" customFormat="1" ht="12" thickBot="1" x14ac:dyDescent="0.3">
      <c r="A185" s="11"/>
      <c r="B185" s="26"/>
      <c r="C185" s="23"/>
      <c r="D185" s="66"/>
      <c r="E185" s="67" t="s">
        <v>507</v>
      </c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69" t="s">
        <v>508</v>
      </c>
      <c r="E186" s="70" t="s">
        <v>510</v>
      </c>
      <c r="F186" s="16">
        <v>1.9700017456377901</v>
      </c>
      <c r="G186" s="16">
        <v>1.9700017456377901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69" t="s">
        <v>511</v>
      </c>
      <c r="E187" s="70" t="s">
        <v>513</v>
      </c>
      <c r="F187" s="16">
        <v>5.2869685160344002E-2</v>
      </c>
      <c r="G187" s="16">
        <v>5.2869685160344002E-2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69" t="s">
        <v>514</v>
      </c>
      <c r="E188" s="70" t="s">
        <v>516</v>
      </c>
      <c r="F188" s="16">
        <v>-11.8457227103431</v>
      </c>
      <c r="G188" s="16">
        <v>-12.6276887656035</v>
      </c>
      <c r="H188" s="16">
        <v>0.78196605526038998</v>
      </c>
      <c r="I188" s="16">
        <v>0</v>
      </c>
      <c r="J188" s="16">
        <v>0.78196605526038998</v>
      </c>
      <c r="K188" s="16">
        <v>0.78196605526038998</v>
      </c>
      <c r="L188" s="16">
        <v>0</v>
      </c>
      <c r="M188" s="16">
        <v>0</v>
      </c>
      <c r="N188" s="16">
        <v>0</v>
      </c>
      <c r="O188" s="16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69" t="s">
        <v>517</v>
      </c>
      <c r="E189" s="70" t="s">
        <v>519</v>
      </c>
      <c r="F189" s="16">
        <v>0.59100735168396401</v>
      </c>
      <c r="G189" s="16">
        <v>0.59100735168396401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69" t="s">
        <v>520</v>
      </c>
      <c r="E190" s="70" t="s">
        <v>522</v>
      </c>
      <c r="F190" s="16">
        <v>2.84975285877006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9.1545099999999994E-3</v>
      </c>
      <c r="N190" s="16">
        <v>9.1545099999999994E-3</v>
      </c>
      <c r="O190" s="16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69" t="s">
        <v>523</v>
      </c>
      <c r="E191" s="70" t="s">
        <v>525</v>
      </c>
      <c r="F191" s="16">
        <v>5.6540833574682896</v>
      </c>
      <c r="G191" s="16">
        <v>5.6540833574682896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69" t="s">
        <v>526</v>
      </c>
      <c r="E192" s="70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69" t="s">
        <v>529</v>
      </c>
      <c r="E193" s="70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69" t="s">
        <v>532</v>
      </c>
      <c r="E194" s="70" t="s">
        <v>534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69" t="s">
        <v>535</v>
      </c>
      <c r="E195" s="70" t="s">
        <v>537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69" t="s">
        <v>538</v>
      </c>
      <c r="E196" s="70" t="s">
        <v>540</v>
      </c>
      <c r="F196" s="16">
        <v>20.072613999903599</v>
      </c>
      <c r="G196" s="16">
        <v>4.5677688399036098</v>
      </c>
      <c r="H196" s="16">
        <v>15.50484516</v>
      </c>
      <c r="I196" s="16">
        <v>0</v>
      </c>
      <c r="J196" s="16">
        <v>15.50484516</v>
      </c>
      <c r="K196" s="16">
        <v>15.50484516</v>
      </c>
      <c r="L196" s="16">
        <v>0</v>
      </c>
      <c r="M196" s="16">
        <v>0</v>
      </c>
      <c r="N196" s="16">
        <v>0</v>
      </c>
      <c r="O196" s="16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69" t="s">
        <v>541</v>
      </c>
      <c r="E197" s="70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69" t="s">
        <v>544</v>
      </c>
      <c r="E198" s="70" t="s">
        <v>546</v>
      </c>
      <c r="F198" s="16">
        <v>1.26276670584899</v>
      </c>
      <c r="G198" s="16">
        <v>1.26276670584899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69" t="s">
        <v>547</v>
      </c>
      <c r="E199" s="70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16" t="s">
        <v>19</v>
      </c>
    </row>
    <row r="200" spans="1:56" s="24" customFormat="1" ht="21" x14ac:dyDescent="0.25">
      <c r="A200" s="21"/>
      <c r="B200" s="28" t="s">
        <v>550</v>
      </c>
      <c r="C200" s="23" t="s">
        <v>551</v>
      </c>
      <c r="D200" s="69" t="s">
        <v>552</v>
      </c>
      <c r="E200" s="72" t="s">
        <v>193</v>
      </c>
      <c r="F200" s="16" t="s">
        <v>19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6" t="s">
        <v>19</v>
      </c>
      <c r="L200" s="16" t="s">
        <v>19</v>
      </c>
      <c r="M200" s="16" t="s">
        <v>19</v>
      </c>
      <c r="N200" s="16" t="s">
        <v>19</v>
      </c>
      <c r="O200" s="16" t="s">
        <v>19</v>
      </c>
    </row>
    <row r="201" spans="1:56" s="24" customFormat="1" ht="31.5" customHeight="1" x14ac:dyDescent="0.25">
      <c r="A201" s="21"/>
      <c r="B201" s="95" t="s">
        <v>194</v>
      </c>
      <c r="C201" s="97"/>
      <c r="D201" s="93" t="s">
        <v>194</v>
      </c>
      <c r="E201" s="73" t="s">
        <v>195</v>
      </c>
      <c r="F201" s="74">
        <f>SUM(F186:F199)</f>
        <v>20.757372994129934</v>
      </c>
      <c r="G201" s="74">
        <f t="shared" ref="G201:O201" si="15">SUM(G186:G199)</f>
        <v>1.6208089200994884</v>
      </c>
      <c r="H201" s="74">
        <f t="shared" si="15"/>
        <v>16.286811215260389</v>
      </c>
      <c r="I201" s="74">
        <f t="shared" si="15"/>
        <v>0</v>
      </c>
      <c r="J201" s="74">
        <f t="shared" si="15"/>
        <v>16.286811215260389</v>
      </c>
      <c r="K201" s="74">
        <f t="shared" si="15"/>
        <v>16.286811215260389</v>
      </c>
      <c r="L201" s="74">
        <f t="shared" si="15"/>
        <v>0</v>
      </c>
      <c r="M201" s="74">
        <f t="shared" si="15"/>
        <v>9.1545099999999994E-3</v>
      </c>
      <c r="N201" s="74">
        <f t="shared" si="15"/>
        <v>9.1545099999999994E-3</v>
      </c>
      <c r="O201" s="74">
        <f t="shared" si="15"/>
        <v>0</v>
      </c>
    </row>
    <row r="202" spans="1:56" s="24" customFormat="1" ht="21.75" thickBot="1" x14ac:dyDescent="0.3">
      <c r="A202" s="21"/>
      <c r="B202" s="96"/>
      <c r="C202" s="98"/>
      <c r="D202" s="99"/>
      <c r="E202" s="75" t="s">
        <v>553</v>
      </c>
      <c r="F202" s="74" t="str">
        <f>IF(COUNTA(F186:F200)&gt;0,IF(F200="c","c",SUM(F200:F201)),"")</f>
        <v>c</v>
      </c>
      <c r="G202" s="74" t="str">
        <f t="shared" ref="G202:O202" si="16">IF(COUNTA(G186:G200)&gt;0,IF(G200="c","c",SUM(G200:G201)),"")</f>
        <v>c</v>
      </c>
      <c r="H202" s="74" t="str">
        <f t="shared" si="16"/>
        <v>c</v>
      </c>
      <c r="I202" s="74" t="str">
        <f t="shared" si="16"/>
        <v>c</v>
      </c>
      <c r="J202" s="74" t="str">
        <f t="shared" si="16"/>
        <v>c</v>
      </c>
      <c r="K202" s="74" t="str">
        <f t="shared" si="16"/>
        <v>c</v>
      </c>
      <c r="L202" s="74" t="str">
        <f t="shared" si="16"/>
        <v>c</v>
      </c>
      <c r="M202" s="74" t="str">
        <f t="shared" si="16"/>
        <v>c</v>
      </c>
      <c r="N202" s="74" t="str">
        <f t="shared" si="16"/>
        <v>c</v>
      </c>
      <c r="O202" s="74" t="str">
        <f t="shared" si="16"/>
        <v>c</v>
      </c>
    </row>
    <row r="203" spans="1:56" s="2" customFormat="1" ht="55.5" customHeight="1" thickBot="1" x14ac:dyDescent="0.3">
      <c r="A203" s="23"/>
      <c r="B203" s="25"/>
      <c r="C203" s="23"/>
      <c r="D203" s="76"/>
      <c r="E203" s="77" t="s">
        <v>197</v>
      </c>
      <c r="F203" s="78" t="str">
        <f t="shared" ref="F203:O203" si="17">IF(F200="c","",IF(AND(IF((COUNTIF(F186:F199,"c"))&gt;0,1,0)=1,F200=""),"Please provide Not Specified (Including Confidential)",""))</f>
        <v/>
      </c>
      <c r="G203" s="78" t="str">
        <f t="shared" si="17"/>
        <v/>
      </c>
      <c r="H203" s="78" t="str">
        <f t="shared" si="17"/>
        <v/>
      </c>
      <c r="I203" s="78" t="str">
        <f t="shared" si="17"/>
        <v/>
      </c>
      <c r="J203" s="78" t="str">
        <f t="shared" si="17"/>
        <v/>
      </c>
      <c r="K203" s="78" t="str">
        <f t="shared" si="17"/>
        <v/>
      </c>
      <c r="L203" s="78" t="str">
        <f t="shared" si="17"/>
        <v/>
      </c>
      <c r="M203" s="78" t="str">
        <f t="shared" si="17"/>
        <v/>
      </c>
      <c r="N203" s="78" t="str">
        <f t="shared" si="17"/>
        <v/>
      </c>
      <c r="O203" s="78" t="str">
        <f t="shared" si="17"/>
        <v/>
      </c>
    </row>
    <row r="204" spans="1:56" s="13" customFormat="1" ht="12" thickBot="1" x14ac:dyDescent="0.3">
      <c r="A204" s="11"/>
      <c r="B204" s="26"/>
      <c r="C204" s="23"/>
      <c r="D204" s="66"/>
      <c r="E204" s="67" t="s">
        <v>554</v>
      </c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69" t="s">
        <v>555</v>
      </c>
      <c r="E205" s="70" t="s">
        <v>557</v>
      </c>
      <c r="F205" s="16">
        <v>0.81032198</v>
      </c>
      <c r="G205" s="16">
        <v>0.81032198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69" t="s">
        <v>558</v>
      </c>
      <c r="E206" s="70" t="s">
        <v>560</v>
      </c>
      <c r="F206" s="16" t="s">
        <v>19</v>
      </c>
      <c r="G206" s="16" t="s">
        <v>19</v>
      </c>
      <c r="H206" s="16" t="s">
        <v>19</v>
      </c>
      <c r="I206" s="16" t="s">
        <v>19</v>
      </c>
      <c r="J206" s="16" t="s">
        <v>19</v>
      </c>
      <c r="K206" s="16" t="s">
        <v>19</v>
      </c>
      <c r="L206" s="16" t="s">
        <v>19</v>
      </c>
      <c r="M206" s="16" t="s">
        <v>19</v>
      </c>
      <c r="N206" s="16" t="s">
        <v>19</v>
      </c>
      <c r="O206" s="16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69" t="s">
        <v>561</v>
      </c>
      <c r="E207" s="70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16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69" t="s">
        <v>564</v>
      </c>
      <c r="E208" s="70" t="s">
        <v>566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69" t="s">
        <v>567</v>
      </c>
      <c r="E209" s="70" t="s">
        <v>569</v>
      </c>
      <c r="F209" s="16">
        <v>0.04</v>
      </c>
      <c r="G209" s="16">
        <v>0.04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69" t="s">
        <v>570</v>
      </c>
      <c r="E210" s="70" t="s">
        <v>572</v>
      </c>
      <c r="F210" s="16" t="s">
        <v>19</v>
      </c>
      <c r="G210" s="16" t="s">
        <v>19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 t="s">
        <v>19</v>
      </c>
      <c r="N210" s="16" t="s">
        <v>19</v>
      </c>
      <c r="O210" s="16" t="s">
        <v>19</v>
      </c>
    </row>
    <row r="211" spans="1:56" s="2" customFormat="1" x14ac:dyDescent="0.25">
      <c r="A211" s="11"/>
      <c r="B211" s="27" t="s">
        <v>573</v>
      </c>
      <c r="C211" s="23" t="s">
        <v>574</v>
      </c>
      <c r="D211" s="69" t="s">
        <v>573</v>
      </c>
      <c r="E211" s="70" t="s">
        <v>575</v>
      </c>
      <c r="F211" s="16">
        <v>0.35198762749254803</v>
      </c>
      <c r="G211" s="16">
        <v>0.35198762749254803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69" t="s">
        <v>576</v>
      </c>
      <c r="E212" s="70" t="s">
        <v>578</v>
      </c>
      <c r="F212" s="16">
        <v>1357.09685049007</v>
      </c>
      <c r="G212" s="16">
        <v>1277.1403259885201</v>
      </c>
      <c r="H212" s="16">
        <v>79.956524501550604</v>
      </c>
      <c r="I212" s="16">
        <v>0</v>
      </c>
      <c r="J212" s="16">
        <v>79.956524501550604</v>
      </c>
      <c r="K212" s="16">
        <v>79.956524501550604</v>
      </c>
      <c r="L212" s="16">
        <v>0</v>
      </c>
      <c r="M212" s="16">
        <v>53.489094194998202</v>
      </c>
      <c r="N212" s="16">
        <v>53.489094194998202</v>
      </c>
      <c r="O212" s="16">
        <v>0</v>
      </c>
    </row>
    <row r="213" spans="1:56" s="24" customFormat="1" ht="21" x14ac:dyDescent="0.25">
      <c r="A213" s="21"/>
      <c r="B213" s="28" t="s">
        <v>579</v>
      </c>
      <c r="C213" s="23" t="s">
        <v>580</v>
      </c>
      <c r="D213" s="69" t="s">
        <v>581</v>
      </c>
      <c r="E213" s="72" t="s">
        <v>193</v>
      </c>
      <c r="F213" s="16">
        <v>36.681106090384006</v>
      </c>
      <c r="G213" s="16">
        <v>15.63161458282061</v>
      </c>
      <c r="H213" s="16">
        <v>21.049491507563378</v>
      </c>
      <c r="I213" s="16">
        <v>0</v>
      </c>
      <c r="J213" s="16">
        <v>21.049491507563378</v>
      </c>
      <c r="K213" s="16">
        <v>21.049491507563378</v>
      </c>
      <c r="L213" s="16">
        <v>0</v>
      </c>
      <c r="M213" s="16">
        <v>0</v>
      </c>
      <c r="N213" s="16">
        <v>0</v>
      </c>
      <c r="O213" s="16">
        <v>0</v>
      </c>
    </row>
    <row r="214" spans="1:56" s="24" customFormat="1" ht="31.5" customHeight="1" x14ac:dyDescent="0.25">
      <c r="A214" s="21"/>
      <c r="B214" s="95" t="s">
        <v>194</v>
      </c>
      <c r="C214" s="97"/>
      <c r="D214" s="93" t="s">
        <v>194</v>
      </c>
      <c r="E214" s="73" t="s">
        <v>195</v>
      </c>
      <c r="F214" s="74">
        <f>SUM(F205:F212)</f>
        <v>1358.2991600975624</v>
      </c>
      <c r="G214" s="74">
        <f t="shared" ref="G214:O214" si="18">SUM(G205:G212)</f>
        <v>1278.3426355960125</v>
      </c>
      <c r="H214" s="74">
        <f t="shared" si="18"/>
        <v>79.956524501550604</v>
      </c>
      <c r="I214" s="74">
        <f t="shared" si="18"/>
        <v>0</v>
      </c>
      <c r="J214" s="74">
        <f t="shared" si="18"/>
        <v>79.956524501550604</v>
      </c>
      <c r="K214" s="74">
        <f t="shared" si="18"/>
        <v>79.956524501550604</v>
      </c>
      <c r="L214" s="74">
        <f t="shared" si="18"/>
        <v>0</v>
      </c>
      <c r="M214" s="74">
        <f t="shared" si="18"/>
        <v>53.489094194998202</v>
      </c>
      <c r="N214" s="74">
        <f t="shared" si="18"/>
        <v>53.489094194998202</v>
      </c>
      <c r="O214" s="74">
        <f t="shared" si="18"/>
        <v>0</v>
      </c>
    </row>
    <row r="215" spans="1:56" s="24" customFormat="1" ht="32.25" thickBot="1" x14ac:dyDescent="0.3">
      <c r="A215" s="21"/>
      <c r="B215" s="96"/>
      <c r="C215" s="98"/>
      <c r="D215" s="99"/>
      <c r="E215" s="75" t="s">
        <v>582</v>
      </c>
      <c r="F215" s="74">
        <f>IF(COUNTA(F205:F213)&gt;0,IF(F213="c","c",SUM(F213:F214)),"")</f>
        <v>1394.9802661879464</v>
      </c>
      <c r="G215" s="74">
        <f t="shared" ref="G215:O215" si="19">IF(COUNTA(G205:G213)&gt;0,IF(G213="c","c",SUM(G213:G214)),"")</f>
        <v>1293.9742501788332</v>
      </c>
      <c r="H215" s="74">
        <f t="shared" si="19"/>
        <v>101.00601600911398</v>
      </c>
      <c r="I215" s="74">
        <f t="shared" si="19"/>
        <v>0</v>
      </c>
      <c r="J215" s="74">
        <f t="shared" si="19"/>
        <v>101.00601600911398</v>
      </c>
      <c r="K215" s="74">
        <f t="shared" si="19"/>
        <v>101.00601600911398</v>
      </c>
      <c r="L215" s="74">
        <f t="shared" si="19"/>
        <v>0</v>
      </c>
      <c r="M215" s="74">
        <f t="shared" si="19"/>
        <v>53.489094194998202</v>
      </c>
      <c r="N215" s="74">
        <f t="shared" si="19"/>
        <v>53.489094194998202</v>
      </c>
      <c r="O215" s="74">
        <f t="shared" si="19"/>
        <v>0</v>
      </c>
    </row>
    <row r="216" spans="1:56" s="2" customFormat="1" ht="55.5" customHeight="1" thickBot="1" x14ac:dyDescent="0.3">
      <c r="A216" s="23"/>
      <c r="B216" s="25"/>
      <c r="C216" s="23"/>
      <c r="D216" s="76"/>
      <c r="E216" s="77" t="s">
        <v>197</v>
      </c>
      <c r="F216" s="78" t="str">
        <f t="shared" ref="F216:O216" si="20">IF(F213="c","",IF(AND(IF((COUNTIF(F205:F212,"c"))&gt;0,1,0)=1,F213=""),"Please provide Not Specified (Including Confidential)",""))</f>
        <v/>
      </c>
      <c r="G216" s="78" t="str">
        <f t="shared" si="20"/>
        <v/>
      </c>
      <c r="H216" s="78" t="str">
        <f t="shared" si="20"/>
        <v/>
      </c>
      <c r="I216" s="78" t="str">
        <f t="shared" si="20"/>
        <v/>
      </c>
      <c r="J216" s="78" t="str">
        <f t="shared" si="20"/>
        <v/>
      </c>
      <c r="K216" s="78" t="str">
        <f t="shared" si="20"/>
        <v/>
      </c>
      <c r="L216" s="78" t="str">
        <f t="shared" si="20"/>
        <v/>
      </c>
      <c r="M216" s="78" t="str">
        <f t="shared" si="20"/>
        <v/>
      </c>
      <c r="N216" s="78" t="str">
        <f t="shared" si="20"/>
        <v/>
      </c>
      <c r="O216" s="78" t="str">
        <f t="shared" si="20"/>
        <v/>
      </c>
    </row>
    <row r="217" spans="1:56" s="13" customFormat="1" ht="12" thickBot="1" x14ac:dyDescent="0.3">
      <c r="A217" s="11"/>
      <c r="B217" s="26"/>
      <c r="C217" s="23"/>
      <c r="D217" s="66"/>
      <c r="E217" s="67" t="s">
        <v>583</v>
      </c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69" t="s">
        <v>584</v>
      </c>
      <c r="E218" s="70" t="s">
        <v>586</v>
      </c>
      <c r="F218" s="16">
        <v>1048.6680196432601</v>
      </c>
      <c r="G218" s="16">
        <v>966.57076897111494</v>
      </c>
      <c r="H218" s="16">
        <v>82.097250672140305</v>
      </c>
      <c r="I218" s="16">
        <v>41.830472655343598</v>
      </c>
      <c r="J218" s="16">
        <v>40.2667780167967</v>
      </c>
      <c r="K218" s="16">
        <v>117.10741467214029</v>
      </c>
      <c r="L218" s="16">
        <v>35.010164000000003</v>
      </c>
      <c r="M218" s="16">
        <v>40.797814903074602</v>
      </c>
      <c r="N218" s="16">
        <v>40.797814903074602</v>
      </c>
      <c r="O218" s="16">
        <v>0</v>
      </c>
    </row>
    <row r="219" spans="1:56" s="2" customFormat="1" x14ac:dyDescent="0.25">
      <c r="A219" s="11"/>
      <c r="B219" s="27" t="s">
        <v>587</v>
      </c>
      <c r="C219" s="23" t="s">
        <v>588</v>
      </c>
      <c r="D219" s="69" t="s">
        <v>587</v>
      </c>
      <c r="E219" s="70" t="s">
        <v>589</v>
      </c>
      <c r="F219" s="16">
        <v>241.69951175625999</v>
      </c>
      <c r="G219" s="16">
        <v>234.37453514561099</v>
      </c>
      <c r="H219" s="16">
        <v>7.3249766106488101</v>
      </c>
      <c r="I219" s="16">
        <v>0</v>
      </c>
      <c r="J219" s="16">
        <v>7.3249766106488101</v>
      </c>
      <c r="K219" s="16">
        <v>7.3249766106488101</v>
      </c>
      <c r="L219" s="16">
        <v>0</v>
      </c>
      <c r="M219" s="16">
        <v>0</v>
      </c>
      <c r="N219" s="16">
        <v>0</v>
      </c>
      <c r="O219" s="16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69" t="s">
        <v>590</v>
      </c>
      <c r="E220" s="70" t="s">
        <v>592</v>
      </c>
      <c r="F220" s="16">
        <v>352.08825688361901</v>
      </c>
      <c r="G220" s="16">
        <v>349.70104393226899</v>
      </c>
      <c r="H220" s="16">
        <v>2.3872129513493601</v>
      </c>
      <c r="I220" s="16">
        <v>0</v>
      </c>
      <c r="J220" s="16">
        <v>2.3872129513493601</v>
      </c>
      <c r="K220" s="16">
        <v>2.3872129513493601</v>
      </c>
      <c r="L220" s="16">
        <v>0</v>
      </c>
      <c r="M220" s="16">
        <v>0</v>
      </c>
      <c r="N220" s="16">
        <v>0</v>
      </c>
      <c r="O220" s="16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69" t="s">
        <v>593</v>
      </c>
      <c r="E221" s="70" t="s">
        <v>595</v>
      </c>
      <c r="F221" s="16">
        <v>557.64001788045596</v>
      </c>
      <c r="G221" s="16">
        <v>533.06759914595295</v>
      </c>
      <c r="H221" s="16">
        <v>24.572418734503501</v>
      </c>
      <c r="I221" s="16">
        <v>0.27072501512676</v>
      </c>
      <c r="J221" s="16">
        <v>24.301693719376701</v>
      </c>
      <c r="K221" s="16">
        <v>24.572418734503501</v>
      </c>
      <c r="L221" s="16">
        <v>0</v>
      </c>
      <c r="M221" s="16">
        <v>0</v>
      </c>
      <c r="N221" s="16">
        <v>0</v>
      </c>
      <c r="O221" s="16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69" t="s">
        <v>596</v>
      </c>
      <c r="E222" s="70" t="s">
        <v>598</v>
      </c>
      <c r="F222" s="16">
        <v>6.62157165451503</v>
      </c>
      <c r="G222" s="16" t="s">
        <v>19</v>
      </c>
      <c r="H222" s="16" t="s">
        <v>19</v>
      </c>
      <c r="I222" s="16" t="s">
        <v>19</v>
      </c>
      <c r="J222" s="16" t="s">
        <v>19</v>
      </c>
      <c r="K222" s="16" t="s">
        <v>19</v>
      </c>
      <c r="L222" s="16" t="s">
        <v>19</v>
      </c>
      <c r="M222" s="16">
        <v>0</v>
      </c>
      <c r="N222" s="16">
        <v>0</v>
      </c>
      <c r="O222" s="16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69" t="s">
        <v>599</v>
      </c>
      <c r="E223" s="70" t="s">
        <v>601</v>
      </c>
      <c r="F223" s="16">
        <v>3.2052429619424601</v>
      </c>
      <c r="G223" s="16" t="s">
        <v>19</v>
      </c>
      <c r="H223" s="16" t="s">
        <v>19</v>
      </c>
      <c r="I223" s="16" t="s">
        <v>19</v>
      </c>
      <c r="J223" s="16" t="s">
        <v>19</v>
      </c>
      <c r="K223" s="16" t="s">
        <v>19</v>
      </c>
      <c r="L223" s="16" t="s">
        <v>19</v>
      </c>
      <c r="M223" s="16">
        <v>0</v>
      </c>
      <c r="N223" s="16">
        <v>0</v>
      </c>
      <c r="O223" s="16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69" t="s">
        <v>602</v>
      </c>
      <c r="E224" s="70" t="s">
        <v>604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</row>
    <row r="225" spans="1:56" s="2" customFormat="1" x14ac:dyDescent="0.25">
      <c r="A225" s="11"/>
      <c r="B225" s="27" t="s">
        <v>605</v>
      </c>
      <c r="C225" s="23" t="s">
        <v>606</v>
      </c>
      <c r="D225" s="69" t="s">
        <v>605</v>
      </c>
      <c r="E225" s="70" t="s">
        <v>607</v>
      </c>
      <c r="F225" s="16" t="s">
        <v>19</v>
      </c>
      <c r="G225" s="16" t="s">
        <v>19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 t="s">
        <v>19</v>
      </c>
      <c r="N225" s="16" t="s">
        <v>19</v>
      </c>
      <c r="O225" s="16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69" t="s">
        <v>608</v>
      </c>
      <c r="E226" s="70" t="s">
        <v>610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</row>
    <row r="227" spans="1:56" s="24" customFormat="1" ht="21" x14ac:dyDescent="0.25">
      <c r="A227" s="21"/>
      <c r="B227" s="30" t="s">
        <v>611</v>
      </c>
      <c r="C227" s="23" t="s">
        <v>612</v>
      </c>
      <c r="D227" s="69" t="s">
        <v>613</v>
      </c>
      <c r="E227" s="72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16" t="s">
        <v>19</v>
      </c>
    </row>
    <row r="228" spans="1:56" s="24" customFormat="1" ht="31.5" customHeight="1" x14ac:dyDescent="0.25">
      <c r="A228" s="21"/>
      <c r="B228" s="95" t="s">
        <v>194</v>
      </c>
      <c r="C228" s="97"/>
      <c r="D228" s="93" t="s">
        <v>194</v>
      </c>
      <c r="E228" s="73" t="s">
        <v>195</v>
      </c>
      <c r="F228" s="74">
        <f>SUM(F218:F226)</f>
        <v>2209.9226207800525</v>
      </c>
      <c r="G228" s="74">
        <f t="shared" ref="G228:O228" si="21">SUM(G218:G226)</f>
        <v>2083.7139471949477</v>
      </c>
      <c r="H228" s="74">
        <f t="shared" si="21"/>
        <v>116.38185896864196</v>
      </c>
      <c r="I228" s="74">
        <f t="shared" si="21"/>
        <v>42.101197670470356</v>
      </c>
      <c r="J228" s="74">
        <f t="shared" si="21"/>
        <v>74.280661298171566</v>
      </c>
      <c r="K228" s="74">
        <f t="shared" si="21"/>
        <v>151.39202296864195</v>
      </c>
      <c r="L228" s="74">
        <f t="shared" si="21"/>
        <v>35.010164000000003</v>
      </c>
      <c r="M228" s="74">
        <f t="shared" si="21"/>
        <v>40.797814903074602</v>
      </c>
      <c r="N228" s="74">
        <f t="shared" si="21"/>
        <v>40.797814903074602</v>
      </c>
      <c r="O228" s="74">
        <f t="shared" si="21"/>
        <v>0</v>
      </c>
    </row>
    <row r="229" spans="1:56" s="24" customFormat="1" ht="32.25" thickBot="1" x14ac:dyDescent="0.3">
      <c r="A229" s="21"/>
      <c r="B229" s="96"/>
      <c r="C229" s="98"/>
      <c r="D229" s="99"/>
      <c r="E229" s="75" t="s">
        <v>614</v>
      </c>
      <c r="F229" s="74" t="str">
        <f>IF(COUNTA(F218:F227)&gt;0,IF(F227="c","c",SUM(F227:F228)),"")</f>
        <v>c</v>
      </c>
      <c r="G229" s="74" t="str">
        <f t="shared" ref="G229:O229" si="22">IF(COUNTA(G218:G227)&gt;0,IF(G227="c","c",SUM(G227:G228)),"")</f>
        <v>c</v>
      </c>
      <c r="H229" s="74" t="str">
        <f t="shared" si="22"/>
        <v>c</v>
      </c>
      <c r="I229" s="74" t="str">
        <f t="shared" si="22"/>
        <v>c</v>
      </c>
      <c r="J229" s="74" t="str">
        <f t="shared" si="22"/>
        <v>c</v>
      </c>
      <c r="K229" s="74" t="str">
        <f t="shared" si="22"/>
        <v>c</v>
      </c>
      <c r="L229" s="74" t="str">
        <f t="shared" si="22"/>
        <v>c</v>
      </c>
      <c r="M229" s="74" t="str">
        <f t="shared" si="22"/>
        <v>c</v>
      </c>
      <c r="N229" s="74" t="str">
        <f t="shared" si="22"/>
        <v>c</v>
      </c>
      <c r="O229" s="74" t="str">
        <f t="shared" si="22"/>
        <v>c</v>
      </c>
    </row>
    <row r="230" spans="1:56" s="2" customFormat="1" ht="55.5" customHeight="1" thickBot="1" x14ac:dyDescent="0.3">
      <c r="A230" s="23"/>
      <c r="B230" s="25"/>
      <c r="C230" s="23"/>
      <c r="D230" s="76"/>
      <c r="E230" s="77" t="s">
        <v>197</v>
      </c>
      <c r="F230" s="78" t="str">
        <f t="shared" ref="F230:O230" si="23">IF(F227="c","",IF(AND(IF((COUNTIF(F218:F226,"c"))&gt;0,1,0)=1,F227=""),"Please provide Not Specified (Including Confidential)",""))</f>
        <v/>
      </c>
      <c r="G230" s="78" t="str">
        <f t="shared" si="23"/>
        <v/>
      </c>
      <c r="H230" s="78" t="str">
        <f t="shared" si="23"/>
        <v/>
      </c>
      <c r="I230" s="78" t="str">
        <f t="shared" si="23"/>
        <v/>
      </c>
      <c r="J230" s="78" t="str">
        <f t="shared" si="23"/>
        <v/>
      </c>
      <c r="K230" s="78" t="str">
        <f t="shared" si="23"/>
        <v/>
      </c>
      <c r="L230" s="78" t="str">
        <f t="shared" si="23"/>
        <v/>
      </c>
      <c r="M230" s="78" t="str">
        <f t="shared" si="23"/>
        <v/>
      </c>
      <c r="N230" s="78" t="str">
        <f t="shared" si="23"/>
        <v/>
      </c>
      <c r="O230" s="78" t="str">
        <f t="shared" si="23"/>
        <v/>
      </c>
    </row>
    <row r="231" spans="1:56" s="13" customFormat="1" ht="12" thickBot="1" x14ac:dyDescent="0.3">
      <c r="A231" s="11"/>
      <c r="B231" s="26"/>
      <c r="C231" s="23"/>
      <c r="D231" s="66"/>
      <c r="E231" s="67" t="s">
        <v>615</v>
      </c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69" t="s">
        <v>616</v>
      </c>
      <c r="E232" s="70" t="s">
        <v>618</v>
      </c>
      <c r="F232" s="16">
        <v>2.4775313416865001E-2</v>
      </c>
      <c r="G232" s="16">
        <v>2.4775313416865001E-2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69" t="s">
        <v>619</v>
      </c>
      <c r="E233" s="70" t="s">
        <v>621</v>
      </c>
      <c r="F233" s="16">
        <v>4.9080720819959997E-3</v>
      </c>
      <c r="G233" s="16" t="s">
        <v>19</v>
      </c>
      <c r="H233" s="16" t="s">
        <v>19</v>
      </c>
      <c r="I233" s="16" t="s">
        <v>19</v>
      </c>
      <c r="J233" s="16" t="s">
        <v>19</v>
      </c>
      <c r="K233" s="16" t="s">
        <v>19</v>
      </c>
      <c r="L233" s="16" t="s">
        <v>19</v>
      </c>
      <c r="M233" s="16">
        <v>0</v>
      </c>
      <c r="N233" s="16">
        <v>0</v>
      </c>
      <c r="O233" s="16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69" t="s">
        <v>622</v>
      </c>
      <c r="E234" s="70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69" t="s">
        <v>625</v>
      </c>
      <c r="E235" s="70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69" t="s">
        <v>628</v>
      </c>
      <c r="E236" s="70" t="s">
        <v>630</v>
      </c>
      <c r="F236" s="16">
        <v>1.3824566558528399</v>
      </c>
      <c r="G236" s="16">
        <v>1.3824566558528399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69" t="s">
        <v>631</v>
      </c>
      <c r="E237" s="70" t="s">
        <v>633</v>
      </c>
      <c r="F237" s="16">
        <v>94.865883924271998</v>
      </c>
      <c r="G237" s="16" t="s">
        <v>19</v>
      </c>
      <c r="H237" s="16" t="s">
        <v>19</v>
      </c>
      <c r="I237" s="16" t="s">
        <v>19</v>
      </c>
      <c r="J237" s="16" t="s">
        <v>19</v>
      </c>
      <c r="K237" s="16" t="s">
        <v>19</v>
      </c>
      <c r="L237" s="16" t="s">
        <v>19</v>
      </c>
      <c r="M237" s="16">
        <v>0</v>
      </c>
      <c r="N237" s="16">
        <v>0</v>
      </c>
      <c r="O237" s="16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69" t="s">
        <v>634</v>
      </c>
      <c r="E238" s="70" t="s">
        <v>636</v>
      </c>
      <c r="F238" s="16">
        <v>6.8043809072676904</v>
      </c>
      <c r="G238" s="16">
        <v>6.8043809072676904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69" t="s">
        <v>637</v>
      </c>
      <c r="E239" s="70" t="s">
        <v>639</v>
      </c>
      <c r="F239" s="16">
        <v>3515.07072881157</v>
      </c>
      <c r="G239" s="16">
        <v>2150.5075362535599</v>
      </c>
      <c r="H239" s="16">
        <v>1364.5631925580201</v>
      </c>
      <c r="I239" s="16">
        <v>20.494229597562001</v>
      </c>
      <c r="J239" s="16">
        <v>1344.0689629604501</v>
      </c>
      <c r="K239" s="16">
        <v>1374.1931377694632</v>
      </c>
      <c r="L239" s="16">
        <v>9.6299452114471116</v>
      </c>
      <c r="M239" s="16">
        <v>839.93576785033406</v>
      </c>
      <c r="N239" s="16">
        <v>839.98801085033404</v>
      </c>
      <c r="O239" s="16">
        <v>5.2242999999999998E-2</v>
      </c>
    </row>
    <row r="240" spans="1:56" s="2" customFormat="1" x14ac:dyDescent="0.25">
      <c r="A240" s="11"/>
      <c r="B240" s="27" t="s">
        <v>640</v>
      </c>
      <c r="C240" s="23" t="s">
        <v>641</v>
      </c>
      <c r="D240" s="69" t="s">
        <v>640</v>
      </c>
      <c r="E240" s="70" t="s">
        <v>642</v>
      </c>
      <c r="F240" s="16">
        <v>222.92149972291301</v>
      </c>
      <c r="G240" s="16">
        <v>182.36054129873901</v>
      </c>
      <c r="H240" s="16">
        <v>40.560958424173798</v>
      </c>
      <c r="I240" s="16">
        <v>6.8900000000000003E-3</v>
      </c>
      <c r="J240" s="16">
        <v>40.554068424173799</v>
      </c>
      <c r="K240" s="16">
        <v>40.560958424173798</v>
      </c>
      <c r="L240" s="16">
        <v>0</v>
      </c>
      <c r="M240" s="16">
        <v>0</v>
      </c>
      <c r="N240" s="16">
        <v>0</v>
      </c>
      <c r="O240" s="16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69" t="s">
        <v>643</v>
      </c>
      <c r="E241" s="70" t="s">
        <v>645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69" t="s">
        <v>646</v>
      </c>
      <c r="E242" s="70" t="s">
        <v>648</v>
      </c>
      <c r="F242" s="16">
        <v>1.95183642705436</v>
      </c>
      <c r="G242" s="16">
        <v>1.95183642705436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69" t="s">
        <v>649</v>
      </c>
      <c r="E243" s="70" t="s">
        <v>651</v>
      </c>
      <c r="F243" s="16">
        <v>0.163076788076778</v>
      </c>
      <c r="G243" s="16">
        <v>0.163076788076778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69" t="s">
        <v>652</v>
      </c>
      <c r="E244" s="70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69" t="s">
        <v>655</v>
      </c>
      <c r="E245" s="70" t="s">
        <v>657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69" t="s">
        <v>658</v>
      </c>
      <c r="E246" s="70" t="s">
        <v>660</v>
      </c>
      <c r="F246" s="16">
        <v>6.4685574648687003E-2</v>
      </c>
      <c r="G246" s="16">
        <v>6.4685574648687003E-2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69" t="s">
        <v>661</v>
      </c>
      <c r="E247" s="70" t="s">
        <v>663</v>
      </c>
      <c r="F247" s="16">
        <v>0.37840944145967698</v>
      </c>
      <c r="G247" s="16">
        <v>0.37840944145967698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69" t="s">
        <v>664</v>
      </c>
      <c r="E248" s="70" t="s">
        <v>666</v>
      </c>
      <c r="F248" s="16">
        <v>10306.1014516747</v>
      </c>
      <c r="G248" s="16">
        <v>10810.300872150599</v>
      </c>
      <c r="H248" s="16">
        <v>-504.19942047597402</v>
      </c>
      <c r="I248" s="16">
        <v>25.220896379999999</v>
      </c>
      <c r="J248" s="16">
        <v>-529.42031685597397</v>
      </c>
      <c r="K248" s="16">
        <v>101.1265131540263</v>
      </c>
      <c r="L248" s="16">
        <v>605.32593363000001</v>
      </c>
      <c r="M248" s="16">
        <v>25.220896379999999</v>
      </c>
      <c r="N248" s="16">
        <v>25.220896379999999</v>
      </c>
      <c r="O248" s="16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69" t="s">
        <v>667</v>
      </c>
      <c r="E249" s="70" t="s">
        <v>669</v>
      </c>
      <c r="F249" s="16">
        <v>5.9280227376447696</v>
      </c>
      <c r="G249" s="16">
        <v>2.4570870476447699</v>
      </c>
      <c r="H249" s="16">
        <v>3.4709356900000001</v>
      </c>
      <c r="I249" s="16">
        <v>0</v>
      </c>
      <c r="J249" s="16">
        <v>3.4709356900000001</v>
      </c>
      <c r="K249" s="16">
        <v>3.4709356900000001</v>
      </c>
      <c r="L249" s="16">
        <v>0</v>
      </c>
      <c r="M249" s="16">
        <v>3.4709356900000001</v>
      </c>
      <c r="N249" s="16">
        <v>3.4709356900000001</v>
      </c>
      <c r="O249" s="16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69" t="s">
        <v>670</v>
      </c>
      <c r="E250" s="70" t="s">
        <v>672</v>
      </c>
      <c r="F250" s="16">
        <v>393.28841978534501</v>
      </c>
      <c r="G250" s="16">
        <v>242.335101597517</v>
      </c>
      <c r="H250" s="16">
        <v>150.95331818782799</v>
      </c>
      <c r="I250" s="16">
        <v>0</v>
      </c>
      <c r="J250" s="16">
        <v>150.95331818782799</v>
      </c>
      <c r="K250" s="16">
        <v>150.95331818782799</v>
      </c>
      <c r="L250" s="16">
        <v>0</v>
      </c>
      <c r="M250" s="16">
        <v>0</v>
      </c>
      <c r="N250" s="16">
        <v>0</v>
      </c>
      <c r="O250" s="16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69" t="s">
        <v>673</v>
      </c>
      <c r="E251" s="70" t="s">
        <v>675</v>
      </c>
      <c r="F251" s="16">
        <v>715.51172623540697</v>
      </c>
      <c r="G251" s="16" t="s">
        <v>19</v>
      </c>
      <c r="H251" s="16" t="s">
        <v>19</v>
      </c>
      <c r="I251" s="16" t="s">
        <v>19</v>
      </c>
      <c r="J251" s="16" t="s">
        <v>19</v>
      </c>
      <c r="K251" s="16" t="s">
        <v>19</v>
      </c>
      <c r="L251" s="16" t="s">
        <v>19</v>
      </c>
      <c r="M251" s="16">
        <v>0</v>
      </c>
      <c r="N251" s="16">
        <v>0</v>
      </c>
      <c r="O251" s="16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69" t="s">
        <v>676</v>
      </c>
      <c r="E252" s="70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69" t="s">
        <v>679</v>
      </c>
      <c r="E253" s="70" t="s">
        <v>681</v>
      </c>
      <c r="F253" s="16" t="s">
        <v>19</v>
      </c>
      <c r="G253" s="16" t="s">
        <v>19</v>
      </c>
      <c r="H253" s="16" t="s">
        <v>19</v>
      </c>
      <c r="I253" s="16" t="s">
        <v>19</v>
      </c>
      <c r="J253" s="16" t="s">
        <v>19</v>
      </c>
      <c r="K253" s="16" t="s">
        <v>19</v>
      </c>
      <c r="L253" s="16" t="s">
        <v>19</v>
      </c>
      <c r="M253" s="16" t="s">
        <v>19</v>
      </c>
      <c r="N253" s="16" t="s">
        <v>19</v>
      </c>
      <c r="O253" s="16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69" t="s">
        <v>682</v>
      </c>
      <c r="E254" s="70" t="s">
        <v>684</v>
      </c>
      <c r="F254" s="16">
        <v>177.19824672889601</v>
      </c>
      <c r="G254" s="16">
        <v>128.74282740765099</v>
      </c>
      <c r="H254" s="16">
        <v>48.455419321244896</v>
      </c>
      <c r="I254" s="16">
        <v>25.290176434199601</v>
      </c>
      <c r="J254" s="16">
        <v>23.165242887045299</v>
      </c>
      <c r="K254" s="16">
        <v>48.455419321244896</v>
      </c>
      <c r="L254" s="16">
        <v>0</v>
      </c>
      <c r="M254" s="16">
        <v>0</v>
      </c>
      <c r="N254" s="16">
        <v>0</v>
      </c>
      <c r="O254" s="16">
        <v>0</v>
      </c>
    </row>
    <row r="255" spans="1:15" s="31" customFormat="1" ht="12" thickBot="1" x14ac:dyDescent="0.3">
      <c r="A255" s="11"/>
      <c r="B255" s="27" t="s">
        <v>685</v>
      </c>
      <c r="C255" s="23" t="s">
        <v>686</v>
      </c>
      <c r="D255" s="69" t="s">
        <v>685</v>
      </c>
      <c r="E255" s="70" t="s">
        <v>687</v>
      </c>
      <c r="F255" s="16" t="s">
        <v>19</v>
      </c>
      <c r="G255" s="16" t="s">
        <v>19</v>
      </c>
      <c r="H255" s="16">
        <v>12.505725642409701</v>
      </c>
      <c r="I255" s="16">
        <v>0</v>
      </c>
      <c r="J255" s="16">
        <v>12.505725642409701</v>
      </c>
      <c r="K255" s="16">
        <v>12.505725642409701</v>
      </c>
      <c r="L255" s="16">
        <v>0</v>
      </c>
      <c r="M255" s="16" t="s">
        <v>19</v>
      </c>
      <c r="N255" s="16" t="s">
        <v>19</v>
      </c>
      <c r="O255" s="16" t="s">
        <v>19</v>
      </c>
    </row>
    <row r="256" spans="1:15" s="32" customFormat="1" ht="21" x14ac:dyDescent="0.25">
      <c r="A256" s="21"/>
      <c r="B256" s="28" t="s">
        <v>688</v>
      </c>
      <c r="C256" s="23" t="s">
        <v>689</v>
      </c>
      <c r="D256" s="69" t="s">
        <v>688</v>
      </c>
      <c r="E256" s="72" t="s">
        <v>193</v>
      </c>
      <c r="F256" s="16">
        <v>1647.557418774878</v>
      </c>
      <c r="G256" s="16">
        <v>2440.382522030925</v>
      </c>
      <c r="H256" s="16">
        <v>5.0516893333137496</v>
      </c>
      <c r="I256" s="16">
        <v>0</v>
      </c>
      <c r="J256" s="16">
        <v>5.0516893333137496</v>
      </c>
      <c r="K256" s="16">
        <v>5.0516893333137496</v>
      </c>
      <c r="L256" s="16">
        <v>0</v>
      </c>
      <c r="M256" s="16">
        <v>0</v>
      </c>
      <c r="N256" s="16">
        <v>0</v>
      </c>
      <c r="O256" s="16">
        <v>0</v>
      </c>
    </row>
    <row r="257" spans="1:56" s="24" customFormat="1" ht="31.5" customHeight="1" x14ac:dyDescent="0.25">
      <c r="A257" s="21"/>
      <c r="B257" s="95" t="s">
        <v>194</v>
      </c>
      <c r="C257" s="97"/>
      <c r="D257" s="93" t="s">
        <v>194</v>
      </c>
      <c r="E257" s="73" t="s">
        <v>195</v>
      </c>
      <c r="F257" s="74">
        <f>SUM(F232:F255)</f>
        <v>15441.660508800605</v>
      </c>
      <c r="G257" s="74">
        <f t="shared" ref="G257:O257" si="24">SUM(G232:G255)</f>
        <v>13527.473586863487</v>
      </c>
      <c r="H257" s="74">
        <f t="shared" si="24"/>
        <v>1116.3101293477025</v>
      </c>
      <c r="I257" s="74">
        <f t="shared" si="24"/>
        <v>71.012192411761589</v>
      </c>
      <c r="J257" s="74">
        <f t="shared" si="24"/>
        <v>1045.297936935933</v>
      </c>
      <c r="K257" s="74">
        <f t="shared" si="24"/>
        <v>1731.2660081891459</v>
      </c>
      <c r="L257" s="74">
        <f t="shared" si="24"/>
        <v>614.95587884144709</v>
      </c>
      <c r="M257" s="74">
        <f t="shared" si="24"/>
        <v>868.62759992033409</v>
      </c>
      <c r="N257" s="74">
        <f t="shared" si="24"/>
        <v>868.67984292033407</v>
      </c>
      <c r="O257" s="74">
        <f t="shared" si="24"/>
        <v>5.2242999999999998E-2</v>
      </c>
    </row>
    <row r="258" spans="1:56" s="24" customFormat="1" ht="32.25" thickBot="1" x14ac:dyDescent="0.3">
      <c r="A258" s="21"/>
      <c r="B258" s="96"/>
      <c r="C258" s="98"/>
      <c r="D258" s="99"/>
      <c r="E258" s="75" t="s">
        <v>690</v>
      </c>
      <c r="F258" s="74">
        <f>IF(COUNTA(F232:F256)&gt;0,IF(F256="c","c",SUM(F256:F257)),"")</f>
        <v>17089.217927575482</v>
      </c>
      <c r="G258" s="74">
        <f t="shared" ref="G258:O258" si="25">IF(COUNTA(G232:G256)&gt;0,IF(G256="c","c",SUM(G256:G257)),"")</f>
        <v>15967.856108894412</v>
      </c>
      <c r="H258" s="74">
        <f t="shared" si="25"/>
        <v>1121.3618186810163</v>
      </c>
      <c r="I258" s="74">
        <f t="shared" si="25"/>
        <v>71.012192411761589</v>
      </c>
      <c r="J258" s="74">
        <f t="shared" si="25"/>
        <v>1050.3496262692468</v>
      </c>
      <c r="K258" s="74">
        <f t="shared" si="25"/>
        <v>1736.3176975224596</v>
      </c>
      <c r="L258" s="74">
        <f t="shared" si="25"/>
        <v>614.95587884144709</v>
      </c>
      <c r="M258" s="74">
        <f t="shared" si="25"/>
        <v>868.62759992033409</v>
      </c>
      <c r="N258" s="74">
        <f t="shared" si="25"/>
        <v>868.67984292033407</v>
      </c>
      <c r="O258" s="74">
        <f t="shared" si="25"/>
        <v>5.2242999999999998E-2</v>
      </c>
    </row>
    <row r="259" spans="1:56" s="2" customFormat="1" ht="55.5" customHeight="1" thickBot="1" x14ac:dyDescent="0.3">
      <c r="A259" s="23"/>
      <c r="B259" s="25"/>
      <c r="C259" s="23"/>
      <c r="D259" s="76"/>
      <c r="E259" s="77" t="s">
        <v>197</v>
      </c>
      <c r="F259" s="78" t="str">
        <f t="shared" ref="F259:O259" si="26">IF(F256="c","",IF(AND(IF((COUNTIF(F232:F255,"c"))&gt;0,1,0)=1,F256=""),"Please provide Not Specified (Including Confidential)",""))</f>
        <v/>
      </c>
      <c r="G259" s="78" t="str">
        <f t="shared" si="26"/>
        <v/>
      </c>
      <c r="H259" s="78" t="str">
        <f t="shared" si="26"/>
        <v/>
      </c>
      <c r="I259" s="78" t="str">
        <f t="shared" si="26"/>
        <v/>
      </c>
      <c r="J259" s="78" t="str">
        <f t="shared" si="26"/>
        <v/>
      </c>
      <c r="K259" s="78" t="str">
        <f t="shared" si="26"/>
        <v/>
      </c>
      <c r="L259" s="78" t="str">
        <f t="shared" si="26"/>
        <v/>
      </c>
      <c r="M259" s="78" t="str">
        <f t="shared" si="26"/>
        <v/>
      </c>
      <c r="N259" s="78" t="str">
        <f t="shared" si="26"/>
        <v/>
      </c>
      <c r="O259" s="78" t="str">
        <f t="shared" si="26"/>
        <v/>
      </c>
    </row>
    <row r="260" spans="1:56" s="13" customFormat="1" ht="12" thickBot="1" x14ac:dyDescent="0.3">
      <c r="A260" s="11"/>
      <c r="B260" s="26"/>
      <c r="C260" s="23"/>
      <c r="D260" s="66"/>
      <c r="E260" s="67" t="s">
        <v>691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69" t="s">
        <v>692</v>
      </c>
      <c r="E261" s="70" t="s">
        <v>694</v>
      </c>
      <c r="F261" s="16">
        <v>296.405701699026</v>
      </c>
      <c r="G261" s="16">
        <v>287.85005853394898</v>
      </c>
      <c r="H261" s="16">
        <v>8.55564316507615</v>
      </c>
      <c r="I261" s="16">
        <v>0</v>
      </c>
      <c r="J261" s="16">
        <v>8.55564316507615</v>
      </c>
      <c r="K261" s="16">
        <v>8.55564316507615</v>
      </c>
      <c r="L261" s="16">
        <v>0</v>
      </c>
      <c r="M261" s="16">
        <v>0</v>
      </c>
      <c r="N261" s="16">
        <v>0</v>
      </c>
      <c r="O261" s="16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69" t="s">
        <v>695</v>
      </c>
      <c r="E262" s="70" t="s">
        <v>697</v>
      </c>
      <c r="F262" s="16">
        <v>363.92867761888402</v>
      </c>
      <c r="G262" s="16">
        <v>252.33818915161399</v>
      </c>
      <c r="H262" s="16">
        <v>111.59048846727001</v>
      </c>
      <c r="I262" s="16">
        <v>44.888175947140503</v>
      </c>
      <c r="J262" s="16">
        <v>66.702312520129993</v>
      </c>
      <c r="K262" s="16">
        <v>124.89229046727</v>
      </c>
      <c r="L262" s="16">
        <v>13.301802</v>
      </c>
      <c r="M262" s="16">
        <v>2.8873364313299201</v>
      </c>
      <c r="N262" s="16">
        <v>2.8873364313299201</v>
      </c>
      <c r="O262" s="16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69" t="s">
        <v>698</v>
      </c>
      <c r="E263" s="70" t="s">
        <v>700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69" t="s">
        <v>701</v>
      </c>
      <c r="E264" s="70" t="s">
        <v>703</v>
      </c>
      <c r="F264" s="16">
        <v>35.8960550251524</v>
      </c>
      <c r="G264" s="16">
        <v>35.658023506387003</v>
      </c>
      <c r="H264" s="16">
        <v>0.23803151876538001</v>
      </c>
      <c r="I264" s="16">
        <v>0</v>
      </c>
      <c r="J264" s="16">
        <v>0.23803151876538001</v>
      </c>
      <c r="K264" s="16">
        <v>0.23803151876538001</v>
      </c>
      <c r="L264" s="16">
        <v>0</v>
      </c>
      <c r="M264" s="16">
        <v>0</v>
      </c>
      <c r="N264" s="16">
        <v>0</v>
      </c>
      <c r="O264" s="16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69" t="s">
        <v>704</v>
      </c>
      <c r="E265" s="70" t="s">
        <v>706</v>
      </c>
      <c r="F265" s="16" t="s">
        <v>19</v>
      </c>
      <c r="G265" s="16" t="s">
        <v>19</v>
      </c>
      <c r="H265" s="16" t="s">
        <v>19</v>
      </c>
      <c r="I265" s="16" t="s">
        <v>19</v>
      </c>
      <c r="J265" s="16" t="s">
        <v>19</v>
      </c>
      <c r="K265" s="16" t="s">
        <v>19</v>
      </c>
      <c r="L265" s="16" t="s">
        <v>19</v>
      </c>
      <c r="M265" s="16" t="s">
        <v>19</v>
      </c>
      <c r="N265" s="16" t="s">
        <v>19</v>
      </c>
      <c r="O265" s="16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69" t="s">
        <v>707</v>
      </c>
      <c r="E266" s="70" t="s">
        <v>709</v>
      </c>
      <c r="F266" s="16">
        <v>67.898454347508803</v>
      </c>
      <c r="G266" s="16" t="s">
        <v>19</v>
      </c>
      <c r="H266" s="16" t="s">
        <v>19</v>
      </c>
      <c r="I266" s="16" t="s">
        <v>19</v>
      </c>
      <c r="J266" s="16" t="s">
        <v>19</v>
      </c>
      <c r="K266" s="16" t="s">
        <v>19</v>
      </c>
      <c r="L266" s="16" t="s">
        <v>19</v>
      </c>
      <c r="M266" s="16">
        <v>0</v>
      </c>
      <c r="N266" s="16">
        <v>0</v>
      </c>
      <c r="O266" s="16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69" t="s">
        <v>710</v>
      </c>
      <c r="E267" s="70" t="s">
        <v>712</v>
      </c>
      <c r="F267" s="16">
        <v>7.7260447171405797</v>
      </c>
      <c r="G267" s="16">
        <v>4.60465671872557</v>
      </c>
      <c r="H267" s="16">
        <v>3.1213879984150101</v>
      </c>
      <c r="I267" s="16">
        <v>0</v>
      </c>
      <c r="J267" s="16">
        <v>3.1213879984150101</v>
      </c>
      <c r="K267" s="16">
        <v>3.1213879984150101</v>
      </c>
      <c r="L267" s="16">
        <v>0</v>
      </c>
      <c r="M267" s="16">
        <v>0</v>
      </c>
      <c r="N267" s="16">
        <v>0</v>
      </c>
      <c r="O267" s="16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69" t="s">
        <v>713</v>
      </c>
      <c r="E268" s="70" t="s">
        <v>715</v>
      </c>
      <c r="F268" s="16">
        <v>1.93424435862918</v>
      </c>
      <c r="G268" s="16" t="s">
        <v>19</v>
      </c>
      <c r="H268" s="16" t="s">
        <v>19</v>
      </c>
      <c r="I268" s="16" t="s">
        <v>19</v>
      </c>
      <c r="J268" s="16" t="s">
        <v>19</v>
      </c>
      <c r="K268" s="16" t="s">
        <v>19</v>
      </c>
      <c r="L268" s="16" t="s">
        <v>19</v>
      </c>
      <c r="M268" s="16">
        <v>0</v>
      </c>
      <c r="N268" s="16">
        <v>0</v>
      </c>
      <c r="O268" s="16">
        <v>0</v>
      </c>
    </row>
    <row r="269" spans="1:56" s="24" customFormat="1" ht="21" x14ac:dyDescent="0.25">
      <c r="A269" s="21"/>
      <c r="B269" s="28" t="s">
        <v>716</v>
      </c>
      <c r="C269" s="23" t="s">
        <v>717</v>
      </c>
      <c r="D269" s="69" t="s">
        <v>716</v>
      </c>
      <c r="E269" s="72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16" t="s">
        <v>19</v>
      </c>
    </row>
    <row r="270" spans="1:56" s="24" customFormat="1" ht="31.5" customHeight="1" x14ac:dyDescent="0.25">
      <c r="A270" s="21"/>
      <c r="B270" s="95" t="s">
        <v>194</v>
      </c>
      <c r="C270" s="97"/>
      <c r="D270" s="93" t="s">
        <v>194</v>
      </c>
      <c r="E270" s="73" t="s">
        <v>195</v>
      </c>
      <c r="F270" s="74">
        <f>SUM(F261:F268)</f>
        <v>773.78917776634091</v>
      </c>
      <c r="G270" s="74">
        <f t="shared" ref="G270:O270" si="27">SUM(G261:G268)</f>
        <v>580.45092791067555</v>
      </c>
      <c r="H270" s="74">
        <f t="shared" si="27"/>
        <v>123.50555114952655</v>
      </c>
      <c r="I270" s="74">
        <f t="shared" si="27"/>
        <v>44.888175947140503</v>
      </c>
      <c r="J270" s="74">
        <f t="shared" si="27"/>
        <v>78.61737520238654</v>
      </c>
      <c r="K270" s="74">
        <f t="shared" si="27"/>
        <v>136.80735314952653</v>
      </c>
      <c r="L270" s="74">
        <f t="shared" si="27"/>
        <v>13.301802</v>
      </c>
      <c r="M270" s="74">
        <f t="shared" si="27"/>
        <v>2.8873364313299201</v>
      </c>
      <c r="N270" s="74">
        <f t="shared" si="27"/>
        <v>2.8873364313299201</v>
      </c>
      <c r="O270" s="74">
        <f t="shared" si="27"/>
        <v>0</v>
      </c>
    </row>
    <row r="271" spans="1:56" s="24" customFormat="1" ht="21.75" thickBot="1" x14ac:dyDescent="0.3">
      <c r="A271" s="21"/>
      <c r="B271" s="96"/>
      <c r="C271" s="98"/>
      <c r="D271" s="99"/>
      <c r="E271" s="75" t="s">
        <v>718</v>
      </c>
      <c r="F271" s="74" t="str">
        <f>IF(COUNTA(F261:F269)&gt;0,IF(F269="c","c",SUM(F269:F270)),"")</f>
        <v>c</v>
      </c>
      <c r="G271" s="74" t="str">
        <f t="shared" ref="G271:O271" si="28">IF(COUNTA(G261:G269)&gt;0,IF(G269="c","c",SUM(G269:G270)),"")</f>
        <v>c</v>
      </c>
      <c r="H271" s="74" t="str">
        <f t="shared" si="28"/>
        <v>c</v>
      </c>
      <c r="I271" s="74" t="str">
        <f t="shared" si="28"/>
        <v>c</v>
      </c>
      <c r="J271" s="74" t="str">
        <f t="shared" si="28"/>
        <v>c</v>
      </c>
      <c r="K271" s="74" t="str">
        <f t="shared" si="28"/>
        <v>c</v>
      </c>
      <c r="L271" s="74" t="str">
        <f t="shared" si="28"/>
        <v>c</v>
      </c>
      <c r="M271" s="74" t="str">
        <f t="shared" si="28"/>
        <v>c</v>
      </c>
      <c r="N271" s="74" t="str">
        <f t="shared" si="28"/>
        <v>c</v>
      </c>
      <c r="O271" s="74" t="str">
        <f t="shared" si="28"/>
        <v>c</v>
      </c>
    </row>
    <row r="272" spans="1:56" s="2" customFormat="1" ht="55.5" customHeight="1" thickBot="1" x14ac:dyDescent="0.3">
      <c r="A272" s="23"/>
      <c r="B272" s="25"/>
      <c r="C272" s="23"/>
      <c r="D272" s="76"/>
      <c r="E272" s="77" t="s">
        <v>197</v>
      </c>
      <c r="F272" s="78" t="str">
        <f t="shared" ref="F272:O272" si="29">IF(F269="c","",IF(AND(IF((COUNTIF(F261:F268,"c"))&gt;0,1,0)=1,F269=""),"Please provide Not Specified (Including Confidential)",""))</f>
        <v/>
      </c>
      <c r="G272" s="78" t="str">
        <f t="shared" si="29"/>
        <v/>
      </c>
      <c r="H272" s="78" t="str">
        <f t="shared" si="29"/>
        <v/>
      </c>
      <c r="I272" s="78" t="str">
        <f t="shared" si="29"/>
        <v/>
      </c>
      <c r="J272" s="78" t="str">
        <f t="shared" si="29"/>
        <v/>
      </c>
      <c r="K272" s="78" t="str">
        <f t="shared" si="29"/>
        <v/>
      </c>
      <c r="L272" s="78" t="str">
        <f t="shared" si="29"/>
        <v/>
      </c>
      <c r="M272" s="78" t="str">
        <f t="shared" si="29"/>
        <v/>
      </c>
      <c r="N272" s="78" t="str">
        <f t="shared" si="29"/>
        <v/>
      </c>
      <c r="O272" s="78" t="str">
        <f t="shared" si="29"/>
        <v/>
      </c>
    </row>
    <row r="273" spans="1:56" s="13" customFormat="1" ht="12" thickBot="1" x14ac:dyDescent="0.3">
      <c r="A273" s="11"/>
      <c r="B273" s="26"/>
      <c r="C273" s="23"/>
      <c r="D273" s="66"/>
      <c r="E273" s="67" t="s">
        <v>719</v>
      </c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69" t="s">
        <v>720</v>
      </c>
      <c r="E274" s="70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69" t="s">
        <v>723</v>
      </c>
      <c r="E275" s="70" t="s">
        <v>725</v>
      </c>
      <c r="F275" s="16">
        <v>430.94855312970901</v>
      </c>
      <c r="G275" s="16">
        <v>429.10057832623698</v>
      </c>
      <c r="H275" s="16">
        <v>1.84797480347208</v>
      </c>
      <c r="I275" s="16">
        <v>1.0534267808803E-2</v>
      </c>
      <c r="J275" s="16">
        <v>1.8374405356632799</v>
      </c>
      <c r="K275" s="16">
        <v>1.84797480347208</v>
      </c>
      <c r="L275" s="16">
        <v>0</v>
      </c>
      <c r="M275" s="16">
        <v>0</v>
      </c>
      <c r="N275" s="16">
        <v>0</v>
      </c>
      <c r="O275" s="16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69" t="s">
        <v>726</v>
      </c>
      <c r="E276" s="70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69" t="s">
        <v>729</v>
      </c>
      <c r="E277" s="70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Q277" s="33"/>
    </row>
    <row r="278" spans="1:56" s="2" customFormat="1" x14ac:dyDescent="0.25">
      <c r="A278" s="11"/>
      <c r="B278" s="27" t="s">
        <v>732</v>
      </c>
      <c r="C278" s="23" t="s">
        <v>733</v>
      </c>
      <c r="D278" s="69" t="s">
        <v>732</v>
      </c>
      <c r="E278" s="70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69" t="s">
        <v>735</v>
      </c>
      <c r="E279" s="70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69" t="s">
        <v>738</v>
      </c>
      <c r="E280" s="70" t="s">
        <v>740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69" t="s">
        <v>741</v>
      </c>
      <c r="E281" s="70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69" t="s">
        <v>744</v>
      </c>
      <c r="E282" s="70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69" t="s">
        <v>747</v>
      </c>
      <c r="E283" s="70" t="s">
        <v>749</v>
      </c>
      <c r="F283" s="16">
        <v>1.5116854896695999E-2</v>
      </c>
      <c r="G283" s="16">
        <v>1.5116854896695999E-2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Q283" s="33"/>
    </row>
    <row r="284" spans="1:56" s="2" customFormat="1" x14ac:dyDescent="0.25">
      <c r="A284" s="11"/>
      <c r="B284" s="27" t="s">
        <v>750</v>
      </c>
      <c r="C284" s="23" t="s">
        <v>751</v>
      </c>
      <c r="D284" s="69" t="s">
        <v>750</v>
      </c>
      <c r="E284" s="70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69" t="s">
        <v>753</v>
      </c>
      <c r="E285" s="70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69" t="s">
        <v>756</v>
      </c>
      <c r="E286" s="70" t="s">
        <v>758</v>
      </c>
      <c r="F286" s="16">
        <v>124.44716321993</v>
      </c>
      <c r="G286" s="16" t="s">
        <v>19</v>
      </c>
      <c r="H286" s="16" t="s">
        <v>19</v>
      </c>
      <c r="I286" s="16" t="s">
        <v>19</v>
      </c>
      <c r="J286" s="16" t="s">
        <v>19</v>
      </c>
      <c r="K286" s="16" t="s">
        <v>19</v>
      </c>
      <c r="L286" s="16" t="s">
        <v>19</v>
      </c>
      <c r="M286" s="16">
        <v>0</v>
      </c>
      <c r="N286" s="16">
        <v>0</v>
      </c>
      <c r="O286" s="16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69" t="s">
        <v>759</v>
      </c>
      <c r="E287" s="70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69" t="s">
        <v>762</v>
      </c>
      <c r="E288" s="70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69" t="s">
        <v>765</v>
      </c>
      <c r="E289" s="70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69" t="s">
        <v>768</v>
      </c>
      <c r="E290" s="70" t="s">
        <v>770</v>
      </c>
      <c r="F290" s="16">
        <v>103.904036772936</v>
      </c>
      <c r="G290" s="16">
        <v>103.904036772936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69" t="s">
        <v>771</v>
      </c>
      <c r="E291" s="70" t="s">
        <v>773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</row>
    <row r="292" spans="1:15" s="2" customFormat="1" x14ac:dyDescent="0.25">
      <c r="A292" s="11"/>
      <c r="B292" s="27" t="s">
        <v>774</v>
      </c>
      <c r="C292" s="23" t="s">
        <v>775</v>
      </c>
      <c r="D292" s="69" t="s">
        <v>774</v>
      </c>
      <c r="E292" s="70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69" t="s">
        <v>777</v>
      </c>
      <c r="E293" s="70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69" t="s">
        <v>780</v>
      </c>
      <c r="E294" s="70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69" t="s">
        <v>783</v>
      </c>
      <c r="E295" s="70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69" t="s">
        <v>786</v>
      </c>
      <c r="E296" s="70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69" t="s">
        <v>789</v>
      </c>
      <c r="E297" s="70" t="s">
        <v>791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69" t="s">
        <v>792</v>
      </c>
      <c r="E298" s="70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69" t="s">
        <v>795</v>
      </c>
      <c r="E299" s="70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69" t="s">
        <v>798</v>
      </c>
      <c r="E300" s="70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69" t="s">
        <v>801</v>
      </c>
      <c r="E301" s="70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69" t="s">
        <v>804</v>
      </c>
      <c r="E302" s="70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69" t="s">
        <v>807</v>
      </c>
      <c r="E303" s="70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69" t="s">
        <v>810</v>
      </c>
      <c r="E304" s="70" t="s">
        <v>812</v>
      </c>
      <c r="F304" s="16">
        <v>0.01</v>
      </c>
      <c r="G304" s="16">
        <v>0.01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69" t="s">
        <v>813</v>
      </c>
      <c r="E305" s="70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</row>
    <row r="306" spans="1:247" s="24" customFormat="1" ht="21" x14ac:dyDescent="0.25">
      <c r="A306" s="21"/>
      <c r="B306" s="28" t="s">
        <v>816</v>
      </c>
      <c r="C306" s="23" t="s">
        <v>817</v>
      </c>
      <c r="D306" s="69" t="s">
        <v>816</v>
      </c>
      <c r="E306" s="72" t="s">
        <v>193</v>
      </c>
      <c r="F306" s="16">
        <v>0</v>
      </c>
      <c r="G306" s="16" t="s">
        <v>19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>
        <v>0</v>
      </c>
      <c r="N306" s="16">
        <v>0</v>
      </c>
      <c r="O306" s="16">
        <v>0</v>
      </c>
    </row>
    <row r="307" spans="1:247" s="24" customFormat="1" ht="31.5" customHeight="1" x14ac:dyDescent="0.25">
      <c r="A307" s="21"/>
      <c r="B307" s="95" t="s">
        <v>194</v>
      </c>
      <c r="C307" s="97"/>
      <c r="D307" s="93" t="s">
        <v>194</v>
      </c>
      <c r="E307" s="73" t="s">
        <v>195</v>
      </c>
      <c r="F307" s="74">
        <f t="shared" ref="F307:O307" si="30">SUM(F274:F305)</f>
        <v>659.32486997747174</v>
      </c>
      <c r="G307" s="74">
        <f t="shared" si="30"/>
        <v>533.02973195406969</v>
      </c>
      <c r="H307" s="74">
        <f t="shared" si="30"/>
        <v>1.84797480347208</v>
      </c>
      <c r="I307" s="74">
        <f t="shared" si="30"/>
        <v>1.0534267808803E-2</v>
      </c>
      <c r="J307" s="74">
        <f t="shared" si="30"/>
        <v>1.8374405356632799</v>
      </c>
      <c r="K307" s="74">
        <f t="shared" si="30"/>
        <v>1.84797480347208</v>
      </c>
      <c r="L307" s="74">
        <f t="shared" si="30"/>
        <v>0</v>
      </c>
      <c r="M307" s="74">
        <f t="shared" si="30"/>
        <v>0</v>
      </c>
      <c r="N307" s="74">
        <f t="shared" si="30"/>
        <v>0</v>
      </c>
      <c r="O307" s="74">
        <f t="shared" si="30"/>
        <v>0</v>
      </c>
    </row>
    <row r="308" spans="1:247" s="24" customFormat="1" ht="32.25" thickBot="1" x14ac:dyDescent="0.3">
      <c r="A308" s="21"/>
      <c r="B308" s="96"/>
      <c r="C308" s="98"/>
      <c r="D308" s="99"/>
      <c r="E308" s="75" t="s">
        <v>818</v>
      </c>
      <c r="F308" s="74">
        <f>IF(COUNTA(F274:F306)&gt;0,IF(F306="c","c",SUM(F306:F307)),"")</f>
        <v>659.32486997747174</v>
      </c>
      <c r="G308" s="74" t="str">
        <f t="shared" ref="G308:O308" si="31">IF(COUNTA(G274:G306)&gt;0,IF(G306="c","c",SUM(G306:G307)),"")</f>
        <v>c</v>
      </c>
      <c r="H308" s="74" t="str">
        <f t="shared" si="31"/>
        <v>c</v>
      </c>
      <c r="I308" s="74" t="str">
        <f t="shared" si="31"/>
        <v>c</v>
      </c>
      <c r="J308" s="74" t="str">
        <f t="shared" si="31"/>
        <v>c</v>
      </c>
      <c r="K308" s="74" t="str">
        <f t="shared" si="31"/>
        <v>c</v>
      </c>
      <c r="L308" s="74" t="str">
        <f t="shared" si="31"/>
        <v>c</v>
      </c>
      <c r="M308" s="74">
        <f t="shared" si="31"/>
        <v>0</v>
      </c>
      <c r="N308" s="74">
        <f t="shared" si="31"/>
        <v>0</v>
      </c>
      <c r="O308" s="74">
        <f t="shared" si="31"/>
        <v>0</v>
      </c>
    </row>
    <row r="309" spans="1:247" s="2" customFormat="1" ht="55.5" customHeight="1" thickBot="1" x14ac:dyDescent="0.3">
      <c r="A309" s="23"/>
      <c r="B309" s="25"/>
      <c r="C309" s="23"/>
      <c r="D309" s="76"/>
      <c r="E309" s="77" t="s">
        <v>197</v>
      </c>
      <c r="F309" s="78" t="str">
        <f>IF(F306="c","",IF(AND(IF((COUNTIF(F274:F305,"c"))&gt;0,1,0)=1,F306=""),"Please provide Not Specified (Including Confidential)",""))</f>
        <v/>
      </c>
      <c r="G309" s="78" t="str">
        <f t="shared" ref="G309:O309" si="32">IF(G306="c","",IF(AND(IF((COUNTIF(G274:G305,"c"))&gt;0,1,0)=1,G306=""),"Please provide Not Specified (Including Confidential)",""))</f>
        <v/>
      </c>
      <c r="H309" s="78" t="str">
        <f t="shared" si="32"/>
        <v/>
      </c>
      <c r="I309" s="78" t="str">
        <f t="shared" si="32"/>
        <v/>
      </c>
      <c r="J309" s="78" t="str">
        <f t="shared" si="32"/>
        <v/>
      </c>
      <c r="K309" s="78" t="str">
        <f t="shared" si="32"/>
        <v/>
      </c>
      <c r="L309" s="78" t="str">
        <f t="shared" si="32"/>
        <v/>
      </c>
      <c r="M309" s="78" t="str">
        <f t="shared" si="32"/>
        <v/>
      </c>
      <c r="N309" s="78" t="str">
        <f t="shared" si="32"/>
        <v/>
      </c>
      <c r="O309" s="78" t="str">
        <f t="shared" si="32"/>
        <v/>
      </c>
    </row>
    <row r="310" spans="1:247" s="13" customFormat="1" ht="12" thickBot="1" x14ac:dyDescent="0.3">
      <c r="A310" s="11"/>
      <c r="B310" s="26"/>
      <c r="C310" s="23"/>
      <c r="D310" s="66"/>
      <c r="E310" s="67" t="s">
        <v>819</v>
      </c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5" customFormat="1" ht="12" thickBot="1" x14ac:dyDescent="0.3">
      <c r="A311" s="34"/>
      <c r="B311" s="28" t="s">
        <v>820</v>
      </c>
      <c r="C311" s="23" t="s">
        <v>821</v>
      </c>
      <c r="D311" s="69" t="s">
        <v>822</v>
      </c>
      <c r="E311" s="72" t="s">
        <v>823</v>
      </c>
      <c r="F311" s="16">
        <v>26334.652203475758</v>
      </c>
      <c r="G311" s="16">
        <v>37844.752419149656</v>
      </c>
      <c r="H311" s="16">
        <v>2667.2453094501916</v>
      </c>
      <c r="I311" s="16">
        <v>10.206698403476748</v>
      </c>
      <c r="J311" s="16">
        <v>2657.0386110467098</v>
      </c>
      <c r="K311" s="16">
        <v>2676.2575014701301</v>
      </c>
      <c r="L311" s="16">
        <v>9.0121920200521295</v>
      </c>
      <c r="M311" s="16">
        <v>21.675336718989712</v>
      </c>
      <c r="N311" s="16">
        <v>21.687521728986468</v>
      </c>
      <c r="O311" s="16">
        <v>1.2185010000166585E-2</v>
      </c>
    </row>
    <row r="312" spans="1:247" s="24" customFormat="1" ht="92.25" customHeight="1" thickBot="1" x14ac:dyDescent="0.3">
      <c r="A312" s="36"/>
      <c r="B312" s="37"/>
      <c r="C312" s="38"/>
      <c r="D312" s="79"/>
      <c r="E312" s="77" t="s">
        <v>197</v>
      </c>
      <c r="F312" s="80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80" t="str">
        <f t="shared" si="33"/>
        <v/>
      </c>
      <c r="H312" s="80" t="str">
        <f t="shared" si="33"/>
        <v/>
      </c>
      <c r="I312" s="80" t="str">
        <f t="shared" si="33"/>
        <v/>
      </c>
      <c r="J312" s="80" t="str">
        <f t="shared" si="33"/>
        <v/>
      </c>
      <c r="K312" s="80" t="str">
        <f t="shared" si="33"/>
        <v/>
      </c>
      <c r="L312" s="80" t="str">
        <f t="shared" si="33"/>
        <v/>
      </c>
      <c r="M312" s="80" t="str">
        <f t="shared" si="33"/>
        <v/>
      </c>
      <c r="N312" s="80" t="str">
        <f t="shared" si="33"/>
        <v/>
      </c>
      <c r="O312" s="80" t="str">
        <f t="shared" si="33"/>
        <v/>
      </c>
    </row>
    <row r="313" spans="1:247" s="42" customFormat="1" ht="18.75" thickBot="1" x14ac:dyDescent="0.3">
      <c r="A313" s="39"/>
      <c r="B313" s="40"/>
      <c r="C313" s="38"/>
      <c r="D313" s="81"/>
      <c r="E313" s="67" t="s">
        <v>824</v>
      </c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1"/>
      <c r="FH313" s="41"/>
      <c r="FI313" s="41"/>
      <c r="FJ313" s="41"/>
      <c r="FK313" s="41"/>
      <c r="FL313" s="41"/>
      <c r="FM313" s="41"/>
      <c r="FN313" s="41"/>
      <c r="FO313" s="41"/>
      <c r="FP313" s="41"/>
      <c r="FQ313" s="41"/>
      <c r="FR313" s="41"/>
      <c r="FS313" s="41"/>
      <c r="FT313" s="41"/>
      <c r="FU313" s="41"/>
      <c r="FV313" s="41"/>
      <c r="FW313" s="41"/>
      <c r="FX313" s="41"/>
      <c r="FY313" s="41"/>
      <c r="FZ313" s="41"/>
      <c r="GA313" s="41"/>
      <c r="GB313" s="41"/>
      <c r="GC313" s="41"/>
      <c r="GD313" s="41"/>
      <c r="GE313" s="41"/>
      <c r="GF313" s="41"/>
      <c r="GG313" s="41"/>
      <c r="GH313" s="41"/>
      <c r="GI313" s="41"/>
      <c r="GJ313" s="41"/>
      <c r="GK313" s="41"/>
      <c r="GL313" s="41"/>
      <c r="GM313" s="41"/>
      <c r="GN313" s="41"/>
      <c r="GO313" s="41"/>
      <c r="GP313" s="41"/>
      <c r="GQ313" s="41"/>
      <c r="GR313" s="41"/>
      <c r="GS313" s="41"/>
      <c r="GT313" s="41"/>
      <c r="GU313" s="41"/>
      <c r="GV313" s="41"/>
      <c r="GW313" s="41"/>
      <c r="GX313" s="41"/>
      <c r="GY313" s="41"/>
      <c r="GZ313" s="41"/>
      <c r="HA313" s="41"/>
      <c r="HB313" s="41"/>
      <c r="HC313" s="41"/>
      <c r="HD313" s="41"/>
      <c r="HE313" s="41"/>
      <c r="HF313" s="41"/>
      <c r="HG313" s="41"/>
      <c r="HH313" s="41"/>
      <c r="HI313" s="41"/>
      <c r="HJ313" s="41"/>
      <c r="HK313" s="41"/>
      <c r="HL313" s="41"/>
      <c r="HM313" s="41"/>
      <c r="HN313" s="41"/>
      <c r="HO313" s="41"/>
      <c r="HP313" s="41"/>
      <c r="HQ313" s="41"/>
      <c r="HR313" s="41"/>
      <c r="HS313" s="41"/>
      <c r="HT313" s="41"/>
      <c r="HU313" s="41"/>
      <c r="HV313" s="41"/>
      <c r="HW313" s="41"/>
      <c r="HX313" s="41"/>
      <c r="HY313" s="41"/>
      <c r="HZ313" s="41"/>
      <c r="IA313" s="41"/>
      <c r="IB313" s="41"/>
      <c r="IC313" s="41"/>
      <c r="ID313" s="41"/>
      <c r="IE313" s="41"/>
      <c r="IF313" s="41"/>
      <c r="IG313" s="41"/>
      <c r="IH313" s="41"/>
      <c r="II313" s="41"/>
      <c r="IJ313" s="41"/>
      <c r="IK313" s="41"/>
      <c r="IL313" s="41"/>
      <c r="IM313" s="41"/>
    </row>
    <row r="314" spans="1:247" s="42" customFormat="1" ht="18" customHeight="1" x14ac:dyDescent="0.25">
      <c r="A314" s="39"/>
      <c r="B314" s="88" t="s">
        <v>194</v>
      </c>
      <c r="C314" s="91"/>
      <c r="D314" s="93" t="s">
        <v>194</v>
      </c>
      <c r="E314" s="83" t="s">
        <v>819</v>
      </c>
      <c r="F314" s="74">
        <f>F311</f>
        <v>26334.652203475758</v>
      </c>
      <c r="G314" s="74">
        <f t="shared" ref="G314:O314" si="34">G311</f>
        <v>37844.752419149656</v>
      </c>
      <c r="H314" s="74">
        <f t="shared" si="34"/>
        <v>2667.2453094501916</v>
      </c>
      <c r="I314" s="74">
        <f t="shared" si="34"/>
        <v>10.206698403476748</v>
      </c>
      <c r="J314" s="74">
        <f t="shared" si="34"/>
        <v>2657.0386110467098</v>
      </c>
      <c r="K314" s="74">
        <f t="shared" si="34"/>
        <v>2676.2575014701301</v>
      </c>
      <c r="L314" s="74">
        <f t="shared" si="34"/>
        <v>9.0121920200521295</v>
      </c>
      <c r="M314" s="74">
        <f t="shared" si="34"/>
        <v>21.675336718989712</v>
      </c>
      <c r="N314" s="74">
        <f t="shared" si="34"/>
        <v>21.687521728986468</v>
      </c>
      <c r="O314" s="74">
        <f t="shared" si="34"/>
        <v>1.2185010000166585E-2</v>
      </c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1"/>
      <c r="FH314" s="41"/>
      <c r="FI314" s="41"/>
      <c r="FJ314" s="41"/>
      <c r="FK314" s="41"/>
      <c r="FL314" s="41"/>
      <c r="FM314" s="41"/>
      <c r="FN314" s="41"/>
      <c r="FO314" s="41"/>
      <c r="FP314" s="41"/>
      <c r="FQ314" s="41"/>
      <c r="FR314" s="41"/>
      <c r="FS314" s="41"/>
      <c r="FT314" s="41"/>
      <c r="FU314" s="41"/>
      <c r="FV314" s="41"/>
      <c r="FW314" s="41"/>
      <c r="FX314" s="41"/>
      <c r="FY314" s="41"/>
      <c r="FZ314" s="41"/>
      <c r="GA314" s="41"/>
      <c r="GB314" s="41"/>
      <c r="GC314" s="41"/>
      <c r="GD314" s="41"/>
      <c r="GE314" s="41"/>
      <c r="GF314" s="41"/>
      <c r="GG314" s="41"/>
      <c r="GH314" s="41"/>
      <c r="GI314" s="41"/>
      <c r="GJ314" s="41"/>
      <c r="GK314" s="41"/>
      <c r="GL314" s="41"/>
      <c r="GM314" s="41"/>
      <c r="GN314" s="41"/>
      <c r="GO314" s="41"/>
      <c r="GP314" s="41"/>
      <c r="GQ314" s="41"/>
      <c r="GR314" s="41"/>
      <c r="GS314" s="41"/>
      <c r="GT314" s="41"/>
      <c r="GU314" s="41"/>
      <c r="GV314" s="41"/>
      <c r="GW314" s="41"/>
      <c r="GX314" s="41"/>
      <c r="GY314" s="41"/>
      <c r="GZ314" s="41"/>
      <c r="HA314" s="41"/>
      <c r="HB314" s="41"/>
      <c r="HC314" s="41"/>
      <c r="HD314" s="41"/>
      <c r="HE314" s="41"/>
      <c r="HF314" s="41"/>
      <c r="HG314" s="41"/>
      <c r="HH314" s="41"/>
      <c r="HI314" s="41"/>
      <c r="HJ314" s="41"/>
      <c r="HK314" s="41"/>
      <c r="HL314" s="41"/>
      <c r="HM314" s="41"/>
      <c r="HN314" s="41"/>
      <c r="HO314" s="41"/>
      <c r="HP314" s="41"/>
      <c r="HQ314" s="41"/>
      <c r="HR314" s="41"/>
      <c r="HS314" s="41"/>
      <c r="HT314" s="41"/>
      <c r="HU314" s="41"/>
      <c r="HV314" s="41"/>
      <c r="HW314" s="41"/>
      <c r="HX314" s="41"/>
      <c r="HY314" s="41"/>
      <c r="HZ314" s="41"/>
      <c r="IA314" s="41"/>
      <c r="IB314" s="41"/>
      <c r="IC314" s="41"/>
      <c r="ID314" s="41"/>
      <c r="IE314" s="41"/>
      <c r="IF314" s="41"/>
      <c r="IG314" s="41"/>
      <c r="IH314" s="41"/>
      <c r="II314" s="41"/>
      <c r="IJ314" s="41"/>
      <c r="IK314" s="41"/>
      <c r="IL314" s="41"/>
      <c r="IM314" s="41"/>
    </row>
    <row r="315" spans="1:247" s="24" customFormat="1" ht="21" x14ac:dyDescent="0.25">
      <c r="A315" s="21"/>
      <c r="B315" s="89"/>
      <c r="C315" s="92"/>
      <c r="D315" s="93"/>
      <c r="E315" s="73" t="s">
        <v>825</v>
      </c>
      <c r="F315" s="74">
        <f t="shared" ref="F315:O315" si="35">SUM(F10:F37,F38:F62,F68:F72,F78:F131,F137:F146,F152:F180,F186:F199,F205:F212,F218:F226,F232:F255,F261:F268,F274:F305)</f>
        <v>354806.10082257917</v>
      </c>
      <c r="G315" s="74">
        <f t="shared" si="35"/>
        <v>331480.33155994333</v>
      </c>
      <c r="H315" s="74">
        <f t="shared" si="35"/>
        <v>9148.423737512705</v>
      </c>
      <c r="I315" s="74">
        <f t="shared" si="35"/>
        <v>16469.056522829225</v>
      </c>
      <c r="J315" s="74">
        <f t="shared" si="35"/>
        <v>-7320.6327853165158</v>
      </c>
      <c r="K315" s="74">
        <f t="shared" si="35"/>
        <v>83652.358148353931</v>
      </c>
      <c r="L315" s="74">
        <f t="shared" si="35"/>
        <v>74503.934410841161</v>
      </c>
      <c r="M315" s="74">
        <f t="shared" si="35"/>
        <v>24822.798372364447</v>
      </c>
      <c r="N315" s="74">
        <f t="shared" si="35"/>
        <v>25614.229273368644</v>
      </c>
      <c r="O315" s="74">
        <f t="shared" si="35"/>
        <v>791.43090100419886</v>
      </c>
    </row>
    <row r="316" spans="1:247" s="24" customFormat="1" ht="21.75" thickBot="1" x14ac:dyDescent="0.3">
      <c r="A316" s="21"/>
      <c r="B316" s="90"/>
      <c r="C316" s="92"/>
      <c r="D316" s="93"/>
      <c r="E316" s="75" t="s">
        <v>826</v>
      </c>
      <c r="F316" s="74">
        <f t="shared" ref="F316:O316" si="36">IF(COUNTA(F10:F37,F38:F63,F68:F73,F78:F132,F137:F147,F152:F181,F186:F200,F205:F213,F218:F227,F232:F256,F261:F269,F274:F306,F311)&gt;0,SUM(F314:F315),"")</f>
        <v>381140.75302605494</v>
      </c>
      <c r="G316" s="74">
        <f t="shared" si="36"/>
        <v>369325.083979093</v>
      </c>
      <c r="H316" s="74">
        <f t="shared" si="36"/>
        <v>11815.669046962896</v>
      </c>
      <c r="I316" s="74">
        <f t="shared" si="36"/>
        <v>16479.263221232701</v>
      </c>
      <c r="J316" s="74">
        <f t="shared" si="36"/>
        <v>-4663.594174269806</v>
      </c>
      <c r="K316" s="74">
        <f t="shared" si="36"/>
        <v>86328.61564982406</v>
      </c>
      <c r="L316" s="74">
        <f t="shared" si="36"/>
        <v>74512.946602861208</v>
      </c>
      <c r="M316" s="74">
        <f t="shared" si="36"/>
        <v>24844.473709083435</v>
      </c>
      <c r="N316" s="74">
        <f t="shared" si="36"/>
        <v>25635.91679509763</v>
      </c>
      <c r="O316" s="74">
        <f t="shared" si="36"/>
        <v>791.44308601419903</v>
      </c>
    </row>
    <row r="317" spans="1:247" x14ac:dyDescent="0.15">
      <c r="A317" s="1"/>
      <c r="B317" s="43"/>
      <c r="C317" s="44"/>
      <c r="D317" s="43"/>
      <c r="E317" s="45"/>
      <c r="F317" s="46"/>
      <c r="G317" s="46"/>
      <c r="H317" s="46"/>
      <c r="I317" s="46"/>
      <c r="J317" s="46"/>
      <c r="K317" s="46"/>
      <c r="L317" s="46"/>
      <c r="M317" s="46"/>
      <c r="N317" s="46"/>
      <c r="O317" s="46"/>
    </row>
    <row r="318" spans="1:247" s="2" customFormat="1" x14ac:dyDescent="0.25">
      <c r="A318" s="47"/>
      <c r="B318" s="48"/>
      <c r="D318" s="48" t="s">
        <v>827</v>
      </c>
      <c r="E318" s="48"/>
      <c r="F318" s="45"/>
      <c r="G318" s="46"/>
      <c r="H318" s="46"/>
      <c r="I318" s="49"/>
      <c r="J318" s="46"/>
      <c r="K318" s="46"/>
      <c r="L318" s="46"/>
      <c r="M318" s="46"/>
      <c r="N318" s="46"/>
      <c r="O318" s="46"/>
    </row>
    <row r="319" spans="1:247" s="2" customFormat="1" ht="15" x14ac:dyDescent="0.25">
      <c r="A319" s="23"/>
      <c r="B319"/>
      <c r="D319" s="50" t="s">
        <v>828</v>
      </c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</row>
    <row r="320" spans="1:247" s="2" customFormat="1" ht="15" x14ac:dyDescent="0.25">
      <c r="A320" s="23"/>
      <c r="B320"/>
      <c r="D320" s="50" t="s">
        <v>829</v>
      </c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</row>
    <row r="321" spans="1:15" s="2" customFormat="1" x14ac:dyDescent="0.25">
      <c r="A321" s="23"/>
      <c r="B321" s="51"/>
      <c r="D321" s="51" t="s">
        <v>830</v>
      </c>
      <c r="E321" s="51"/>
      <c r="F321" s="52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s="2" customFormat="1" x14ac:dyDescent="0.25">
      <c r="A322" s="23"/>
      <c r="B322" s="54"/>
      <c r="D322" s="54" t="s">
        <v>831</v>
      </c>
      <c r="E322" s="54"/>
      <c r="F322" s="52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s="2" customFormat="1" x14ac:dyDescent="0.25">
      <c r="A323" s="23"/>
      <c r="B323" s="43"/>
      <c r="C323" s="55"/>
      <c r="D323" s="43"/>
      <c r="E323" s="52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9" priority="7" stopIfTrue="1">
      <formula>AND(F311&lt;&gt;F314,F314&lt;&gt;0)</formula>
    </cfRule>
  </conditionalFormatting>
  <conditionalFormatting sqref="F314:O314">
    <cfRule type="expression" dxfId="8" priority="6" stopIfTrue="1">
      <formula>AND(F311&lt;&gt;F314,F314&lt;&gt;0)</formula>
    </cfRule>
  </conditionalFormatting>
  <conditionalFormatting sqref="F168:O168">
    <cfRule type="expression" dxfId="6" priority="3">
      <formula>AND(#REF!&lt;&gt;"",#REF!&gt;2010)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BCB43AB-C8E9-44EB-BF5B-9A9C68BDFD1D}">
            <xm:f>AND($E10='C:\UFS\1_ОПИ\Свод остатков по прямым инвестициям\!Сводные данные\3 Отчеты\CDIS\20210101\[Template_CDIS.xlsx]Index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F10:O62 F78:O131 F261:O264 F266:O268</xm:sqref>
        </x14:conditionalFormatting>
        <x14:conditionalFormatting xmlns:xm="http://schemas.microsoft.com/office/excel/2006/main">
          <x14:cfRule type="expression" priority="1" id="{350BC535-37CA-4666-96B6-9DB2B3EB29B6}">
            <xm:f>AND($E265='C:\UFS\1_ОПИ\Свод остатков по прямым инвестициям\!Сводные данные\3 Отчеты\CDIS\20210101\[Template_CDIS.xlsx]Index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F265:O265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2021-09-23T08:20:49Z</dcterms:created>
  <dcterms:modified xsi:type="dcterms:W3CDTF">2021-09-27T15:35:07Z</dcterms:modified>
</cp:coreProperties>
</file>