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YACHK~1\AppData\Local\Temp\"/>
    </mc:Choice>
  </mc:AlternateContent>
  <bookViews>
    <workbookView xWindow="0" yWindow="0" windowWidth="20025" windowHeight="8175" tabRatio="714" activeTab="6"/>
  </bookViews>
  <sheets>
    <sheet name="Info_RUS" sheetId="40" r:id="rId1"/>
    <sheet name="O1_RUS" sheetId="41" r:id="rId2"/>
    <sheet name="O2_RUS" sheetId="42" r:id="rId3"/>
    <sheet name="O3_RUS" sheetId="43" r:id="rId4"/>
    <sheet name="O4_RUS" sheetId="44" r:id="rId5"/>
    <sheet name="O5_RUS" sheetId="45" r:id="rId6"/>
    <sheet name="Info" sheetId="39" r:id="rId7"/>
    <sheet name="General_Checks" sheetId="27" state="hidden" r:id="rId8"/>
    <sheet name="O1" sheetId="2" r:id="rId9"/>
    <sheet name="OUT_1_Check" sheetId="19" state="hidden" r:id="rId10"/>
    <sheet name="O2" sheetId="16" r:id="rId11"/>
    <sheet name="OUT_2_Check" sheetId="21" state="hidden" r:id="rId12"/>
    <sheet name="O3" sheetId="15" r:id="rId13"/>
    <sheet name="O4" sheetId="14" r:id="rId14"/>
    <sheet name="OUT_3_Check" sheetId="22" state="hidden" r:id="rId15"/>
    <sheet name="OUT_4_Check" sheetId="28" state="hidden" r:id="rId16"/>
    <sheet name="O5" sheetId="35" r:id="rId17"/>
    <sheet name="CDS_Check" sheetId="36" state="hidden" r:id="rId18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6">Info!$B$2:$F$19</definedName>
    <definedName name="_xlnm.Print_Area" localSheetId="8">'O1'!$B$1:$AS$43</definedName>
    <definedName name="_xlnm.Print_Area" localSheetId="10">'O2'!$B$1:$AS$39</definedName>
    <definedName name="_xlnm.Print_Area" localSheetId="12">'O3'!$B$1:$O$33</definedName>
    <definedName name="_xlnm.Print_Area" localSheetId="13">'O4'!$B$1:$P$27</definedName>
    <definedName name="_xlnm.Print_Area" localSheetId="16">'O5'!$B$1:$L$41</definedName>
    <definedName name="_xlnm.Print_Area" localSheetId="9">OUT_1_Check!$A$1:$AJ$56</definedName>
    <definedName name="_xlnm.Print_Area" localSheetId="11">OUT_2_Check!#REF!</definedName>
    <definedName name="_xlnm.Print_Area" localSheetId="14">OUT_3_Check!$A$1:$O$43</definedName>
    <definedName name="_xlnm.Print_Area" localSheetId="15">OUT_4_Check!$A$1:$S$38</definedName>
  </definedNames>
  <calcPr calcId="152511"/>
</workbook>
</file>

<file path=xl/calcChain.xml><?xml version="1.0" encoding="utf-8"?>
<calcChain xmlns="http://schemas.openxmlformats.org/spreadsheetml/2006/main">
  <c r="I37" i="28" l="1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P26" i="19"/>
  <c r="AH26" i="19"/>
  <c r="N26" i="19"/>
  <c r="J26" i="19"/>
  <c r="AS51" i="19"/>
  <c r="J19" i="19"/>
  <c r="I19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AQ19" i="19"/>
  <c r="S26" i="19"/>
  <c r="X26" i="19"/>
  <c r="AJ26" i="19"/>
  <c r="AM26" i="19"/>
  <c r="S33" i="19"/>
  <c r="T33" i="19"/>
  <c r="U33" i="19"/>
  <c r="W33" i="19"/>
  <c r="X33" i="19"/>
  <c r="Y33" i="19"/>
  <c r="AB33" i="19"/>
  <c r="AG33" i="19"/>
  <c r="AH33" i="19"/>
  <c r="AL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N33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AA40" i="21"/>
  <c r="U19" i="19"/>
  <c r="E19" i="36"/>
  <c r="H34" i="22"/>
  <c r="G34" i="28"/>
  <c r="F23" i="28"/>
  <c r="J24" i="22"/>
  <c r="E34" i="22"/>
  <c r="E36" i="22"/>
  <c r="AM32" i="21" l="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J40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G40" i="21"/>
  <c r="L38" i="21"/>
  <c r="AH38" i="21"/>
  <c r="N32" i="21"/>
  <c r="AP19" i="21"/>
  <c r="X25" i="21"/>
  <c r="N40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L44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K47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O40" i="21"/>
  <c r="AT19" i="21"/>
  <c r="G30" i="28"/>
  <c r="E19" i="21"/>
  <c r="Q19" i="21"/>
  <c r="AH25" i="21"/>
  <c r="S38" i="21"/>
  <c r="F19" i="21"/>
  <c r="E32" i="21"/>
  <c r="AP40" i="21"/>
  <c r="U38" i="21"/>
  <c r="AL40" i="21"/>
  <c r="AB25" i="21"/>
  <c r="M38" i="21"/>
  <c r="AI40" i="21"/>
  <c r="I25" i="21"/>
  <c r="AC38" i="21"/>
  <c r="R40" i="21"/>
  <c r="J38" i="21"/>
  <c r="X38" i="21"/>
  <c r="I38" i="21"/>
  <c r="AL32" i="21"/>
  <c r="AK38" i="21"/>
  <c r="D25" i="21"/>
  <c r="F32" i="21"/>
  <c r="K32" i="21"/>
  <c r="W40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<sst xmlns="http://schemas.openxmlformats.org/spreadsheetml/2006/main" count="934" uniqueCount="295">
  <si>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</si>
  <si>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</si>
  <si>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</si>
  <si>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</si>
  <si>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</si>
  <si>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</si>
  <si>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</si>
  <si>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</si>
  <si>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</si>
  <si>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</si>
  <si>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</si>
  <si>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</si>
  <si>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</si>
  <si>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</si>
  <si>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</si>
  <si>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</si>
  <si>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</si>
  <si>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</si>
  <si>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</si>
  <si>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</si>
  <si>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</si>
  <si>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</si>
  <si>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</si>
  <si>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</si>
  <si>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</si>
  <si>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</si>
  <si>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</si>
  <si>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</si>
  <si>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</si>
  <si>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</si>
  <si>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</si>
  <si>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</si>
  <si>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</si>
  <si>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</si>
  <si>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</si>
  <si>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</si>
  <si>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</si>
  <si>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</si>
  <si>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</si>
  <si>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</si>
  <si>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</si>
  <si>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</si>
  <si>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</si>
  <si>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</si>
  <si>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</si>
  <si>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</si>
  <si>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</si>
  <si>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</si>
  <si>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</si>
  <si>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</si>
  <si>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</si>
  <si>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</si>
  <si>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</si>
  <si>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</si>
  <si>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</si>
  <si>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</si>
  <si>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</si>
  <si>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</si>
  <si>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</si>
  <si>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</si>
  <si>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</si>
  <si>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</si>
  <si>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</si>
  <si>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</si>
  <si>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</si>
  <si>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</si>
  <si>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</si>
  <si>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</si>
  <si>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</si>
  <si>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</si>
  <si>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</si>
  <si>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</si>
  <si>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</si>
  <si>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</si>
  <si>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</si>
  <si>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</si>
  <si>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</si>
  <si>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</si>
  <si>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</si>
  <si>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</si>
  <si>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</si>
  <si>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</si>
  <si>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</si>
  <si>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</si>
  <si>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</si>
  <si>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</si>
  <si>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</si>
  <si>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</si>
  <si>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</si>
  <si>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</si>
  <si>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</si>
  <si>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</si>
  <si>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</si>
  <si>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</si>
  <si>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</si>
  <si>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</si>
  <si>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</si>
  <si>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</si>
  <si>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</si>
  <si>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</si>
  <si>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</si>
  <si>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</si>
  <si>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</si>
  <si>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</si>
  <si>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</si>
  <si>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</si>
  <si>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</si>
  <si>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</si>
  <si>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</si>
  <si>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</si>
  <si>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</si>
  <si>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</si>
  <si>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</si>
  <si>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</si>
  <si>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</si>
  <si>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</si>
  <si>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</si>
  <si>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</si>
  <si>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</si>
  <si>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</si>
  <si>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</si>
  <si>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</si>
  <si>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</si>
  <si>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</si>
  <si>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</si>
  <si>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</si>
  <si>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</si>
  <si>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</si>
  <si>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</si>
  <si>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</si>
  <si>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</si>
  <si>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</si>
  <si>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</si>
  <si>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</si>
  <si>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</si>
  <si>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</si>
  <si>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</si>
  <si>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</si>
  <si>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</si>
  <si>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</si>
  <si>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</si>
  <si>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</si>
  <si>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</si>
  <si>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</si>
  <si>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</si>
  <si>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</si>
  <si>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</si>
  <si>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</si>
  <si>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</si>
  <si>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</si>
  <si>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</si>
  <si>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</si>
  <si>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</si>
  <si>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</si>
  <si>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</si>
  <si>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
 AND GOLD CONTRACTS</t>
  </si>
  <si>
    <t>FOREIGN EXCHANGE CONTRACTS</t>
  </si>
  <si>
    <t>INTEREST RATE CONTRACTS</t>
  </si>
  <si>
    <t>EQUITY CONTRACTS</t>
  </si>
  <si>
    <t>RUSSIA</t>
  </si>
  <si>
    <r>
      <t>b)   The estimated percentage coverage of their survey</t>
    </r>
    <r>
      <rPr>
        <vertAlign val="superscript"/>
        <sz val="10"/>
        <rFont val="Arial"/>
        <family val="2"/>
      </rPr>
      <t>1</t>
    </r>
  </si>
  <si>
    <t>c)   The number of institutions accounting for 75 percent of the reported totals.</t>
  </si>
  <si>
    <t>&lt;--     Negative values and non-numeric entries are not allowed</t>
  </si>
  <si>
    <t>&lt;--     Negative value and non-numeric entries are not allowed</t>
  </si>
  <si>
    <t>&lt;--     Value out of range. Please enter values from 0 to 100.</t>
  </si>
  <si>
    <r>
      <t xml:space="preserve">Other </t>
    </r>
    <r>
      <rPr>
        <b/>
        <vertAlign val="superscript"/>
        <sz val="11"/>
        <rFont val="TimesNewRomanPS"/>
      </rPr>
      <t>4</t>
    </r>
  </si>
  <si>
    <t xml:space="preserve">           Banks and securities firms</t>
  </si>
  <si>
    <t xml:space="preserve">           SPVs, SPCs or SPEs</t>
  </si>
  <si>
    <t xml:space="preserve">           Hedge funds</t>
  </si>
  <si>
    <t xml:space="preserve">           Other</t>
  </si>
  <si>
    <t>Notional amounts</t>
  </si>
  <si>
    <t>ALL CONTRACTS</t>
  </si>
  <si>
    <t>Central Bank Survey of Foreign Exchange and Derivatives Market Activity</t>
  </si>
  <si>
    <r>
      <t xml:space="preserve">OTC OPTIONS </t>
    </r>
    <r>
      <rPr>
        <b/>
        <vertAlign val="superscript"/>
        <sz val="11"/>
        <rFont val="Arial"/>
        <family val="2"/>
      </rPr>
      <t>4</t>
    </r>
  </si>
  <si>
    <r>
      <t>Other products</t>
    </r>
    <r>
      <rPr>
        <vertAlign val="superscript"/>
        <sz val="11"/>
        <rFont val="Arial"/>
        <family val="2"/>
      </rPr>
      <t xml:space="preserve"> 5</t>
    </r>
  </si>
  <si>
    <r>
      <t xml:space="preserve">Gross positive market values </t>
    </r>
    <r>
      <rPr>
        <vertAlign val="superscript"/>
        <sz val="11"/>
        <rFont val="Arial"/>
        <family val="2"/>
      </rPr>
      <t>6</t>
    </r>
  </si>
  <si>
    <r>
      <t xml:space="preserve">Gross negative market values </t>
    </r>
    <r>
      <rPr>
        <vertAlign val="superscript"/>
        <sz val="11"/>
        <rFont val="Arial"/>
        <family val="2"/>
      </rPr>
      <t>6</t>
    </r>
  </si>
  <si>
    <r>
      <t xml:space="preserve">Gross positive market values </t>
    </r>
    <r>
      <rPr>
        <vertAlign val="superscript"/>
        <sz val="11"/>
        <rFont val="Arial"/>
        <family val="2"/>
      </rPr>
      <t>4</t>
    </r>
  </si>
  <si>
    <r>
      <t xml:space="preserve">Gross negative market values </t>
    </r>
    <r>
      <rPr>
        <vertAlign val="superscript"/>
        <sz val="11"/>
        <rFont val="Arial"/>
        <family val="2"/>
      </rPr>
      <t>4</t>
    </r>
  </si>
  <si>
    <t>TRY</t>
  </si>
  <si>
    <r>
      <t xml:space="preserve">deriva-tives </t>
    </r>
    <r>
      <rPr>
        <b/>
        <vertAlign val="superscript"/>
        <sz val="11"/>
        <rFont val="TimesNewRomanPS"/>
      </rPr>
      <t>5</t>
    </r>
  </si>
  <si>
    <r>
      <t>deriva-tives</t>
    </r>
    <r>
      <rPr>
        <b/>
        <vertAlign val="superscript"/>
        <sz val="11"/>
        <rFont val="TimesNewRomanPS"/>
      </rPr>
      <t xml:space="preserve"> 6</t>
    </r>
  </si>
  <si>
    <r>
      <t>1</t>
    </r>
    <r>
      <rPr>
        <sz val="11"/>
        <rFont val="TimesNewRomanPS"/>
      </rPr>
      <t xml:space="preserve">  Any instrument whose price is assumed to be mainly determined by the price of an equity or a stock index, a commodity or the creditworthiness of a particular reference credit.   </t>
    </r>
    <r>
      <rPr>
        <vertAlign val="superscript"/>
        <sz val="11"/>
        <rFont val="TimesNewRomanPS"/>
      </rPr>
      <t>2</t>
    </r>
    <r>
      <rPr>
        <sz val="11"/>
        <rFont val="TimesNewRomanPS"/>
      </rPr>
      <t xml:space="preserve"> Excluding Albania, Bulgaria, Hungary, Poland, Romania and the successor republics of the former Czechoslovakia, Soviet Union and Yugoslavia.  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All countries in Asia other than Japan. 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Africa, Australia, New Zealand and all other countries/regions not listed in the table.   </t>
    </r>
    <r>
      <rPr>
        <vertAlign val="superscript"/>
        <sz val="11"/>
        <rFont val="TimesNewRomanPS"/>
      </rPr>
      <t>5</t>
    </r>
    <r>
      <rPr>
        <sz val="11"/>
        <rFont val="TimesNewRomanPS"/>
      </rPr>
      <t xml:space="preserve"> Include CDS.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Any instrument which does not involve an exposure to foreign exchange, interest rate, equity, commodity or credit risk. </t>
    </r>
  </si>
  <si>
    <t>Table O1</t>
  </si>
  <si>
    <t>Table O2</t>
  </si>
  <si>
    <t>Table O3</t>
  </si>
  <si>
    <t>Table O4</t>
  </si>
  <si>
    <t>Table O5</t>
  </si>
  <si>
    <t xml:space="preserve">              of which CCPs</t>
  </si>
  <si>
    <t xml:space="preserve">           CCPs</t>
  </si>
  <si>
    <r>
      <t>1</t>
    </r>
    <r>
      <rPr>
        <sz val="11"/>
        <rFont val="Arial"/>
        <family val="2"/>
      </rPr>
      <t xml:space="preserve"> Including reinsurance and financial guaranty firms.</t>
    </r>
  </si>
  <si>
    <r>
      <t xml:space="preserve">           Insurance firms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(including pension funds)</t>
    </r>
  </si>
  <si>
    <r>
      <t>1</t>
    </r>
    <r>
      <rPr>
        <sz val="9"/>
        <rFont val="Arial"/>
        <family val="2"/>
      </rPr>
      <t xml:space="preserve"> In percentage and without % sign, ie 90% should be entered as 90</t>
    </r>
  </si>
  <si>
    <t>2019 Central Bank Survey of Foreign Exchange and</t>
  </si>
  <si>
    <t>Nominal or notional principal amounts outstanding at end-June 2019</t>
  </si>
  <si>
    <t>Nominal or notional principal amounts outstanding at end-June 2019, by remaining maturity</t>
  </si>
  <si>
    <t>Nominal or notional principal amounts outstanding and gross-market values at end-June 2019</t>
  </si>
  <si>
    <t>AED</t>
  </si>
  <si>
    <t>Memorandum items*:</t>
  </si>
  <si>
    <r>
      <t xml:space="preserve">¹  All instruments involving exposure to more than one currency, whether in interest rates or exchange rates.  ² Additional currencies in which the reporter has a material amount of contracts outstanding.  ³ If swaps are executed on a forward/forward basis, the two forward parts of the transaction should be reported separately.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Including currency warrants and multicurrency swaptions.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 Any instrument where the transaction is highly leveraged and/or the notional amount is variable and where a decomposition into individual plain vanilla components is impractical or impossible.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Gross market values of total FX contracts. 
*Estimation</t>
    </r>
  </si>
  <si>
    <r>
      <t xml:space="preserve">¹  All instruments where all the legs are exposed to one and only one currency's interest rate, including all fixed/floating and floating/floating single-currency interest rate contracts.  ²   Additional currencies in which the reporter has a material amount of contracts outstanding. ³  Any instrument where the transaction is highly leveraged and/or the notional amount is variable and where a decomposition into individual plain vanilla components is impractical or impossible.  </t>
    </r>
    <r>
      <rPr>
        <vertAlign val="superscript"/>
        <sz val="11"/>
        <rFont val="Arial"/>
        <family val="2"/>
      </rPr>
      <t xml:space="preserve"> 4</t>
    </r>
    <r>
      <rPr>
        <sz val="11"/>
        <rFont val="Arial"/>
        <family val="2"/>
      </rPr>
      <t xml:space="preserve"> Gross market values of total interest rate contracts. 
* Estimation</t>
    </r>
  </si>
  <si>
    <t>Открытые позиции по производным финансовым инструментам</t>
  </si>
  <si>
    <t>Дополнительные сведения к обзору</t>
  </si>
  <si>
    <t xml:space="preserve">Трехлетний обзор валютного рынка </t>
  </si>
  <si>
    <t xml:space="preserve">и рынка производных финансовых инструментов </t>
  </si>
  <si>
    <t>по состоянию на 1 июля 2019 года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</si>
  <si>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</si>
  <si>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</si>
  <si>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r>
      <t>b)   Оценка доли респондентов в совокупном объеме сделок</t>
    </r>
    <r>
      <rPr>
        <vertAlign val="superscript"/>
        <sz val="10"/>
        <rFont val="Arial"/>
        <family val="2"/>
      </rPr>
      <t>1</t>
    </r>
  </si>
  <si>
    <t>c)   Число респондентов, на долю которых приходится 75% совокупного объема открытых позиций.</t>
  </si>
  <si>
    <r>
      <t>1</t>
    </r>
    <r>
      <rPr>
        <sz val="9"/>
        <rFont val="Arial"/>
        <family val="2"/>
      </rPr>
      <t xml:space="preserve"> В процентах, без знака %</t>
    </r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</si>
  <si>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</si>
  <si>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</si>
  <si>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</si>
  <si>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         в том числе с центральными контрагентами</t>
  </si>
  <si>
    <t xml:space="preserve">     с клиентами (нефинансовыми организациями)</t>
  </si>
  <si>
    <t>Всего</t>
  </si>
  <si>
    <t>Всего, включая контракты на золото</t>
  </si>
  <si>
    <t>ВАЛЮТНО-ПРОЦЕНТНЫЕ СВОПЫ</t>
  </si>
  <si>
    <r>
      <t xml:space="preserve">ОПЦИОНЫ </t>
    </r>
    <r>
      <rPr>
        <b/>
        <vertAlign val="superscript"/>
        <sz val="11"/>
        <rFont val="Arial"/>
        <family val="2"/>
      </rPr>
      <t>4</t>
    </r>
  </si>
  <si>
    <t>Продано</t>
  </si>
  <si>
    <t>Куплено</t>
  </si>
  <si>
    <t>Всего опционов</t>
  </si>
  <si>
    <t>Всего контрактов</t>
  </si>
  <si>
    <t>Всего контрактов, включая контракты на золото</t>
  </si>
  <si>
    <t>Справочно:</t>
  </si>
  <si>
    <t>Справочно*:</t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</si>
  <si>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6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</si>
  <si>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6</t>
    </r>
  </si>
  <si>
    <t>Трехлетний обзор валютного рынка и рынка производных финансовых инструментов</t>
  </si>
  <si>
    <t>(млн долл. США)</t>
  </si>
  <si>
    <t>Вид инструмента</t>
  </si>
  <si>
    <t>Таблица 1</t>
  </si>
  <si>
    <t>Таблица 2</t>
  </si>
  <si>
    <t>Виды инструментов</t>
  </si>
  <si>
    <t>Прочие валюты ²</t>
  </si>
  <si>
    <t>СОГЛАШЕНИЯ О БУДУЩЕЙ ПРОЦЕНТНОЙ СТАВКЕ</t>
  </si>
  <si>
    <t>ПРОЦЕНТНЫЕ СВОПЫ</t>
  </si>
  <si>
    <t>ОПЦИОНЫ</t>
  </si>
  <si>
    <t>Прочие инструменты ³</t>
  </si>
  <si>
    <t>Всего процентных деривативов</t>
  </si>
  <si>
    <r>
      <t>Прочие инструменты</t>
    </r>
    <r>
      <rPr>
        <vertAlign val="superscript"/>
        <sz val="11"/>
        <rFont val="Arial"/>
        <family val="2"/>
      </rPr>
      <t xml:space="preserve"> 5</t>
    </r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</si>
  <si>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4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</si>
  <si>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4</t>
    </r>
  </si>
  <si>
    <t>Драгоценные металлы (за исключением золота)</t>
  </si>
  <si>
    <t>Срочные сделки с акциями и фондовыми индексами</t>
  </si>
  <si>
    <t>Товарные деривативы</t>
  </si>
  <si>
    <r>
      <t xml:space="preserve">Кредитные деривативы </t>
    </r>
    <r>
      <rPr>
        <b/>
        <vertAlign val="superscript"/>
        <sz val="11"/>
        <rFont val="TimesNewRomanPS"/>
      </rPr>
      <t>5</t>
    </r>
  </si>
  <si>
    <r>
      <t>Прочие деривативы</t>
    </r>
    <r>
      <rPr>
        <b/>
        <vertAlign val="superscript"/>
        <sz val="11"/>
        <rFont val="TimesNewRomanPS"/>
      </rPr>
      <t xml:space="preserve"> 6</t>
    </r>
  </si>
  <si>
    <t>США</t>
  </si>
  <si>
    <t>Япония</t>
  </si>
  <si>
    <t>Европейские страны ²</t>
  </si>
  <si>
    <t>Латинская Америка</t>
  </si>
  <si>
    <t>Азия ³</t>
  </si>
  <si>
    <r>
      <t xml:space="preserve">Прочие страны </t>
    </r>
    <r>
      <rPr>
        <b/>
        <vertAlign val="superscript"/>
        <sz val="11"/>
        <rFont val="TimesNewRomanPS"/>
      </rPr>
      <t>4</t>
    </r>
  </si>
  <si>
    <r>
      <t>1</t>
    </r>
    <r>
      <rPr>
        <sz val="11"/>
        <rFont val="TimesNewRomanPS"/>
      </rPr>
      <t xml:space="preserve">  Инструмены, цена которых определяется главным образом на основе цены акции, фондового индекса, товара или вероятности возврата кредита (кредитоспособности). 
</t>
    </r>
    <r>
      <rPr>
        <vertAlign val="superscript"/>
        <sz val="11"/>
        <rFont val="TimesNewRomanPS"/>
      </rPr>
      <t>2</t>
    </r>
    <r>
      <rPr>
        <sz val="11"/>
        <rFont val="TimesNewRomanPS"/>
      </rPr>
      <t xml:space="preserve"> Исключая Албанию, Болгарию, Венгрию, Польшу, Румынию, республик-правопреемниц бывшей Чехословакии, СССР и Югославии.   
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Все страны Азии, исключая Японию.   
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Африка, Австралия, Новая Зеландия и другие страны и регионы, не указанные в таблице.   
</t>
    </r>
    <r>
      <rPr>
        <vertAlign val="superscript"/>
        <sz val="11"/>
        <rFont val="TimesNewRomanPS"/>
      </rPr>
      <t>5</t>
    </r>
    <r>
      <rPr>
        <sz val="11"/>
        <rFont val="TimesNewRomanPS"/>
      </rPr>
      <t xml:space="preserve"> Включая сделки кредитный дефолтный своп.   
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Прочие инструменты, которые не связаны с валютным риском, риском изменения процентной ставки, риском изменения курса акций, риском неблагоприятного изменения динамики товарных цен или риском невозврата кредита. </t>
    </r>
  </si>
  <si>
    <t>ФОРВАРДЫ И СВОПЫ</t>
  </si>
  <si>
    <t xml:space="preserve">     с организациями-респондентами</t>
  </si>
  <si>
    <t>Общая положительная рыночная стоимость</t>
  </si>
  <si>
    <t>Общая отрицательная рыночная стоимость</t>
  </si>
  <si>
    <t>Таблица 3</t>
  </si>
  <si>
    <t>ПРОЦЕНТНЫЕ ДЕРИВАТИВЫ</t>
  </si>
  <si>
    <t>ДЕРИВАТИВЫ НА АКЦИИ И ФОНДОВЫЕ ИНДЕКСЫ</t>
  </si>
  <si>
    <t>Опционы на покупку</t>
  </si>
  <si>
    <t>Опционы на продажу</t>
  </si>
  <si>
    <t>Форварды и свопы</t>
  </si>
  <si>
    <t>На срок 1 год и менее</t>
  </si>
  <si>
    <t>На срок свыше 5 лет</t>
  </si>
  <si>
    <t>На срок от 1 года до 5 лет включительно</t>
  </si>
  <si>
    <t>Категория риска</t>
  </si>
  <si>
    <t>ВАЛЮТНЫЕ ДЕРИВАТИВЫ
И КОНТРАКТЫ НА ЗОЛОТО</t>
  </si>
  <si>
    <t>ВАЛЮТНЫЕ ДЕРИВАТИВЫ</t>
  </si>
  <si>
    <t>Таблица 4</t>
  </si>
  <si>
    <t>Объем открытых сделок с производными финансовыми инструментами в номинальном выражении в разрезе сроков, оставшихся до погашения</t>
  </si>
  <si>
    <t xml:space="preserve">Объем открытых позиций по срочным сделкам с акциями или фондовыми индексами, товарным, кредитным
и прочим производным финансовым инструментам в номинальном выражении ¹   </t>
  </si>
  <si>
    <t>Объем открытых позиций по сделкам с процентными деривативами в одной валюте в номинальном выражении ¹</t>
  </si>
  <si>
    <t>Объем открытых позиций по сделкам с валютными деривативами в разрезе валют в номинальном выражении ¹</t>
  </si>
  <si>
    <t>Таблица 5</t>
  </si>
  <si>
    <t>Объем открытых позиций по кредитным дефолтным свопам в номинальном выражении</t>
  </si>
  <si>
    <t>Общая рыночная стоимость</t>
  </si>
  <si>
    <t>ВСЕ КОНТРАКТЫ</t>
  </si>
  <si>
    <t xml:space="preserve">           с банками и фирмами, ведущими операции с ценными бумагами</t>
  </si>
  <si>
    <t xml:space="preserve">           в том числе с центральными контрагентами</t>
  </si>
  <si>
    <r>
      <t xml:space="preserve">           со страховыми фирмами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(включая пенсионные фонды)</t>
    </r>
  </si>
  <si>
    <t xml:space="preserve">           с хедж-фондами</t>
  </si>
  <si>
    <t xml:space="preserve">           с прочими финансовыми организациями</t>
  </si>
  <si>
    <t xml:space="preserve">           SPVs, SPCs или SPEs</t>
  </si>
  <si>
    <r>
      <t>1</t>
    </r>
    <r>
      <rPr>
        <sz val="11"/>
        <rFont val="Arial"/>
        <family val="2"/>
      </rPr>
      <t xml:space="preserve"> Включая компании, специализирующиеся на перестраховании и предоставлении финансовой гарантии. </t>
    </r>
  </si>
  <si>
    <t>Заемщик</t>
  </si>
  <si>
    <t>Суверенное лицо</t>
  </si>
  <si>
    <t>Несуверенное лицо</t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</si>
  <si>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
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Включая валютный варрант и мультивалютный свопцион.  
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 Прочие инструменты с оплатой за счет заемных средств и(или) волатильной номинальной стоимостью, которые нецелесообразно или не представляется возможным отнести к форвардам, валютным свопам или опционам.  
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Общая рыночная стоимость валютных контрактов. 
* Оценка Центрального банка Российской Федерации</t>
    </r>
  </si>
  <si>
    <r>
  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
³  Прочие инструменты с оплатой за счет заемных средств и(или) волатильной номинальной стоимостью, которые нецелесообразно или не представляется возможным отнести к соглашениям о будущей процентной ставке, процентным свопам и опционам.
</t>
    </r>
    <r>
      <rPr>
        <vertAlign val="superscript"/>
        <sz val="11"/>
        <rFont val="Arial"/>
        <family val="2"/>
      </rPr>
      <t xml:space="preserve"> 4</t>
    </r>
    <r>
      <rPr>
        <sz val="11"/>
        <rFont val="Arial"/>
        <family val="2"/>
      </rPr>
      <t xml:space="preserve"> Общая рыночная стоимость контрактов. 
* Оценка Центрального банка Российской Федерации</t>
    </r>
  </si>
  <si>
    <t>ОДНОИМЕННЫЕ КРЕДИТНЫЕ ДЕФОЛТНЫЕ СВОПЫ</t>
  </si>
  <si>
    <t>МНОГОИМЕННЫЕ КРЕДИТНЫЕ ДЕФОЛТНЫЕ СВОПЫ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</si>
</sst>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0.0"/>
    <numFmt numFmtId="167" formatCode="#,###\ ;\–#,###\ ;\–\ "/>
  </numFmts>
  <fonts count="64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9"/>
      <color indexed="9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12"/>
      <color indexed="2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i/>
      <sz val="14"/>
      <name val="Arial"/>
      <family val="2"/>
    </font>
    <font>
      <b/>
      <vertAlign val="superscript"/>
      <sz val="11"/>
      <name val="Arial"/>
      <family val="2"/>
    </font>
    <font>
      <sz val="10"/>
      <color indexed="21"/>
      <name val="Arial"/>
      <family val="2"/>
      <charset val="204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125">
        <bgColor indexed="9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730">
    <xf numFmtId="0" fontId="0" fillId="0" borderId="0" xfId="0"/>
    <xf numFmtId="0" fontId="17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wrapText="1"/>
    </xf>
    <xf numFmtId="0" fontId="1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top" wrapText="1"/>
    </xf>
    <xf numFmtId="0" fontId="10" fillId="2" borderId="8" xfId="0" applyFont="1" applyFill="1" applyBorder="1" applyAlignment="1">
      <alignment horizontal="centerContinuous" vertical="top" wrapText="1"/>
    </xf>
    <xf numFmtId="0" fontId="10" fillId="2" borderId="3" xfId="0" applyFont="1" applyFill="1" applyBorder="1" applyAlignment="1">
      <alignment horizontal="centerContinuous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6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0" xfId="5" applyFont="1" applyFill="1" applyAlignment="1">
      <alignment horizontal="centerContinuous" vertical="center"/>
    </xf>
    <xf numFmtId="0" fontId="3" fillId="2" borderId="0" xfId="5" applyFont="1" applyFill="1"/>
    <xf numFmtId="0" fontId="27" fillId="2" borderId="0" xfId="5" applyFill="1" applyAlignment="1">
      <alignment vertical="center"/>
    </xf>
    <xf numFmtId="0" fontId="27" fillId="2" borderId="0" xfId="5" applyFill="1"/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9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vertical="center"/>
    </xf>
    <xf numFmtId="0" fontId="41" fillId="3" borderId="13" xfId="5" applyFont="1" applyFill="1" applyBorder="1" applyAlignment="1">
      <alignment vertical="center"/>
    </xf>
    <xf numFmtId="0" fontId="41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14" xfId="5" applyFont="1" applyFill="1" applyBorder="1"/>
    <xf numFmtId="0" fontId="46" fillId="3" borderId="14" xfId="5" applyFont="1" applyFill="1" applyBorder="1" applyAlignment="1">
      <alignment horizontal="center"/>
    </xf>
    <xf numFmtId="3" fontId="47" fillId="2" borderId="0" xfId="5" applyNumberFormat="1" applyFont="1" applyFill="1"/>
    <xf numFmtId="0" fontId="42" fillId="2" borderId="0" xfId="3" applyFont="1" applyFill="1" applyBorder="1" applyAlignment="1">
      <alignment horizontal="center" vertical="center"/>
    </xf>
    <xf numFmtId="167" fontId="17" fillId="2" borderId="17" xfId="0" applyNumberFormat="1" applyFont="1" applyFill="1" applyBorder="1" applyAlignment="1" applyProtection="1">
      <alignment horizontal="center" vertical="center"/>
      <protection locked="0"/>
    </xf>
    <xf numFmtId="167" fontId="17" fillId="2" borderId="50" xfId="0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/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50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/>
    <xf numFmtId="0" fontId="17" fillId="2" borderId="0" xfId="0" applyFont="1" applyFill="1" applyBorder="1" applyAlignment="1"/>
    <xf numFmtId="167" fontId="17" fillId="2" borderId="17" xfId="0" applyNumberFormat="1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3" fontId="17" fillId="2" borderId="0" xfId="0" quotePrefix="1" applyNumberFormat="1" applyFont="1" applyFill="1" applyBorder="1" applyAlignment="1">
      <alignment horizontal="center"/>
    </xf>
    <xf numFmtId="0" fontId="39" fillId="2" borderId="13" xfId="5" quotePrefix="1" applyFont="1" applyFill="1" applyBorder="1" applyAlignment="1"/>
    <xf numFmtId="0" fontId="27" fillId="2" borderId="0" xfId="5" applyFill="1" applyAlignment="1"/>
    <xf numFmtId="0" fontId="48" fillId="2" borderId="0" xfId="3" applyFont="1" applyFill="1" applyBorder="1"/>
    <xf numFmtId="0" fontId="51" fillId="2" borderId="0" xfId="3" applyFont="1" applyFill="1" applyBorder="1"/>
    <xf numFmtId="0" fontId="50" fillId="2" borderId="0" xfId="3" applyFont="1" applyFill="1" applyBorder="1" applyAlignment="1">
      <alignment horizontal="left"/>
    </xf>
    <xf numFmtId="0" fontId="48" fillId="2" borderId="0" xfId="3" applyFont="1" applyFill="1" applyBorder="1" applyAlignment="1"/>
    <xf numFmtId="0" fontId="49" fillId="2" borderId="0" xfId="3" quotePrefix="1" applyFont="1" applyFill="1" applyBorder="1" applyAlignment="1">
      <alignment horizontal="left" vertical="center"/>
    </xf>
    <xf numFmtId="0" fontId="49" fillId="2" borderId="0" xfId="3" applyFont="1" applyFill="1" applyBorder="1" applyAlignment="1">
      <alignment horizontal="justify" vertical="center"/>
    </xf>
    <xf numFmtId="0" fontId="48" fillId="2" borderId="0" xfId="3" quotePrefix="1" applyFont="1" applyFill="1" applyBorder="1" applyAlignment="1">
      <alignment horizontal="left"/>
    </xf>
    <xf numFmtId="0" fontId="48" fillId="2" borderId="0" xfId="3" applyFont="1" applyFill="1" applyBorder="1" applyAlignment="1">
      <alignment horizontal="justify"/>
    </xf>
    <xf numFmtId="0" fontId="27" fillId="2" borderId="0" xfId="4" applyFill="1" applyBorder="1"/>
    <xf numFmtId="3" fontId="17" fillId="2" borderId="55" xfId="0" applyNumberFormat="1" applyFont="1" applyFill="1" applyBorder="1" applyAlignment="1" applyProtection="1">
      <alignment horizontal="center" vertical="center"/>
      <protection locked="0"/>
    </xf>
    <xf numFmtId="167" fontId="17" fillId="2" borderId="55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quotePrefix="1" applyFont="1" applyFill="1" applyBorder="1" applyAlignment="1">
      <alignment horizontal="center" vertical="center"/>
    </xf>
    <xf numFmtId="0" fontId="6" fillId="2" borderId="13" xfId="5" applyFont="1" applyFill="1" applyBorder="1" applyAlignment="1">
      <alignment horizontal="center" vertical="center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0" fontId="56" fillId="2" borderId="0" xfId="5" applyFont="1" applyFill="1" applyBorder="1" applyAlignment="1">
      <alignment horizontal="centerContinuous" vertical="center"/>
    </xf>
    <xf numFmtId="0" fontId="56" fillId="2" borderId="0" xfId="5" applyFont="1" applyFill="1" applyBorder="1" applyAlignment="1">
      <alignment vertical="center"/>
    </xf>
    <xf numFmtId="0" fontId="56" fillId="2" borderId="0" xfId="5" applyFont="1" applyFill="1" applyBorder="1" applyAlignment="1"/>
    <xf numFmtId="0" fontId="57" fillId="2" borderId="0" xfId="0" quotePrefix="1" applyFont="1" applyFill="1" applyBorder="1" applyAlignment="1">
      <alignment horizontal="left" vertical="center"/>
    </xf>
    <xf numFmtId="0" fontId="57" fillId="0" borderId="19" xfId="0" quotePrefix="1" applyFont="1" applyFill="1" applyBorder="1" applyAlignment="1">
      <alignment vertical="center"/>
    </xf>
    <xf numFmtId="0" fontId="57" fillId="2" borderId="0" xfId="5" applyFont="1" applyFill="1"/>
    <xf numFmtId="0" fontId="50" fillId="2" borderId="0" xfId="0" applyFont="1" applyFill="1" applyAlignment="1">
      <alignment horizontal="left" vertical="center"/>
    </xf>
    <xf numFmtId="0" fontId="50" fillId="2" borderId="0" xfId="5" applyFont="1" applyFill="1" applyAlignment="1">
      <alignment horizontal="left" vertical="center"/>
    </xf>
    <xf numFmtId="0" fontId="51" fillId="2" borderId="0" xfId="5" applyFont="1" applyFill="1" applyAlignment="1">
      <alignment vertical="center"/>
    </xf>
    <xf numFmtId="0" fontId="50" fillId="2" borderId="0" xfId="5" applyFont="1" applyFill="1" applyBorder="1" applyAlignment="1">
      <alignment vertical="center"/>
    </xf>
    <xf numFmtId="0" fontId="59" fillId="2" borderId="0" xfId="5" applyFont="1" applyFill="1" applyAlignment="1">
      <alignment vertical="center"/>
    </xf>
    <xf numFmtId="0" fontId="27" fillId="2" borderId="0" xfId="5" applyFill="1" applyAlignment="1">
      <alignment vertical="top"/>
    </xf>
    <xf numFmtId="0" fontId="10" fillId="2" borderId="9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Continuous" vertical="top" wrapText="1"/>
    </xf>
    <xf numFmtId="0" fontId="6" fillId="2" borderId="13" xfId="0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17" fillId="2" borderId="13" xfId="0" applyNumberFormat="1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7" fillId="2" borderId="19" xfId="0" applyFont="1" applyFill="1" applyBorder="1" applyAlignment="1"/>
    <xf numFmtId="0" fontId="17" fillId="2" borderId="12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0" fontId="57" fillId="2" borderId="0" xfId="0" applyFont="1" applyFill="1" applyAlignment="1">
      <alignment vertical="center"/>
    </xf>
    <xf numFmtId="0" fontId="56" fillId="2" borderId="2" xfId="0" applyFont="1" applyFill="1" applyBorder="1" applyAlignment="1">
      <alignment horizontal="centerContinuous" vertical="center"/>
    </xf>
    <xf numFmtId="0" fontId="57" fillId="2" borderId="5" xfId="0" applyFont="1" applyFill="1" applyBorder="1" applyAlignment="1">
      <alignment horizontal="centerContinuous" vertical="center"/>
    </xf>
    <xf numFmtId="0" fontId="57" fillId="2" borderId="4" xfId="0" applyFont="1" applyFill="1" applyBorder="1" applyAlignment="1">
      <alignment horizontal="centerContinuous" vertical="center"/>
    </xf>
    <xf numFmtId="0" fontId="56" fillId="2" borderId="3" xfId="0" applyFont="1" applyFill="1" applyBorder="1" applyAlignment="1">
      <alignment horizontal="centerContinuous" vertical="center"/>
    </xf>
    <xf numFmtId="0" fontId="57" fillId="2" borderId="3" xfId="0" applyFont="1" applyFill="1" applyBorder="1" applyAlignment="1">
      <alignment horizontal="centerContinuous" vertical="center"/>
    </xf>
    <xf numFmtId="0" fontId="56" fillId="2" borderId="5" xfId="0" applyFont="1" applyFill="1" applyBorder="1" applyAlignment="1">
      <alignment horizontal="centerContinuous" vertical="center"/>
    </xf>
    <xf numFmtId="0" fontId="56" fillId="2" borderId="1" xfId="0" applyFont="1" applyFill="1" applyBorder="1" applyAlignment="1">
      <alignment horizontal="centerContinuous" vertical="center" wrapText="1"/>
    </xf>
    <xf numFmtId="0" fontId="56" fillId="2" borderId="4" xfId="0" applyFont="1" applyFill="1" applyBorder="1" applyAlignment="1">
      <alignment horizontal="centerContinuous" vertical="center" wrapText="1"/>
    </xf>
    <xf numFmtId="0" fontId="56" fillId="2" borderId="2" xfId="0" applyFont="1" applyFill="1" applyBorder="1" applyAlignment="1">
      <alignment horizontal="centerContinuous" vertical="center" wrapText="1"/>
    </xf>
    <xf numFmtId="3" fontId="57" fillId="7" borderId="14" xfId="0" applyNumberFormat="1" applyFont="1" applyFill="1" applyBorder="1" applyAlignment="1" applyProtection="1">
      <alignment horizontal="center" vertical="center"/>
      <protection locked="0"/>
    </xf>
    <xf numFmtId="3" fontId="57" fillId="7" borderId="19" xfId="0" applyNumberFormat="1" applyFont="1" applyFill="1" applyBorder="1" applyAlignment="1" applyProtection="1">
      <alignment horizontal="center" vertical="center"/>
      <protection locked="0"/>
    </xf>
    <xf numFmtId="3" fontId="57" fillId="7" borderId="13" xfId="0" applyNumberFormat="1" applyFont="1" applyFill="1" applyBorder="1" applyAlignment="1" applyProtection="1">
      <alignment horizontal="center" vertical="center"/>
      <protection locked="0"/>
    </xf>
    <xf numFmtId="167" fontId="57" fillId="2" borderId="37" xfId="0" applyNumberFormat="1" applyFont="1" applyFill="1" applyBorder="1" applyAlignment="1" applyProtection="1">
      <alignment horizontal="center" vertical="center"/>
      <protection locked="0"/>
    </xf>
    <xf numFmtId="167" fontId="57" fillId="2" borderId="17" xfId="0" applyNumberFormat="1" applyFont="1" applyFill="1" applyBorder="1" applyAlignment="1" applyProtection="1">
      <alignment horizontal="center" vertical="center"/>
      <protection locked="0"/>
    </xf>
    <xf numFmtId="167" fontId="57" fillId="2" borderId="55" xfId="0" applyNumberFormat="1" applyFont="1" applyFill="1" applyBorder="1" applyAlignment="1" applyProtection="1">
      <alignment horizontal="center" vertical="center"/>
      <protection locked="0"/>
    </xf>
    <xf numFmtId="167" fontId="57" fillId="2" borderId="19" xfId="0" applyNumberFormat="1" applyFont="1" applyFill="1" applyBorder="1" applyAlignment="1" applyProtection="1">
      <alignment horizontal="center" vertical="center"/>
      <protection locked="0"/>
    </xf>
    <xf numFmtId="167" fontId="57" fillId="2" borderId="45" xfId="0" applyNumberFormat="1" applyFont="1" applyFill="1" applyBorder="1" applyAlignment="1" applyProtection="1">
      <alignment horizontal="center"/>
      <protection locked="0"/>
    </xf>
    <xf numFmtId="167" fontId="57" fillId="2" borderId="17" xfId="0" applyNumberFormat="1" applyFont="1" applyFill="1" applyBorder="1" applyAlignment="1" applyProtection="1">
      <alignment horizontal="center"/>
      <protection locked="0"/>
    </xf>
    <xf numFmtId="167" fontId="57" fillId="2" borderId="54" xfId="0" applyNumberFormat="1" applyFont="1" applyFill="1" applyBorder="1" applyAlignment="1" applyProtection="1">
      <alignment horizontal="center"/>
      <protection locked="0"/>
    </xf>
    <xf numFmtId="167" fontId="57" fillId="2" borderId="37" xfId="0" applyNumberFormat="1" applyFont="1" applyFill="1" applyBorder="1" applyAlignment="1" applyProtection="1">
      <alignment horizontal="center"/>
      <protection locked="0"/>
    </xf>
    <xf numFmtId="167" fontId="57" fillId="2" borderId="55" xfId="0" applyNumberFormat="1" applyFont="1" applyFill="1" applyBorder="1" applyAlignment="1" applyProtection="1">
      <alignment horizontal="center"/>
      <protection locked="0"/>
    </xf>
    <xf numFmtId="167" fontId="57" fillId="2" borderId="19" xfId="0" applyNumberFormat="1" applyFont="1" applyFill="1" applyBorder="1" applyAlignment="1" applyProtection="1">
      <alignment horizontal="center"/>
      <protection locked="0"/>
    </xf>
    <xf numFmtId="3" fontId="57" fillId="2" borderId="45" xfId="0" applyNumberFormat="1" applyFont="1" applyFill="1" applyBorder="1" applyAlignment="1" applyProtection="1">
      <alignment horizontal="center" vertical="center"/>
      <protection locked="0"/>
    </xf>
    <xf numFmtId="3" fontId="57" fillId="2" borderId="17" xfId="0" applyNumberFormat="1" applyFont="1" applyFill="1" applyBorder="1" applyAlignment="1" applyProtection="1">
      <alignment horizontal="center" vertical="center"/>
      <protection locked="0"/>
    </xf>
    <xf numFmtId="3" fontId="57" fillId="2" borderId="54" xfId="0" applyNumberFormat="1" applyFont="1" applyFill="1" applyBorder="1" applyAlignment="1" applyProtection="1">
      <alignment horizontal="center" vertical="center"/>
      <protection locked="0"/>
    </xf>
    <xf numFmtId="3" fontId="57" fillId="2" borderId="37" xfId="0" applyNumberFormat="1" applyFont="1" applyFill="1" applyBorder="1" applyAlignment="1" applyProtection="1">
      <alignment horizontal="center" vertical="center"/>
      <protection locked="0"/>
    </xf>
    <xf numFmtId="3" fontId="57" fillId="2" borderId="55" xfId="0" applyNumberFormat="1" applyFont="1" applyFill="1" applyBorder="1" applyAlignment="1" applyProtection="1">
      <alignment horizontal="center" vertical="center"/>
      <protection locked="0"/>
    </xf>
    <xf numFmtId="167" fontId="57" fillId="2" borderId="45" xfId="0" applyNumberFormat="1" applyFont="1" applyFill="1" applyBorder="1" applyAlignment="1" applyProtection="1">
      <alignment horizontal="center" vertical="center"/>
      <protection locked="0"/>
    </xf>
    <xf numFmtId="167" fontId="57" fillId="2" borderId="54" xfId="0" applyNumberFormat="1" applyFont="1" applyFill="1" applyBorder="1" applyAlignment="1" applyProtection="1">
      <alignment horizontal="center" vertical="center"/>
      <protection locked="0"/>
    </xf>
    <xf numFmtId="167" fontId="57" fillId="2" borderId="18" xfId="0" applyNumberFormat="1" applyFont="1" applyFill="1" applyBorder="1" applyAlignment="1" applyProtection="1">
      <alignment horizontal="center" vertical="center"/>
      <protection locked="0"/>
    </xf>
    <xf numFmtId="167" fontId="57" fillId="2" borderId="50" xfId="0" applyNumberFormat="1" applyFont="1" applyFill="1" applyBorder="1" applyAlignment="1" applyProtection="1">
      <alignment horizontal="center" vertical="center"/>
      <protection locked="0"/>
    </xf>
    <xf numFmtId="167" fontId="57" fillId="2" borderId="49" xfId="0" applyNumberFormat="1" applyFont="1" applyFill="1" applyBorder="1" applyAlignment="1" applyProtection="1">
      <alignment horizontal="center" vertical="center"/>
      <protection locked="0"/>
    </xf>
    <xf numFmtId="167" fontId="57" fillId="2" borderId="56" xfId="0" applyNumberFormat="1" applyFont="1" applyFill="1" applyBorder="1" applyAlignment="1" applyProtection="1">
      <alignment horizontal="center" vertical="center"/>
      <protection locked="0"/>
    </xf>
    <xf numFmtId="167" fontId="57" fillId="2" borderId="57" xfId="0" applyNumberFormat="1" applyFont="1" applyFill="1" applyBorder="1" applyAlignment="1" applyProtection="1">
      <alignment horizontal="center" vertical="center"/>
      <protection locked="0"/>
    </xf>
    <xf numFmtId="167" fontId="57" fillId="2" borderId="12" xfId="0" applyNumberFormat="1" applyFont="1" applyFill="1" applyBorder="1" applyAlignment="1" applyProtection="1">
      <alignment horizontal="center" vertical="center"/>
      <protection locked="0"/>
    </xf>
    <xf numFmtId="0" fontId="56" fillId="2" borderId="3" xfId="5" applyFont="1" applyFill="1" applyBorder="1" applyAlignment="1">
      <alignment horizontal="center" vertical="center"/>
    </xf>
    <xf numFmtId="0" fontId="57" fillId="2" borderId="3" xfId="5" applyFont="1" applyFill="1" applyBorder="1" applyAlignment="1">
      <alignment horizontal="center" vertical="center"/>
    </xf>
    <xf numFmtId="0" fontId="57" fillId="2" borderId="4" xfId="5" applyFont="1" applyFill="1" applyBorder="1" applyAlignment="1">
      <alignment horizontal="center" vertical="center"/>
    </xf>
    <xf numFmtId="167" fontId="57" fillId="2" borderId="14" xfId="1" applyNumberFormat="1" applyFont="1" applyFill="1" applyBorder="1" applyAlignment="1" applyProtection="1">
      <alignment horizontal="center"/>
      <protection locked="0"/>
    </xf>
    <xf numFmtId="167" fontId="57" fillId="2" borderId="13" xfId="1" applyNumberFormat="1" applyFont="1" applyFill="1" applyBorder="1" applyAlignment="1" applyProtection="1">
      <alignment horizontal="center"/>
      <protection locked="0"/>
    </xf>
    <xf numFmtId="0" fontId="57" fillId="2" borderId="2" xfId="5" applyFont="1" applyFill="1" applyBorder="1"/>
    <xf numFmtId="0" fontId="57" fillId="2" borderId="3" xfId="5" applyFont="1" applyFill="1" applyBorder="1"/>
    <xf numFmtId="0" fontId="57" fillId="2" borderId="10" xfId="5" applyFont="1" applyFill="1" applyBorder="1" applyAlignment="1"/>
    <xf numFmtId="0" fontId="57" fillId="2" borderId="19" xfId="5" applyFont="1" applyFill="1" applyBorder="1"/>
    <xf numFmtId="0" fontId="57" fillId="2" borderId="19" xfId="5" applyFont="1" applyFill="1" applyBorder="1" applyAlignment="1"/>
    <xf numFmtId="0" fontId="57" fillId="2" borderId="12" xfId="5" applyFont="1" applyFill="1" applyBorder="1" applyAlignment="1">
      <alignment vertical="top"/>
    </xf>
    <xf numFmtId="3" fontId="17" fillId="2" borderId="57" xfId="0" applyNumberFormat="1" applyFont="1" applyFill="1" applyBorder="1" applyAlignment="1" applyProtection="1">
      <alignment horizontal="center" vertical="center"/>
      <protection locked="0"/>
    </xf>
    <xf numFmtId="0" fontId="57" fillId="2" borderId="4" xfId="0" applyFont="1" applyFill="1" applyBorder="1" applyAlignment="1">
      <alignment vertical="center"/>
    </xf>
    <xf numFmtId="0" fontId="57" fillId="2" borderId="12" xfId="0" applyFont="1" applyFill="1" applyBorder="1" applyAlignment="1">
      <alignment vertical="center"/>
    </xf>
    <xf numFmtId="0" fontId="57" fillId="2" borderId="19" xfId="0" applyFont="1" applyFill="1" applyBorder="1" applyAlignment="1">
      <alignment vertical="center"/>
    </xf>
    <xf numFmtId="0" fontId="57" fillId="2" borderId="14" xfId="0" applyFont="1" applyFill="1" applyBorder="1" applyAlignment="1" applyProtection="1">
      <alignment horizontal="center"/>
      <protection locked="0"/>
    </xf>
    <xf numFmtId="0" fontId="57" fillId="2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Alignment="1" applyProtection="1">
      <alignment horizontal="center"/>
      <protection locked="0"/>
    </xf>
    <xf numFmtId="0" fontId="57" fillId="2" borderId="19" xfId="0" applyFont="1" applyFill="1" applyBorder="1" applyAlignment="1"/>
    <xf numFmtId="3" fontId="57" fillId="2" borderId="14" xfId="0" applyNumberFormat="1" applyFont="1" applyFill="1" applyBorder="1" applyAlignment="1" applyProtection="1">
      <alignment horizontal="center"/>
      <protection locked="0"/>
    </xf>
    <xf numFmtId="3" fontId="57" fillId="2" borderId="13" xfId="0" quotePrefix="1" applyNumberFormat="1" applyFont="1" applyFill="1" applyBorder="1" applyAlignment="1" applyProtection="1">
      <alignment horizontal="center"/>
      <protection locked="0"/>
    </xf>
    <xf numFmtId="3" fontId="57" fillId="2" borderId="19" xfId="0" applyNumberFormat="1" applyFont="1" applyFill="1" applyBorder="1" applyAlignment="1" applyProtection="1">
      <alignment horizontal="center"/>
      <protection locked="0"/>
    </xf>
    <xf numFmtId="3" fontId="57" fillId="2" borderId="13" xfId="0" applyNumberFormat="1" applyFont="1" applyFill="1" applyBorder="1" applyAlignment="1" applyProtection="1">
      <alignment horizontal="center"/>
      <protection locked="0"/>
    </xf>
    <xf numFmtId="0" fontId="56" fillId="2" borderId="1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0" fillId="0" borderId="0" xfId="0" applyFill="1"/>
    <xf numFmtId="3" fontId="57" fillId="7" borderId="14" xfId="0" applyNumberFormat="1" applyFont="1" applyFill="1" applyBorder="1" applyAlignment="1" applyProtection="1">
      <alignment horizontal="center" vertical="top"/>
      <protection locked="0"/>
    </xf>
    <xf numFmtId="167" fontId="57" fillId="2" borderId="55" xfId="0" applyNumberFormat="1" applyFont="1" applyFill="1" applyBorder="1" applyAlignment="1" applyProtection="1">
      <alignment horizontal="center" vertical="top"/>
      <protection locked="0"/>
    </xf>
    <xf numFmtId="0" fontId="57" fillId="2" borderId="19" xfId="0" applyFont="1" applyFill="1" applyBorder="1" applyAlignment="1">
      <alignment vertical="top"/>
    </xf>
    <xf numFmtId="3" fontId="17" fillId="2" borderId="0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vertical="top"/>
    </xf>
    <xf numFmtId="167" fontId="57" fillId="2" borderId="17" xfId="0" applyNumberFormat="1" applyFont="1" applyFill="1" applyBorder="1" applyAlignment="1" applyProtection="1">
      <alignment horizontal="center" vertical="top"/>
      <protection locked="0"/>
    </xf>
    <xf numFmtId="167" fontId="57" fillId="2" borderId="19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center"/>
    </xf>
    <xf numFmtId="0" fontId="3" fillId="0" borderId="0" xfId="5" applyFont="1" applyFill="1"/>
    <xf numFmtId="0" fontId="51" fillId="0" borderId="0" xfId="5" applyFont="1" applyFill="1" applyAlignment="1">
      <alignment vertical="center"/>
    </xf>
    <xf numFmtId="0" fontId="57" fillId="0" borderId="10" xfId="0" applyFont="1" applyFill="1" applyBorder="1" applyAlignment="1">
      <alignment horizontal="centerContinuous" vertical="center"/>
    </xf>
    <xf numFmtId="0" fontId="56" fillId="0" borderId="4" xfId="0" applyFont="1" applyFill="1" applyBorder="1" applyAlignment="1">
      <alignment horizontal="centerContinuous" vertical="center" wrapText="1"/>
    </xf>
    <xf numFmtId="167" fontId="57" fillId="0" borderId="19" xfId="0" applyNumberFormat="1" applyFont="1" applyFill="1" applyBorder="1" applyAlignment="1" applyProtection="1">
      <alignment horizontal="center" vertical="center"/>
      <protection locked="0"/>
    </xf>
    <xf numFmtId="167" fontId="57" fillId="0" borderId="19" xfId="0" applyNumberFormat="1" applyFont="1" applyFill="1" applyBorder="1" applyAlignment="1" applyProtection="1">
      <alignment horizontal="center"/>
      <protection locked="0"/>
    </xf>
    <xf numFmtId="167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/>
    <xf numFmtId="0" fontId="51" fillId="0" borderId="0" xfId="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48" fillId="2" borderId="1" xfId="3" applyFont="1" applyFill="1" applyBorder="1" applyAlignment="1">
      <alignment horizontal="center" vertical="center" wrapText="1"/>
    </xf>
    <xf numFmtId="0" fontId="57" fillId="2" borderId="12" xfId="5" applyFont="1" applyFill="1" applyBorder="1"/>
    <xf numFmtId="167" fontId="57" fillId="2" borderId="14" xfId="1" applyNumberFormat="1" applyFont="1" applyFill="1" applyBorder="1" applyAlignment="1" applyProtection="1">
      <alignment horizontal="center" vertical="center"/>
      <protection locked="0"/>
    </xf>
    <xf numFmtId="167" fontId="57" fillId="2" borderId="13" xfId="1" applyNumberFormat="1" applyFont="1" applyFill="1" applyBorder="1" applyAlignment="1" applyProtection="1">
      <alignment horizontal="center" vertical="center"/>
      <protection locked="0"/>
    </xf>
    <xf numFmtId="0" fontId="57" fillId="2" borderId="19" xfId="5" applyFont="1" applyFill="1" applyBorder="1" applyAlignment="1">
      <alignment vertical="center"/>
    </xf>
    <xf numFmtId="0" fontId="61" fillId="0" borderId="0" xfId="5" applyFont="1" applyFill="1" applyBorder="1"/>
    <xf numFmtId="167" fontId="57" fillId="2" borderId="9" xfId="1" applyNumberFormat="1" applyFont="1" applyFill="1" applyBorder="1" applyAlignment="1" applyProtection="1">
      <alignment horizontal="center"/>
      <protection locked="0"/>
    </xf>
    <xf numFmtId="0" fontId="62" fillId="2" borderId="0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8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0" fontId="55" fillId="2" borderId="0" xfId="3" quotePrefix="1" applyFont="1" applyFill="1" applyAlignment="1">
      <alignment horizontal="left"/>
    </xf>
    <xf numFmtId="0" fontId="27" fillId="2" borderId="0" xfId="4" applyFont="1" applyFill="1" applyAlignment="1"/>
    <xf numFmtId="3" fontId="6" fillId="2" borderId="59" xfId="3" applyNumberFormat="1" applyFont="1" applyFill="1" applyBorder="1" applyAlignment="1" applyProtection="1">
      <alignment horizontal="center"/>
      <protection locked="0"/>
    </xf>
    <xf numFmtId="0" fontId="55" fillId="2" borderId="0" xfId="4" quotePrefix="1" applyFont="1" applyFill="1" applyAlignment="1">
      <alignment horizontal="left"/>
    </xf>
    <xf numFmtId="3" fontId="6" fillId="2" borderId="60" xfId="3" applyNumberFormat="1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>
      <alignment vertical="center"/>
    </xf>
    <xf numFmtId="0" fontId="27" fillId="0" borderId="0" xfId="5" applyFill="1"/>
    <xf numFmtId="0" fontId="6" fillId="0" borderId="13" xfId="5" applyFont="1" applyFill="1" applyBorder="1" applyAlignment="1">
      <alignment horizontal="center" vertical="center"/>
    </xf>
    <xf numFmtId="0" fontId="57" fillId="0" borderId="19" xfId="0" quotePrefix="1" applyFont="1" applyFill="1" applyBorder="1" applyAlignment="1">
      <alignment vertical="center" wrapText="1"/>
    </xf>
    <xf numFmtId="0" fontId="57" fillId="0" borderId="0" xfId="0" quotePrefix="1" applyFont="1" applyFill="1" applyBorder="1" applyAlignment="1">
      <alignment horizontal="left" vertical="center"/>
    </xf>
    <xf numFmtId="0" fontId="27" fillId="0" borderId="0" xfId="5" applyFill="1" applyAlignment="1"/>
    <xf numFmtId="0" fontId="39" fillId="0" borderId="13" xfId="5" quotePrefix="1" applyFont="1" applyFill="1" applyBorder="1" applyAlignment="1"/>
    <xf numFmtId="0" fontId="56" fillId="0" borderId="0" xfId="5" applyFont="1" applyFill="1" applyBorder="1" applyAlignment="1"/>
    <xf numFmtId="0" fontId="40" fillId="0" borderId="13" xfId="5" applyFont="1" applyFill="1" applyBorder="1" applyAlignment="1">
      <alignment vertical="center"/>
    </xf>
    <xf numFmtId="0" fontId="27" fillId="0" borderId="0" xfId="5" applyFill="1" applyAlignment="1">
      <alignment vertical="center"/>
    </xf>
    <xf numFmtId="0" fontId="39" fillId="0" borderId="13" xfId="5" applyFont="1" applyFill="1" applyBorder="1" applyAlignment="1">
      <alignment vertical="center"/>
    </xf>
    <xf numFmtId="0" fontId="41" fillId="0" borderId="13" xfId="5" applyFont="1" applyFill="1" applyBorder="1" applyAlignment="1">
      <alignment vertical="center"/>
    </xf>
    <xf numFmtId="0" fontId="27" fillId="0" borderId="0" xfId="5" applyFill="1" applyAlignment="1">
      <alignment vertical="top"/>
    </xf>
    <xf numFmtId="0" fontId="41" fillId="0" borderId="13" xfId="5" applyFont="1" applyFill="1" applyBorder="1" applyAlignment="1">
      <alignment vertical="top"/>
    </xf>
    <xf numFmtId="0" fontId="57" fillId="0" borderId="0" xfId="0" quotePrefix="1" applyFont="1" applyFill="1" applyBorder="1" applyAlignment="1">
      <alignment horizontal="left" vertical="top"/>
    </xf>
    <xf numFmtId="0" fontId="63" fillId="2" borderId="0" xfId="4" quotePrefix="1" applyFont="1" applyFill="1" applyBorder="1" applyAlignment="1">
      <alignment horizontal="left"/>
    </xf>
    <xf numFmtId="0" fontId="56" fillId="0" borderId="0" xfId="5" applyFont="1" applyFill="1" applyBorder="1" applyAlignment="1">
      <alignment horizontal="centerContinuous" vertical="center"/>
    </xf>
    <xf numFmtId="0" fontId="56" fillId="0" borderId="0" xfId="5" applyFont="1" applyFill="1" applyBorder="1" applyAlignment="1">
      <alignment vertical="center"/>
    </xf>
    <xf numFmtId="0" fontId="57" fillId="0" borderId="4" xfId="0" applyFont="1" applyFill="1" applyBorder="1" applyAlignment="1">
      <alignment horizontal="centerContinuous" vertical="center" wrapText="1"/>
    </xf>
    <xf numFmtId="0" fontId="56" fillId="0" borderId="0" xfId="0" quotePrefix="1" applyFont="1" applyFill="1" applyBorder="1" applyAlignment="1">
      <alignment horizontal="left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top"/>
    </xf>
    <xf numFmtId="0" fontId="56" fillId="0" borderId="0" xfId="0" applyFont="1" applyFill="1" applyBorder="1" applyAlignment="1"/>
    <xf numFmtId="0" fontId="5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/>
    <xf numFmtId="0" fontId="50" fillId="0" borderId="0" xfId="0" applyFont="1" applyFill="1" applyAlignment="1">
      <alignment horizontal="left" vertical="center"/>
    </xf>
    <xf numFmtId="3" fontId="47" fillId="0" borderId="0" xfId="5" applyNumberFormat="1" applyFont="1" applyFill="1"/>
    <xf numFmtId="0" fontId="6" fillId="0" borderId="2" xfId="0" applyFont="1" applyFill="1" applyBorder="1" applyAlignment="1">
      <alignment vertical="center"/>
    </xf>
    <xf numFmtId="0" fontId="8" fillId="0" borderId="13" xfId="0" applyFont="1" applyFill="1" applyBorder="1" applyAlignment="1"/>
    <xf numFmtId="0" fontId="6" fillId="0" borderId="13" xfId="0" applyFont="1" applyFill="1" applyBorder="1" applyAlignment="1">
      <alignment vertical="center"/>
    </xf>
    <xf numFmtId="0" fontId="6" fillId="0" borderId="13" xfId="0" quotePrefix="1" applyFont="1" applyFill="1" applyBorder="1" applyAlignment="1">
      <alignment vertical="center"/>
    </xf>
    <xf numFmtId="0" fontId="6" fillId="0" borderId="13" xfId="0" quotePrefix="1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/>
    <xf numFmtId="0" fontId="9" fillId="0" borderId="11" xfId="0" applyFont="1" applyFill="1" applyBorder="1" applyAlignment="1">
      <alignment vertical="center"/>
    </xf>
    <xf numFmtId="0" fontId="57" fillId="0" borderId="2" xfId="0" applyFont="1" applyFill="1" applyBorder="1" applyAlignment="1">
      <alignment vertical="center"/>
    </xf>
    <xf numFmtId="0" fontId="57" fillId="0" borderId="4" xfId="0" applyFont="1" applyFill="1" applyBorder="1" applyAlignment="1">
      <alignment horizontal="centerContinuous" vertical="top" wrapText="1"/>
    </xf>
    <xf numFmtId="0" fontId="56" fillId="0" borderId="0" xfId="0" quotePrefix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top"/>
    </xf>
    <xf numFmtId="0" fontId="6" fillId="0" borderId="13" xfId="0" applyFont="1" applyFill="1" applyBorder="1" applyAlignment="1"/>
    <xf numFmtId="0" fontId="56" fillId="0" borderId="0" xfId="0" quotePrefix="1" applyFont="1" applyFill="1" applyBorder="1" applyAlignment="1">
      <alignment horizontal="left" vertical="center"/>
    </xf>
    <xf numFmtId="0" fontId="57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 vertical="center" wrapText="1"/>
    </xf>
    <xf numFmtId="0" fontId="56" fillId="0" borderId="5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horizontal="centerContinuous" vertical="center" wrapText="1"/>
    </xf>
    <xf numFmtId="0" fontId="57" fillId="0" borderId="7" xfId="0" applyFont="1" applyFill="1" applyBorder="1" applyAlignment="1">
      <alignment horizontal="centerContinuous" vertical="center" wrapText="1"/>
    </xf>
    <xf numFmtId="0" fontId="57" fillId="0" borderId="5" xfId="0" applyFont="1" applyFill="1" applyBorder="1" applyAlignment="1">
      <alignment horizontal="centerContinuous" vertical="center" wrapText="1"/>
    </xf>
    <xf numFmtId="0" fontId="57" fillId="0" borderId="7" xfId="0" applyFont="1" applyFill="1" applyBorder="1" applyAlignment="1">
      <alignment horizontal="centerContinuous" vertical="top" wrapText="1"/>
    </xf>
    <xf numFmtId="0" fontId="6" fillId="0" borderId="13" xfId="0" quotePrefix="1" applyFont="1" applyFill="1" applyBorder="1" applyAlignment="1"/>
    <xf numFmtId="0" fontId="56" fillId="0" borderId="0" xfId="0" quotePrefix="1" applyFont="1" applyFill="1" applyBorder="1" applyAlignment="1">
      <alignment horizontal="left"/>
    </xf>
    <xf numFmtId="167" fontId="57" fillId="2" borderId="14" xfId="0" applyNumberFormat="1" applyFont="1" applyFill="1" applyBorder="1" applyAlignment="1" applyProtection="1">
      <alignment horizontal="center"/>
      <protection locked="0"/>
    </xf>
    <xf numFmtId="167" fontId="17" fillId="2" borderId="0" xfId="0" applyNumberFormat="1" applyFont="1" applyFill="1" applyAlignment="1">
      <alignment vertical="top"/>
    </xf>
    <xf numFmtId="167" fontId="17" fillId="2" borderId="0" xfId="0" applyNumberFormat="1" applyFont="1" applyFill="1" applyAlignment="1">
      <alignment vertical="center"/>
    </xf>
    <xf numFmtId="0" fontId="56" fillId="2" borderId="9" xfId="0" applyFont="1" applyFill="1" applyBorder="1" applyAlignment="1">
      <alignment horizontal="centerContinuous" vertical="center" wrapText="1"/>
    </xf>
    <xf numFmtId="1" fontId="57" fillId="2" borderId="13" xfId="1" applyNumberFormat="1" applyFont="1" applyFill="1" applyBorder="1" applyAlignment="1" applyProtection="1">
      <alignment horizontal="center"/>
      <protection locked="0"/>
    </xf>
    <xf numFmtId="167" fontId="57" fillId="0" borderId="55" xfId="0" applyNumberFormat="1" applyFont="1" applyFill="1" applyBorder="1" applyAlignment="1" applyProtection="1">
      <alignment horizontal="center" vertical="top"/>
      <protection locked="0"/>
    </xf>
    <xf numFmtId="167" fontId="57" fillId="0" borderId="55" xfId="0" applyNumberFormat="1" applyFont="1" applyFill="1" applyBorder="1" applyAlignment="1" applyProtection="1">
      <alignment horizontal="center" vertical="center"/>
      <protection locked="0"/>
    </xf>
    <xf numFmtId="167" fontId="57" fillId="0" borderId="37" xfId="0" applyNumberFormat="1" applyFont="1" applyFill="1" applyBorder="1" applyAlignment="1" applyProtection="1">
      <alignment horizontal="center" vertical="center"/>
      <protection locked="0"/>
    </xf>
    <xf numFmtId="167" fontId="57" fillId="0" borderId="62" xfId="0" applyNumberFormat="1" applyFont="1" applyFill="1" applyBorder="1" applyAlignment="1" applyProtection="1">
      <alignment horizontal="center" vertical="center"/>
      <protection locked="0"/>
    </xf>
    <xf numFmtId="167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7" xfId="0" applyFont="1" applyFill="1" applyBorder="1" applyAlignment="1">
      <alignment horizontal="left" vertical="center"/>
    </xf>
    <xf numFmtId="3" fontId="57" fillId="0" borderId="17" xfId="0" applyNumberFormat="1" applyFont="1" applyFill="1" applyBorder="1" applyAlignment="1" applyProtection="1">
      <alignment horizontal="center" vertical="center"/>
      <protection locked="0"/>
    </xf>
    <xf numFmtId="3" fontId="57" fillId="0" borderId="50" xfId="0" applyNumberFormat="1" applyFont="1" applyFill="1" applyBorder="1" applyAlignment="1" applyProtection="1">
      <alignment horizontal="center" vertical="center"/>
      <protection locked="0"/>
    </xf>
    <xf numFmtId="3" fontId="57" fillId="0" borderId="55" xfId="0" applyNumberFormat="1" applyFont="1" applyFill="1" applyBorder="1" applyAlignment="1" applyProtection="1">
      <alignment horizontal="center" vertical="center"/>
      <protection locked="0"/>
    </xf>
    <xf numFmtId="0" fontId="57" fillId="2" borderId="12" xfId="0" applyFont="1" applyFill="1" applyBorder="1" applyAlignment="1">
      <alignment horizontal="justify" vertical="center" wrapText="1"/>
    </xf>
    <xf numFmtId="3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6" fillId="0" borderId="1" xfId="0" applyFont="1" applyFill="1" applyBorder="1" applyAlignment="1">
      <alignment horizontal="center" vertical="center"/>
    </xf>
    <xf numFmtId="0" fontId="56" fillId="9" borderId="0" xfId="5" applyFont="1" applyFill="1" applyBorder="1" applyAlignment="1">
      <alignment horizontal="centerContinuous" vertical="center"/>
    </xf>
    <xf numFmtId="0" fontId="56" fillId="9" borderId="0" xfId="5" applyFont="1" applyFill="1" applyBorder="1" applyAlignment="1">
      <alignment vertical="center"/>
    </xf>
    <xf numFmtId="0" fontId="57" fillId="9" borderId="4" xfId="0" applyFont="1" applyFill="1" applyBorder="1" applyAlignment="1">
      <alignment horizontal="centerContinuous" vertical="center" wrapText="1"/>
    </xf>
    <xf numFmtId="0" fontId="56" fillId="9" borderId="0" xfId="0" quotePrefix="1" applyFont="1" applyFill="1" applyBorder="1" applyAlignment="1">
      <alignment horizontal="left" wrapText="1"/>
    </xf>
    <xf numFmtId="0" fontId="57" fillId="9" borderId="0" xfId="0" quotePrefix="1" applyFont="1" applyFill="1" applyBorder="1" applyAlignment="1">
      <alignment horizontal="left" vertical="center"/>
    </xf>
    <xf numFmtId="0" fontId="57" fillId="9" borderId="0" xfId="0" applyFont="1" applyFill="1" applyBorder="1" applyAlignment="1">
      <alignment vertical="center"/>
    </xf>
    <xf numFmtId="0" fontId="57" fillId="9" borderId="0" xfId="0" applyFont="1" applyFill="1" applyBorder="1" applyAlignment="1">
      <alignment vertical="top"/>
    </xf>
    <xf numFmtId="0" fontId="56" fillId="9" borderId="0" xfId="0" applyFont="1" applyFill="1" applyBorder="1" applyAlignment="1"/>
    <xf numFmtId="0" fontId="57" fillId="9" borderId="0" xfId="0" applyFont="1" applyFill="1" applyBorder="1" applyAlignment="1">
      <alignment horizontal="left" vertical="center"/>
    </xf>
    <xf numFmtId="0" fontId="56" fillId="9" borderId="0" xfId="0" applyFont="1" applyFill="1" applyBorder="1" applyAlignment="1">
      <alignment vertical="center"/>
    </xf>
    <xf numFmtId="0" fontId="57" fillId="9" borderId="7" xfId="0" applyFont="1" applyFill="1" applyBorder="1" applyAlignment="1">
      <alignment horizontal="left" vertical="center"/>
    </xf>
    <xf numFmtId="0" fontId="57" fillId="9" borderId="0" xfId="0" applyFont="1" applyFill="1"/>
    <xf numFmtId="0" fontId="3" fillId="9" borderId="0" xfId="5" applyFont="1" applyFill="1"/>
    <xf numFmtId="0" fontId="50" fillId="9" borderId="0" xfId="0" applyFont="1" applyFill="1" applyAlignment="1">
      <alignment horizontal="left" vertical="center"/>
    </xf>
    <xf numFmtId="0" fontId="51" fillId="9" borderId="0" xfId="5" applyFont="1" applyFill="1" applyAlignment="1">
      <alignment vertical="center"/>
    </xf>
    <xf numFmtId="3" fontId="47" fillId="9" borderId="0" xfId="5" applyNumberFormat="1" applyFont="1" applyFill="1"/>
    <xf numFmtId="0" fontId="17" fillId="9" borderId="0" xfId="0" applyFont="1" applyFill="1" applyAlignment="1">
      <alignment vertical="center"/>
    </xf>
    <xf numFmtId="0" fontId="6" fillId="9" borderId="2" xfId="0" applyFont="1" applyFill="1" applyBorder="1" applyAlignment="1">
      <alignment vertical="center"/>
    </xf>
    <xf numFmtId="0" fontId="17" fillId="9" borderId="0" xfId="0" applyFont="1" applyFill="1" applyAlignment="1"/>
    <xf numFmtId="0" fontId="8" fillId="9" borderId="13" xfId="0" applyFont="1" applyFill="1" applyBorder="1" applyAlignment="1"/>
    <xf numFmtId="0" fontId="6" fillId="9" borderId="13" xfId="0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0" fontId="6" fillId="9" borderId="13" xfId="0" quotePrefix="1" applyFont="1" applyFill="1" applyBorder="1" applyAlignment="1">
      <alignment vertical="center"/>
    </xf>
    <xf numFmtId="0" fontId="17" fillId="9" borderId="0" xfId="0" applyFont="1" applyFill="1" applyAlignment="1">
      <alignment vertical="top"/>
    </xf>
    <xf numFmtId="0" fontId="6" fillId="9" borderId="13" xfId="0" quotePrefix="1" applyFont="1" applyFill="1" applyBorder="1" applyAlignment="1">
      <alignment vertical="top"/>
    </xf>
    <xf numFmtId="0" fontId="6" fillId="9" borderId="13" xfId="0" applyFont="1" applyFill="1" applyBorder="1" applyAlignment="1">
      <alignment vertical="top"/>
    </xf>
    <xf numFmtId="0" fontId="9" fillId="9" borderId="13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9" fillId="9" borderId="13" xfId="0" applyFont="1" applyFill="1" applyBorder="1" applyAlignment="1"/>
    <xf numFmtId="0" fontId="9" fillId="9" borderId="11" xfId="0" applyFont="1" applyFill="1" applyBorder="1" applyAlignment="1">
      <alignment vertical="center"/>
    </xf>
    <xf numFmtId="0" fontId="57" fillId="9" borderId="0" xfId="0" applyFont="1" applyFill="1" applyAlignment="1">
      <alignment vertical="center"/>
    </xf>
    <xf numFmtId="0" fontId="57" fillId="9" borderId="2" xfId="0" applyFont="1" applyFill="1" applyBorder="1" applyAlignment="1">
      <alignment vertical="center"/>
    </xf>
    <xf numFmtId="0" fontId="0" fillId="9" borderId="0" xfId="0" applyFill="1"/>
    <xf numFmtId="0" fontId="57" fillId="2" borderId="0" xfId="0" applyFont="1" applyFill="1" applyBorder="1" applyAlignment="1">
      <alignment vertical="top"/>
    </xf>
    <xf numFmtId="0" fontId="56" fillId="2" borderId="0" xfId="0" applyFont="1" applyFill="1" applyBorder="1" applyAlignment="1"/>
    <xf numFmtId="0" fontId="56" fillId="2" borderId="0" xfId="0" applyFont="1" applyFill="1" applyBorder="1" applyAlignment="1">
      <alignment vertical="center"/>
    </xf>
    <xf numFmtId="0" fontId="57" fillId="9" borderId="4" xfId="0" applyFont="1" applyFill="1" applyBorder="1" applyAlignment="1">
      <alignment horizontal="centerContinuous" vertical="top" wrapText="1"/>
    </xf>
    <xf numFmtId="0" fontId="56" fillId="9" borderId="0" xfId="0" quotePrefix="1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vertical="top"/>
    </xf>
    <xf numFmtId="0" fontId="6" fillId="9" borderId="13" xfId="0" applyFont="1" applyFill="1" applyBorder="1" applyAlignment="1"/>
    <xf numFmtId="0" fontId="56" fillId="9" borderId="0" xfId="0" quotePrefix="1" applyFont="1" applyFill="1" applyBorder="1" applyAlignment="1">
      <alignment horizontal="left" vertical="center"/>
    </xf>
    <xf numFmtId="0" fontId="57" fillId="9" borderId="7" xfId="0" applyFont="1" applyFill="1" applyBorder="1" applyAlignment="1">
      <alignment vertical="center"/>
    </xf>
    <xf numFmtId="0" fontId="56" fillId="2" borderId="1" xfId="0" applyFont="1" applyFill="1" applyBorder="1" applyAlignment="1">
      <alignment horizontal="center" vertical="center" wrapText="1"/>
    </xf>
    <xf numFmtId="3" fontId="57" fillId="9" borderId="17" xfId="0" applyNumberFormat="1" applyFont="1" applyFill="1" applyBorder="1" applyAlignment="1" applyProtection="1">
      <alignment horizontal="center" vertical="center"/>
      <protection locked="0"/>
    </xf>
    <xf numFmtId="167" fontId="57" fillId="9" borderId="17" xfId="0" applyNumberFormat="1" applyFont="1" applyFill="1" applyBorder="1" applyAlignment="1" applyProtection="1">
      <alignment horizontal="center" vertical="center"/>
      <protection locked="0"/>
    </xf>
    <xf numFmtId="167" fontId="57" fillId="9" borderId="55" xfId="0" applyNumberFormat="1" applyFont="1" applyFill="1" applyBorder="1" applyAlignment="1" applyProtection="1">
      <alignment horizontal="center" vertical="center"/>
      <protection locked="0"/>
    </xf>
    <xf numFmtId="3" fontId="57" fillId="9" borderId="50" xfId="0" applyNumberFormat="1" applyFont="1" applyFill="1" applyBorder="1" applyAlignment="1" applyProtection="1">
      <alignment horizontal="center" vertical="center"/>
      <protection locked="0"/>
    </xf>
    <xf numFmtId="3" fontId="57" fillId="9" borderId="55" xfId="0" applyNumberFormat="1" applyFont="1" applyFill="1" applyBorder="1" applyAlignment="1" applyProtection="1">
      <alignment horizontal="center" vertical="center"/>
      <protection locked="0"/>
    </xf>
    <xf numFmtId="3" fontId="57" fillId="9" borderId="11" xfId="0" applyNumberFormat="1" applyFont="1" applyFill="1" applyBorder="1" applyAlignment="1" applyProtection="1">
      <alignment horizontal="center" vertical="center"/>
      <protection locked="0"/>
    </xf>
    <xf numFmtId="3" fontId="57" fillId="10" borderId="14" xfId="0" applyNumberFormat="1" applyFont="1" applyFill="1" applyBorder="1" applyAlignment="1" applyProtection="1">
      <alignment horizontal="center" vertical="center"/>
      <protection locked="0"/>
    </xf>
    <xf numFmtId="0" fontId="4" fillId="9" borderId="0" xfId="5" applyFont="1" applyFill="1" applyAlignment="1">
      <alignment horizontal="centerContinuous" vertical="center"/>
    </xf>
    <xf numFmtId="0" fontId="62" fillId="9" borderId="0" xfId="0" applyFont="1" applyFill="1" applyBorder="1" applyAlignment="1">
      <alignment horizontal="center" vertical="center"/>
    </xf>
    <xf numFmtId="0" fontId="27" fillId="9" borderId="0" xfId="5" applyFill="1" applyAlignment="1">
      <alignment vertical="center"/>
    </xf>
    <xf numFmtId="0" fontId="6" fillId="9" borderId="9" xfId="0" applyFont="1" applyFill="1" applyBorder="1" applyAlignment="1">
      <alignment horizontal="centerContinuous" vertical="center" wrapText="1"/>
    </xf>
    <xf numFmtId="0" fontId="10" fillId="9" borderId="2" xfId="0" applyFont="1" applyFill="1" applyBorder="1" applyAlignment="1">
      <alignment horizontal="centerContinuous" vertical="center"/>
    </xf>
    <xf numFmtId="0" fontId="6" fillId="9" borderId="3" xfId="0" applyFont="1" applyFill="1" applyBorder="1" applyAlignment="1">
      <alignment horizontal="centerContinuous" vertical="center"/>
    </xf>
    <xf numFmtId="0" fontId="10" fillId="9" borderId="3" xfId="0" applyFont="1" applyFill="1" applyBorder="1" applyAlignment="1">
      <alignment horizontal="centerContinuous" vertical="center"/>
    </xf>
    <xf numFmtId="0" fontId="6" fillId="9" borderId="4" xfId="0" applyFont="1" applyFill="1" applyBorder="1" applyAlignment="1">
      <alignment horizontal="centerContinuous" vertical="center"/>
    </xf>
    <xf numFmtId="0" fontId="10" fillId="9" borderId="6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0" fontId="17" fillId="9" borderId="10" xfId="0" applyFont="1" applyFill="1" applyBorder="1" applyAlignment="1">
      <alignment vertical="center"/>
    </xf>
    <xf numFmtId="0" fontId="6" fillId="9" borderId="11" xfId="0" applyFont="1" applyFill="1" applyBorder="1" applyAlignment="1">
      <alignment horizontal="centerContinuous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Continuous" vertical="center" wrapText="1"/>
    </xf>
    <xf numFmtId="0" fontId="17" fillId="9" borderId="12" xfId="0" applyFont="1" applyFill="1" applyBorder="1" applyAlignment="1">
      <alignment vertical="center"/>
    </xf>
    <xf numFmtId="0" fontId="6" fillId="9" borderId="14" xfId="0" applyFont="1" applyFill="1" applyBorder="1" applyAlignment="1" applyProtection="1">
      <alignment horizontal="center"/>
      <protection locked="0"/>
    </xf>
    <xf numFmtId="0" fontId="10" fillId="9" borderId="14" xfId="0" applyFont="1" applyFill="1" applyBorder="1" applyAlignment="1" applyProtection="1">
      <alignment horizontal="center"/>
      <protection locked="0"/>
    </xf>
    <xf numFmtId="0" fontId="6" fillId="9" borderId="13" xfId="0" applyFont="1" applyFill="1" applyBorder="1" applyAlignment="1" applyProtection="1">
      <alignment horizontal="center"/>
      <protection locked="0"/>
    </xf>
    <xf numFmtId="0" fontId="17" fillId="9" borderId="19" xfId="0" applyFont="1" applyFill="1" applyBorder="1" applyAlignment="1"/>
    <xf numFmtId="0" fontId="17" fillId="9" borderId="0" xfId="0" applyFont="1" applyFill="1" applyBorder="1" applyAlignment="1"/>
    <xf numFmtId="3" fontId="17" fillId="9" borderId="17" xfId="0" applyNumberFormat="1" applyFont="1" applyFill="1" applyBorder="1" applyAlignment="1" applyProtection="1">
      <alignment horizontal="center" vertical="center"/>
      <protection locked="0"/>
    </xf>
    <xf numFmtId="167" fontId="17" fillId="9" borderId="17" xfId="0" applyNumberFormat="1" applyFont="1" applyFill="1" applyBorder="1" applyAlignment="1" applyProtection="1">
      <alignment horizontal="center" vertical="center"/>
      <protection locked="0"/>
    </xf>
    <xf numFmtId="3" fontId="17" fillId="10" borderId="14" xfId="0" applyNumberFormat="1" applyFont="1" applyFill="1" applyBorder="1" applyAlignment="1" applyProtection="1">
      <alignment horizontal="center" vertical="center"/>
      <protection locked="0"/>
    </xf>
    <xf numFmtId="3" fontId="17" fillId="9" borderId="55" xfId="0" applyNumberFormat="1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>
      <alignment vertical="center"/>
    </xf>
    <xf numFmtId="167" fontId="57" fillId="9" borderId="17" xfId="0" applyNumberFormat="1" applyFont="1" applyFill="1" applyBorder="1" applyAlignment="1" applyProtection="1">
      <alignment horizontal="center" vertical="top"/>
      <protection locked="0"/>
    </xf>
    <xf numFmtId="167" fontId="17" fillId="9" borderId="55" xfId="0" applyNumberFormat="1" applyFont="1" applyFill="1" applyBorder="1" applyAlignment="1" applyProtection="1">
      <alignment horizontal="center" vertical="center"/>
      <protection locked="0"/>
    </xf>
    <xf numFmtId="167" fontId="17" fillId="9" borderId="17" xfId="0" applyNumberFormat="1" applyFont="1" applyFill="1" applyBorder="1" applyAlignment="1" applyProtection="1">
      <alignment horizontal="center"/>
      <protection locked="0"/>
    </xf>
    <xf numFmtId="3" fontId="6" fillId="9" borderId="14" xfId="0" applyNumberFormat="1" applyFont="1" applyFill="1" applyBorder="1" applyAlignment="1" applyProtection="1">
      <alignment horizontal="center"/>
      <protection locked="0"/>
    </xf>
    <xf numFmtId="3" fontId="6" fillId="9" borderId="13" xfId="0" applyNumberFormat="1" applyFont="1" applyFill="1" applyBorder="1" applyAlignment="1" applyProtection="1">
      <alignment horizontal="center"/>
      <protection locked="0"/>
    </xf>
    <xf numFmtId="3" fontId="17" fillId="9" borderId="0" xfId="0" quotePrefix="1" applyNumberFormat="1" applyFont="1" applyFill="1" applyBorder="1" applyAlignment="1">
      <alignment horizontal="center"/>
    </xf>
    <xf numFmtId="3" fontId="17" fillId="9" borderId="14" xfId="0" applyNumberFormat="1" applyFont="1" applyFill="1" applyBorder="1" applyAlignment="1" applyProtection="1">
      <alignment horizontal="center"/>
      <protection locked="0"/>
    </xf>
    <xf numFmtId="3" fontId="17" fillId="9" borderId="13" xfId="0" applyNumberFormat="1" applyFont="1" applyFill="1" applyBorder="1" applyAlignment="1" applyProtection="1">
      <alignment horizontal="center"/>
      <protection locked="0"/>
    </xf>
    <xf numFmtId="3" fontId="17" fillId="9" borderId="0" xfId="0" quotePrefix="1" applyNumberFormat="1" applyFont="1" applyFill="1" applyBorder="1" applyAlignment="1">
      <alignment horizontal="center" vertical="center"/>
    </xf>
    <xf numFmtId="3" fontId="17" fillId="9" borderId="50" xfId="0" applyNumberFormat="1" applyFont="1" applyFill="1" applyBorder="1" applyAlignment="1" applyProtection="1">
      <alignment horizontal="center" vertical="center"/>
      <protection locked="0"/>
    </xf>
    <xf numFmtId="167" fontId="17" fillId="9" borderId="50" xfId="0" applyNumberFormat="1" applyFont="1" applyFill="1" applyBorder="1" applyAlignment="1" applyProtection="1">
      <alignment horizontal="center" vertical="center"/>
      <protection locked="0"/>
    </xf>
    <xf numFmtId="3" fontId="17" fillId="9" borderId="57" xfId="0" applyNumberFormat="1" applyFont="1" applyFill="1" applyBorder="1" applyAlignment="1" applyProtection="1">
      <alignment horizontal="center" vertical="center"/>
      <protection locked="0"/>
    </xf>
    <xf numFmtId="0" fontId="17" fillId="9" borderId="4" xfId="0" applyFont="1" applyFill="1" applyBorder="1" applyAlignment="1">
      <alignment vertical="center"/>
    </xf>
    <xf numFmtId="0" fontId="61" fillId="9" borderId="0" xfId="5" applyFont="1" applyFill="1" applyBorder="1"/>
    <xf numFmtId="0" fontId="0" fillId="9" borderId="0" xfId="0" applyFill="1" applyBorder="1"/>
    <xf numFmtId="0" fontId="10" fillId="9" borderId="8" xfId="0" applyFont="1" applyFill="1" applyBorder="1" applyAlignment="1">
      <alignment horizontal="center" vertical="top" wrapText="1"/>
    </xf>
    <xf numFmtId="0" fontId="10" fillId="9" borderId="11" xfId="0" applyFont="1" applyFill="1" applyBorder="1" applyAlignment="1">
      <alignment horizontal="center" vertical="top" wrapText="1"/>
    </xf>
    <xf numFmtId="0" fontId="10" fillId="9" borderId="1" xfId="0" quotePrefix="1" applyFont="1" applyFill="1" applyBorder="1" applyAlignment="1">
      <alignment horizontal="center" vertical="center" wrapText="1"/>
    </xf>
    <xf numFmtId="0" fontId="3" fillId="9" borderId="0" xfId="5" applyFont="1" applyFill="1" applyBorder="1"/>
    <xf numFmtId="0" fontId="51" fillId="9" borderId="0" xfId="5" applyFont="1" applyFill="1" applyBorder="1" applyAlignment="1">
      <alignment vertical="center"/>
    </xf>
    <xf numFmtId="0" fontId="57" fillId="9" borderId="5" xfId="0" applyFont="1" applyFill="1" applyBorder="1" applyAlignment="1">
      <alignment horizontal="centerContinuous" vertical="center" wrapText="1"/>
    </xf>
    <xf numFmtId="0" fontId="56" fillId="9" borderId="2" xfId="0" applyFont="1" applyFill="1" applyBorder="1" applyAlignment="1">
      <alignment horizontal="centerContinuous" vertical="center"/>
    </xf>
    <xf numFmtId="0" fontId="57" fillId="9" borderId="5" xfId="0" applyFont="1" applyFill="1" applyBorder="1" applyAlignment="1">
      <alignment horizontal="centerContinuous" vertical="center"/>
    </xf>
    <xf numFmtId="0" fontId="57" fillId="9" borderId="4" xfId="0" applyFont="1" applyFill="1" applyBorder="1" applyAlignment="1">
      <alignment horizontal="centerContinuous" vertical="center"/>
    </xf>
    <xf numFmtId="0" fontId="56" fillId="9" borderId="3" xfId="0" applyFont="1" applyFill="1" applyBorder="1" applyAlignment="1">
      <alignment horizontal="centerContinuous" vertical="center"/>
    </xf>
    <xf numFmtId="0" fontId="57" fillId="9" borderId="3" xfId="0" applyFont="1" applyFill="1" applyBorder="1" applyAlignment="1">
      <alignment horizontal="centerContinuous" vertical="center"/>
    </xf>
    <xf numFmtId="0" fontId="56" fillId="9" borderId="5" xfId="0" applyFont="1" applyFill="1" applyBorder="1" applyAlignment="1">
      <alignment horizontal="centerContinuous" vertical="center"/>
    </xf>
    <xf numFmtId="0" fontId="57" fillId="9" borderId="10" xfId="0" applyFont="1" applyFill="1" applyBorder="1" applyAlignment="1">
      <alignment horizontal="centerContinuous" vertical="center"/>
    </xf>
    <xf numFmtId="0" fontId="57" fillId="9" borderId="7" xfId="0" applyFont="1" applyFill="1" applyBorder="1" applyAlignment="1">
      <alignment horizontal="centerContinuous" vertical="top" wrapText="1"/>
    </xf>
    <xf numFmtId="0" fontId="56" fillId="9" borderId="1" xfId="0" applyFont="1" applyFill="1" applyBorder="1" applyAlignment="1">
      <alignment horizontal="centerContinuous" vertical="center" wrapText="1"/>
    </xf>
    <xf numFmtId="0" fontId="56" fillId="9" borderId="4" xfId="0" applyFont="1" applyFill="1" applyBorder="1" applyAlignment="1">
      <alignment horizontal="centerContinuous" vertical="center" wrapText="1"/>
    </xf>
    <xf numFmtId="3" fontId="57" fillId="10" borderId="19" xfId="0" applyNumberFormat="1" applyFont="1" applyFill="1" applyBorder="1" applyAlignment="1" applyProtection="1">
      <alignment horizontal="center" vertical="center"/>
      <protection locked="0"/>
    </xf>
    <xf numFmtId="3" fontId="57" fillId="10" borderId="13" xfId="0" applyNumberFormat="1" applyFont="1" applyFill="1" applyBorder="1" applyAlignment="1" applyProtection="1">
      <alignment horizontal="center" vertical="center"/>
      <protection locked="0"/>
    </xf>
    <xf numFmtId="167" fontId="57" fillId="9" borderId="37" xfId="0" applyNumberFormat="1" applyFont="1" applyFill="1" applyBorder="1" applyAlignment="1" applyProtection="1">
      <alignment horizontal="center" vertical="center"/>
      <protection locked="0"/>
    </xf>
    <xf numFmtId="167" fontId="57" fillId="9" borderId="0" xfId="0" applyNumberFormat="1" applyFont="1" applyFill="1" applyBorder="1" applyAlignment="1" applyProtection="1">
      <alignment horizontal="center" vertical="center"/>
      <protection locked="0"/>
    </xf>
    <xf numFmtId="0" fontId="6" fillId="9" borderId="13" xfId="0" quotePrefix="1" applyFont="1" applyFill="1" applyBorder="1" applyAlignment="1"/>
    <xf numFmtId="0" fontId="56" fillId="9" borderId="0" xfId="0" quotePrefix="1" applyFont="1" applyFill="1" applyBorder="1" applyAlignment="1">
      <alignment horizontal="left"/>
    </xf>
    <xf numFmtId="167" fontId="57" fillId="9" borderId="45" xfId="0" applyNumberFormat="1" applyFont="1" applyFill="1" applyBorder="1" applyAlignment="1" applyProtection="1">
      <alignment horizontal="center"/>
      <protection locked="0"/>
    </xf>
    <xf numFmtId="167" fontId="57" fillId="9" borderId="17" xfId="0" applyNumberFormat="1" applyFont="1" applyFill="1" applyBorder="1" applyAlignment="1" applyProtection="1">
      <alignment horizontal="center"/>
      <protection locked="0"/>
    </xf>
    <xf numFmtId="167" fontId="57" fillId="9" borderId="54" xfId="0" applyNumberFormat="1" applyFont="1" applyFill="1" applyBorder="1" applyAlignment="1" applyProtection="1">
      <alignment horizontal="center"/>
      <protection locked="0"/>
    </xf>
    <xf numFmtId="167" fontId="57" fillId="9" borderId="37" xfId="0" applyNumberFormat="1" applyFont="1" applyFill="1" applyBorder="1" applyAlignment="1" applyProtection="1">
      <alignment horizontal="center"/>
      <protection locked="0"/>
    </xf>
    <xf numFmtId="167" fontId="57" fillId="9" borderId="55" xfId="0" applyNumberFormat="1" applyFont="1" applyFill="1" applyBorder="1" applyAlignment="1" applyProtection="1">
      <alignment horizontal="center"/>
      <protection locked="0"/>
    </xf>
    <xf numFmtId="167" fontId="57" fillId="9" borderId="19" xfId="0" applyNumberFormat="1" applyFont="1" applyFill="1" applyBorder="1" applyAlignment="1" applyProtection="1">
      <alignment horizontal="center"/>
      <protection locked="0"/>
    </xf>
    <xf numFmtId="3" fontId="57" fillId="9" borderId="45" xfId="0" applyNumberFormat="1" applyFont="1" applyFill="1" applyBorder="1" applyAlignment="1" applyProtection="1">
      <alignment horizontal="center" vertical="center"/>
      <protection locked="0"/>
    </xf>
    <xf numFmtId="3" fontId="57" fillId="9" borderId="54" xfId="0" applyNumberFormat="1" applyFont="1" applyFill="1" applyBorder="1" applyAlignment="1" applyProtection="1">
      <alignment horizontal="center" vertical="center"/>
      <protection locked="0"/>
    </xf>
    <xf numFmtId="3" fontId="57" fillId="9" borderId="37" xfId="0" applyNumberFormat="1" applyFont="1" applyFill="1" applyBorder="1" applyAlignment="1" applyProtection="1">
      <alignment horizontal="center" vertical="center"/>
      <protection locked="0"/>
    </xf>
    <xf numFmtId="167" fontId="57" fillId="9" borderId="19" xfId="0" applyNumberFormat="1" applyFont="1" applyFill="1" applyBorder="1" applyAlignment="1" applyProtection="1">
      <alignment horizontal="center" vertical="center"/>
      <protection locked="0"/>
    </xf>
    <xf numFmtId="167" fontId="57" fillId="9" borderId="54" xfId="0" applyNumberFormat="1" applyFont="1" applyFill="1" applyBorder="1" applyAlignment="1" applyProtection="1">
      <alignment horizontal="center" vertical="center"/>
      <protection locked="0"/>
    </xf>
    <xf numFmtId="167" fontId="57" fillId="9" borderId="45" xfId="0" applyNumberFormat="1" applyFont="1" applyFill="1" applyBorder="1" applyAlignment="1" applyProtection="1">
      <alignment horizontal="center" vertical="center"/>
      <protection locked="0"/>
    </xf>
    <xf numFmtId="167" fontId="17" fillId="9" borderId="0" xfId="0" applyNumberFormat="1" applyFont="1" applyFill="1" applyAlignment="1">
      <alignment vertical="center"/>
    </xf>
    <xf numFmtId="167" fontId="57" fillId="9" borderId="18" xfId="0" applyNumberFormat="1" applyFont="1" applyFill="1" applyBorder="1" applyAlignment="1" applyProtection="1">
      <alignment horizontal="center" vertical="center"/>
      <protection locked="0"/>
    </xf>
    <xf numFmtId="167" fontId="57" fillId="9" borderId="50" xfId="0" applyNumberFormat="1" applyFont="1" applyFill="1" applyBorder="1" applyAlignment="1" applyProtection="1">
      <alignment horizontal="center" vertical="center"/>
      <protection locked="0"/>
    </xf>
    <xf numFmtId="167" fontId="57" fillId="9" borderId="49" xfId="0" applyNumberFormat="1" applyFont="1" applyFill="1" applyBorder="1" applyAlignment="1" applyProtection="1">
      <alignment horizontal="center" vertical="center"/>
      <protection locked="0"/>
    </xf>
    <xf numFmtId="167" fontId="57" fillId="9" borderId="56" xfId="0" applyNumberFormat="1" applyFont="1" applyFill="1" applyBorder="1" applyAlignment="1" applyProtection="1">
      <alignment horizontal="center" vertical="center"/>
      <protection locked="0"/>
    </xf>
    <xf numFmtId="167" fontId="57" fillId="9" borderId="57" xfId="0" applyNumberFormat="1" applyFont="1" applyFill="1" applyBorder="1" applyAlignment="1" applyProtection="1">
      <alignment horizontal="center" vertical="center"/>
      <protection locked="0"/>
    </xf>
    <xf numFmtId="167" fontId="57" fillId="9" borderId="12" xfId="0" applyNumberFormat="1" applyFont="1" applyFill="1" applyBorder="1" applyAlignment="1" applyProtection="1">
      <alignment horizontal="center" vertical="center"/>
      <protection locked="0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57" fillId="9" borderId="12" xfId="0" applyFont="1" applyFill="1" applyBorder="1" applyAlignment="1">
      <alignment vertical="top"/>
    </xf>
    <xf numFmtId="167" fontId="0" fillId="9" borderId="0" xfId="0" applyNumberFormat="1" applyFill="1"/>
    <xf numFmtId="0" fontId="50" fillId="9" borderId="0" xfId="5" applyFont="1" applyFill="1" applyBorder="1" applyAlignment="1">
      <alignment vertical="center"/>
    </xf>
    <xf numFmtId="0" fontId="50" fillId="9" borderId="0" xfId="5" applyFont="1" applyFill="1" applyAlignment="1">
      <alignment horizontal="left" vertical="center"/>
    </xf>
    <xf numFmtId="0" fontId="59" fillId="9" borderId="0" xfId="5" applyFont="1" applyFill="1" applyAlignment="1">
      <alignment vertical="center"/>
    </xf>
    <xf numFmtId="0" fontId="57" fillId="9" borderId="2" xfId="5" applyFont="1" applyFill="1" applyBorder="1"/>
    <xf numFmtId="0" fontId="27" fillId="9" borderId="0" xfId="5" applyFill="1"/>
    <xf numFmtId="0" fontId="27" fillId="9" borderId="0" xfId="5" applyFill="1" applyAlignment="1"/>
    <xf numFmtId="0" fontId="39" fillId="9" borderId="13" xfId="5" quotePrefix="1" applyFont="1" applyFill="1" applyBorder="1" applyAlignment="1"/>
    <xf numFmtId="0" fontId="56" fillId="9" borderId="0" xfId="5" applyFont="1" applyFill="1" applyBorder="1" applyAlignment="1"/>
    <xf numFmtId="167" fontId="57" fillId="9" borderId="14" xfId="1" applyNumberFormat="1" applyFont="1" applyFill="1" applyBorder="1" applyAlignment="1" applyProtection="1">
      <alignment horizontal="center"/>
      <protection locked="0"/>
    </xf>
    <xf numFmtId="167" fontId="57" fillId="9" borderId="9" xfId="1" applyNumberFormat="1" applyFont="1" applyFill="1" applyBorder="1" applyAlignment="1" applyProtection="1">
      <alignment horizontal="center"/>
      <protection locked="0"/>
    </xf>
    <xf numFmtId="0" fontId="57" fillId="9" borderId="10" xfId="5" applyFont="1" applyFill="1" applyBorder="1" applyAlignment="1"/>
    <xf numFmtId="0" fontId="6" fillId="9" borderId="13" xfId="5" applyFont="1" applyFill="1" applyBorder="1" applyAlignment="1">
      <alignment horizontal="center" vertical="center"/>
    </xf>
    <xf numFmtId="167" fontId="57" fillId="9" borderId="13" xfId="1" applyNumberFormat="1" applyFont="1" applyFill="1" applyBorder="1" applyAlignment="1" applyProtection="1">
      <alignment horizontal="center"/>
      <protection locked="0"/>
    </xf>
    <xf numFmtId="0" fontId="57" fillId="9" borderId="19" xfId="5" applyFont="1" applyFill="1" applyBorder="1"/>
    <xf numFmtId="167" fontId="57" fillId="9" borderId="14" xfId="1" applyNumberFormat="1" applyFont="1" applyFill="1" applyBorder="1" applyAlignment="1" applyProtection="1">
      <alignment horizontal="center" vertical="center"/>
      <protection locked="0"/>
    </xf>
    <xf numFmtId="167" fontId="57" fillId="9" borderId="13" xfId="1" applyNumberFormat="1" applyFont="1" applyFill="1" applyBorder="1" applyAlignment="1" applyProtection="1">
      <alignment horizontal="center" vertical="center"/>
      <protection locked="0"/>
    </xf>
    <xf numFmtId="0" fontId="57" fillId="9" borderId="19" xfId="5" applyFont="1" applyFill="1" applyBorder="1" applyAlignment="1">
      <alignment vertical="center"/>
    </xf>
    <xf numFmtId="0" fontId="57" fillId="9" borderId="19" xfId="0" quotePrefix="1" applyFont="1" applyFill="1" applyBorder="1" applyAlignment="1">
      <alignment vertical="center"/>
    </xf>
    <xf numFmtId="0" fontId="57" fillId="9" borderId="19" xfId="0" quotePrefix="1" applyFont="1" applyFill="1" applyBorder="1" applyAlignment="1">
      <alignment vertical="center" wrapText="1"/>
    </xf>
    <xf numFmtId="0" fontId="57" fillId="9" borderId="19" xfId="5" applyFont="1" applyFill="1" applyBorder="1" applyAlignment="1"/>
    <xf numFmtId="0" fontId="40" fillId="9" borderId="13" xfId="5" applyFont="1" applyFill="1" applyBorder="1" applyAlignment="1">
      <alignment vertical="center"/>
    </xf>
    <xf numFmtId="1" fontId="57" fillId="9" borderId="13" xfId="1" applyNumberFormat="1" applyFont="1" applyFill="1" applyBorder="1" applyAlignment="1" applyProtection="1">
      <alignment horizontal="center"/>
      <protection locked="0"/>
    </xf>
    <xf numFmtId="0" fontId="39" fillId="9" borderId="13" xfId="5" applyFont="1" applyFill="1" applyBorder="1" applyAlignment="1">
      <alignment vertical="center"/>
    </xf>
    <xf numFmtId="0" fontId="41" fillId="9" borderId="13" xfId="5" applyFont="1" applyFill="1" applyBorder="1" applyAlignment="1">
      <alignment vertical="center"/>
    </xf>
    <xf numFmtId="0" fontId="27" fillId="9" borderId="0" xfId="5" applyFill="1" applyAlignment="1">
      <alignment vertical="top"/>
    </xf>
    <xf numFmtId="0" fontId="41" fillId="9" borderId="13" xfId="5" applyFont="1" applyFill="1" applyBorder="1" applyAlignment="1">
      <alignment vertical="top"/>
    </xf>
    <xf numFmtId="0" fontId="57" fillId="9" borderId="12" xfId="5" applyFont="1" applyFill="1" applyBorder="1" applyAlignment="1">
      <alignment vertical="top"/>
    </xf>
    <xf numFmtId="0" fontId="57" fillId="9" borderId="0" xfId="5" applyFont="1" applyFill="1"/>
    <xf numFmtId="0" fontId="57" fillId="9" borderId="12" xfId="5" applyFont="1" applyFill="1" applyBorder="1"/>
    <xf numFmtId="167" fontId="57" fillId="0" borderId="17" xfId="0" applyNumberFormat="1" applyFont="1" applyFill="1" applyBorder="1" applyAlignment="1" applyProtection="1">
      <alignment horizontal="center" vertical="center"/>
      <protection locked="0"/>
    </xf>
    <xf numFmtId="1" fontId="57" fillId="0" borderId="13" xfId="1" applyNumberFormat="1" applyFont="1" applyFill="1" applyBorder="1" applyAlignment="1" applyProtection="1">
      <alignment horizontal="center"/>
      <protection locked="0"/>
    </xf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29" fillId="2" borderId="0" xfId="4" applyFont="1" applyFill="1" applyBorder="1" applyAlignment="1">
      <alignment horizontal="center" vertical="center"/>
    </xf>
    <xf numFmtId="0" fontId="54" fillId="8" borderId="2" xfId="3" applyFont="1" applyFill="1" applyBorder="1" applyAlignment="1">
      <alignment horizontal="center" vertical="center"/>
    </xf>
    <xf numFmtId="0" fontId="54" fillId="8" borderId="3" xfId="3" applyFont="1" applyFill="1" applyBorder="1" applyAlignment="1">
      <alignment horizontal="center" vertical="center"/>
    </xf>
    <xf numFmtId="0" fontId="54" fillId="8" borderId="4" xfId="3" applyFont="1" applyFill="1" applyBorder="1" applyAlignment="1">
      <alignment horizontal="center" vertical="center"/>
    </xf>
    <xf numFmtId="0" fontId="56" fillId="2" borderId="0" xfId="4" applyFont="1" applyFill="1" applyBorder="1" applyAlignment="1">
      <alignment horizontal="center" vertical="center"/>
    </xf>
    <xf numFmtId="0" fontId="50" fillId="2" borderId="0" xfId="5" applyFont="1" applyFill="1" applyBorder="1" applyAlignment="1">
      <alignment horizontal="center" vertical="center"/>
    </xf>
    <xf numFmtId="0" fontId="57" fillId="2" borderId="3" xfId="0" quotePrefix="1" applyFont="1" applyFill="1" applyBorder="1" applyAlignment="1">
      <alignment horizontal="justify" vertical="top" wrapText="1"/>
    </xf>
    <xf numFmtId="0" fontId="57" fillId="2" borderId="7" xfId="0" quotePrefix="1" applyFont="1" applyFill="1" applyBorder="1" applyAlignment="1">
      <alignment horizontal="justify" vertical="top" wrapText="1"/>
    </xf>
    <xf numFmtId="0" fontId="50" fillId="9" borderId="0" xfId="5" applyFont="1" applyFill="1" applyBorder="1" applyAlignment="1">
      <alignment horizontal="center" vertical="center"/>
    </xf>
    <xf numFmtId="0" fontId="50" fillId="9" borderId="0" xfId="5" applyFont="1" applyFill="1" applyBorder="1" applyAlignment="1">
      <alignment horizontal="center" vertical="center" wrapText="1"/>
    </xf>
    <xf numFmtId="0" fontId="18" fillId="9" borderId="2" xfId="0" quotePrefix="1" applyFont="1" applyFill="1" applyBorder="1" applyAlignment="1">
      <alignment horizontal="justify" vertical="top" wrapText="1"/>
    </xf>
    <xf numFmtId="0" fontId="6" fillId="9" borderId="3" xfId="0" applyFont="1" applyFill="1" applyBorder="1" applyAlignment="1">
      <alignment horizontal="justify" vertical="top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56" fillId="9" borderId="10" xfId="0" applyFont="1" applyFill="1" applyBorder="1" applyAlignment="1">
      <alignment horizontal="center" vertical="center" wrapText="1"/>
    </xf>
    <xf numFmtId="0" fontId="56" fillId="9" borderId="12" xfId="0" applyFont="1" applyFill="1" applyBorder="1" applyAlignment="1">
      <alignment horizontal="center" vertical="center" wrapText="1"/>
    </xf>
    <xf numFmtId="0" fontId="58" fillId="0" borderId="3" xfId="5" quotePrefix="1" applyFont="1" applyFill="1" applyBorder="1" applyAlignment="1">
      <alignment horizontal="justify" vertical="top" wrapText="1"/>
    </xf>
    <xf numFmtId="0" fontId="56" fillId="9" borderId="1" xfId="5" applyFont="1" applyFill="1" applyBorder="1" applyAlignment="1">
      <alignment horizontal="center" vertical="center"/>
    </xf>
    <xf numFmtId="0" fontId="56" fillId="9" borderId="9" xfId="5" applyFont="1" applyFill="1" applyBorder="1" applyAlignment="1">
      <alignment horizontal="center" vertical="center"/>
    </xf>
    <xf numFmtId="0" fontId="56" fillId="9" borderId="10" xfId="5" applyFont="1" applyFill="1" applyBorder="1" applyAlignment="1">
      <alignment horizontal="center" vertical="center"/>
    </xf>
    <xf numFmtId="0" fontId="56" fillId="9" borderId="11" xfId="5" applyFont="1" applyFill="1" applyBorder="1" applyAlignment="1">
      <alignment horizontal="center" vertical="center"/>
    </xf>
    <xf numFmtId="0" fontId="56" fillId="9" borderId="12" xfId="5" applyFont="1" applyFill="1" applyBorder="1" applyAlignment="1">
      <alignment horizontal="center" vertical="center"/>
    </xf>
    <xf numFmtId="0" fontId="56" fillId="9" borderId="9" xfId="5" applyFont="1" applyFill="1" applyBorder="1" applyAlignment="1">
      <alignment horizontal="center" vertical="center" wrapText="1"/>
    </xf>
    <xf numFmtId="0" fontId="56" fillId="9" borderId="10" xfId="5" applyFont="1" applyFill="1" applyBorder="1" applyAlignment="1">
      <alignment horizontal="center" vertical="center" wrapText="1"/>
    </xf>
    <xf numFmtId="0" fontId="56" fillId="9" borderId="13" xfId="5" applyFont="1" applyFill="1" applyBorder="1" applyAlignment="1">
      <alignment horizontal="center" vertical="center" wrapText="1"/>
    </xf>
    <xf numFmtId="0" fontId="56" fillId="9" borderId="19" xfId="5" applyFont="1" applyFill="1" applyBorder="1" applyAlignment="1">
      <alignment horizontal="center" vertical="center" wrapText="1"/>
    </xf>
    <xf numFmtId="0" fontId="56" fillId="9" borderId="11" xfId="5" applyFont="1" applyFill="1" applyBorder="1" applyAlignment="1">
      <alignment horizontal="center" vertical="center" wrapText="1"/>
    </xf>
    <xf numFmtId="0" fontId="56" fillId="9" borderId="12" xfId="5" applyFont="1" applyFill="1" applyBorder="1" applyAlignment="1">
      <alignment horizontal="center" vertical="center" wrapText="1"/>
    </xf>
    <xf numFmtId="0" fontId="57" fillId="9" borderId="14" xfId="5" applyFont="1" applyFill="1" applyBorder="1" applyAlignment="1">
      <alignment horizontal="center" vertical="center" wrapText="1"/>
    </xf>
    <xf numFmtId="0" fontId="57" fillId="9" borderId="8" xfId="5" applyFont="1" applyFill="1" applyBorder="1" applyAlignment="1">
      <alignment horizontal="center" vertical="center" wrapText="1"/>
    </xf>
    <xf numFmtId="0" fontId="50" fillId="9" borderId="0" xfId="5" applyFont="1" applyFill="1" applyAlignment="1">
      <alignment horizontal="center" vertical="center"/>
    </xf>
    <xf numFmtId="0" fontId="6" fillId="9" borderId="9" xfId="5" applyFont="1" applyFill="1" applyBorder="1" applyAlignment="1">
      <alignment horizontal="center" vertical="center"/>
    </xf>
    <xf numFmtId="0" fontId="6" fillId="9" borderId="5" xfId="5" applyFont="1" applyFill="1" applyBorder="1" applyAlignment="1">
      <alignment horizontal="center" vertical="center"/>
    </xf>
    <xf numFmtId="0" fontId="6" fillId="9" borderId="13" xfId="5" applyFont="1" applyFill="1" applyBorder="1" applyAlignment="1">
      <alignment horizontal="center" vertical="center"/>
    </xf>
    <xf numFmtId="0" fontId="6" fillId="9" borderId="0" xfId="5" applyFont="1" applyFill="1" applyBorder="1" applyAlignment="1">
      <alignment horizontal="center" vertical="center"/>
    </xf>
    <xf numFmtId="0" fontId="6" fillId="9" borderId="11" xfId="5" applyFont="1" applyFill="1" applyBorder="1" applyAlignment="1">
      <alignment horizontal="center" vertical="center"/>
    </xf>
    <xf numFmtId="0" fontId="6" fillId="9" borderId="7" xfId="5" applyFont="1" applyFill="1" applyBorder="1" applyAlignment="1">
      <alignment horizontal="center" vertical="center"/>
    </xf>
    <xf numFmtId="0" fontId="56" fillId="9" borderId="2" xfId="5" applyFont="1" applyFill="1" applyBorder="1" applyAlignment="1">
      <alignment horizontal="center" vertical="center"/>
    </xf>
    <xf numFmtId="0" fontId="56" fillId="9" borderId="3" xfId="5" applyFont="1" applyFill="1" applyBorder="1" applyAlignment="1">
      <alignment horizontal="center" vertical="center"/>
    </xf>
    <xf numFmtId="0" fontId="56" fillId="9" borderId="4" xfId="5" applyFont="1" applyFill="1" applyBorder="1" applyAlignment="1">
      <alignment horizontal="center" vertical="center"/>
    </xf>
    <xf numFmtId="0" fontId="56" fillId="0" borderId="2" xfId="5" applyFont="1" applyFill="1" applyBorder="1" applyAlignment="1">
      <alignment horizontal="center" vertical="center"/>
    </xf>
    <xf numFmtId="0" fontId="57" fillId="0" borderId="4" xfId="5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61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8" fillId="2" borderId="2" xfId="0" quotePrefix="1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justify" vertical="top" wrapText="1"/>
    </xf>
    <xf numFmtId="0" fontId="50" fillId="2" borderId="0" xfId="5" applyFont="1" applyFill="1" applyAlignment="1">
      <alignment horizontal="center" vertical="center"/>
    </xf>
    <xf numFmtId="0" fontId="57" fillId="2" borderId="14" xfId="5" applyFont="1" applyFill="1" applyBorder="1" applyAlignment="1">
      <alignment horizontal="center" vertical="center" wrapText="1"/>
    </xf>
    <xf numFmtId="0" fontId="57" fillId="2" borderId="8" xfId="5" applyFont="1" applyFill="1" applyBorder="1" applyAlignment="1">
      <alignment horizontal="center" vertical="center" wrapText="1"/>
    </xf>
    <xf numFmtId="0" fontId="57" fillId="2" borderId="6" xfId="5" applyFont="1" applyFill="1" applyBorder="1" applyAlignment="1">
      <alignment horizontal="center" vertical="center" wrapText="1"/>
    </xf>
    <xf numFmtId="0" fontId="56" fillId="2" borderId="2" xfId="5" applyFont="1" applyFill="1" applyBorder="1" applyAlignment="1">
      <alignment horizontal="center" vertical="center"/>
    </xf>
    <xf numFmtId="0" fontId="57" fillId="2" borderId="4" xfId="5" applyFont="1" applyFill="1" applyBorder="1" applyAlignment="1">
      <alignment horizontal="center" vertical="center"/>
    </xf>
    <xf numFmtId="0" fontId="56" fillId="2" borderId="4" xfId="5" applyFont="1" applyFill="1" applyBorder="1" applyAlignment="1">
      <alignment horizontal="center" vertical="center"/>
    </xf>
    <xf numFmtId="0" fontId="56" fillId="2" borderId="9" xfId="5" applyFont="1" applyFill="1" applyBorder="1" applyAlignment="1">
      <alignment horizontal="center" vertical="center" wrapText="1"/>
    </xf>
    <xf numFmtId="0" fontId="56" fillId="2" borderId="10" xfId="5" applyFont="1" applyFill="1" applyBorder="1" applyAlignment="1">
      <alignment horizontal="center" vertical="center" wrapText="1"/>
    </xf>
    <xf numFmtId="0" fontId="56" fillId="2" borderId="13" xfId="5" applyFont="1" applyFill="1" applyBorder="1" applyAlignment="1">
      <alignment horizontal="center" vertical="center" wrapText="1"/>
    </xf>
    <xf numFmtId="0" fontId="56" fillId="2" borderId="19" xfId="5" applyFont="1" applyFill="1" applyBorder="1" applyAlignment="1">
      <alignment horizontal="center" vertical="center" wrapText="1"/>
    </xf>
    <xf numFmtId="0" fontId="56" fillId="2" borderId="11" xfId="5" applyFont="1" applyFill="1" applyBorder="1" applyAlignment="1">
      <alignment horizontal="center" vertical="center" wrapText="1"/>
    </xf>
    <xf numFmtId="0" fontId="56" fillId="2" borderId="12" xfId="5" applyFont="1" applyFill="1" applyBorder="1" applyAlignment="1">
      <alignment horizontal="center" vertical="center" wrapText="1"/>
    </xf>
    <xf numFmtId="0" fontId="56" fillId="2" borderId="3" xfId="5" applyFont="1" applyFill="1" applyBorder="1" applyAlignment="1">
      <alignment horizontal="center" vertical="center"/>
    </xf>
    <xf numFmtId="0" fontId="58" fillId="2" borderId="3" xfId="5" quotePrefix="1" applyFont="1" applyFill="1" applyBorder="1" applyAlignment="1">
      <alignment horizontal="justify" vertical="top" wrapText="1"/>
    </xf>
    <xf numFmtId="0" fontId="6" fillId="2" borderId="9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/>
    </xf>
    <xf numFmtId="0" fontId="6" fillId="2" borderId="13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horizontal="center" vertical="center"/>
    </xf>
    <xf numFmtId="0" fontId="6" fillId="2" borderId="11" xfId="5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workbookViewId="0">
      <selection activeCell="C11" sqref="C11:E11"/>
    </sheetView>
  </sheetViews>
  <sheetFormatPr defaultColWidth="0" defaultRowHeight="12.75" customHeight="1" zeroHeight="1"/>
  <cols>
    <col min="1" max="1" width="2" style="233" customWidth="1"/>
    <col min="2" max="2" width="1.5703125" style="233" customWidth="1"/>
    <col min="3" max="3" width="65.5703125" style="233" customWidth="1"/>
    <col min="4" max="4" width="31.42578125" style="233" customWidth="1"/>
    <col min="5" max="5" width="22.140625" style="233" customWidth="1"/>
    <col min="6" max="6" width="1.5703125" style="233" customWidth="1"/>
    <col min="7" max="7" width="2.140625" style="233" customWidth="1"/>
    <col min="8" max="8" width="22.7109375" style="233" customWidth="1"/>
    <col min="9" max="9" width="2.42578125" style="233" customWidth="1"/>
    <col min="10" max="254" width="0" style="233" hidden="1" customWidth="1"/>
    <col min="255" max="16384" width="10.85546875" style="233" hidden="1"/>
  </cols>
  <sheetData>
    <row r="1" spans="2:9" ht="20.25">
      <c r="E1" s="384"/>
      <c r="H1" s="383"/>
    </row>
    <row r="2" spans="2:9" ht="20.25">
      <c r="B2" s="385"/>
      <c r="C2" s="386"/>
      <c r="D2" s="255"/>
      <c r="E2" s="384"/>
      <c r="F2" s="255"/>
    </row>
    <row r="3" spans="2:9">
      <c r="B3" s="387"/>
      <c r="C3" s="255"/>
      <c r="D3" s="255"/>
      <c r="E3" s="255"/>
      <c r="F3" s="255"/>
    </row>
    <row r="4" spans="2:9" ht="18">
      <c r="B4" s="387"/>
      <c r="C4" s="633" t="s">
        <v>203</v>
      </c>
      <c r="D4" s="634"/>
      <c r="E4" s="634"/>
      <c r="F4" s="634"/>
    </row>
    <row r="5" spans="2:9" ht="18">
      <c r="B5" s="387"/>
      <c r="C5" s="634" t="s">
        <v>204</v>
      </c>
      <c r="D5" s="634"/>
      <c r="E5" s="634"/>
      <c r="F5" s="634"/>
    </row>
    <row r="6" spans="2:9" ht="15">
      <c r="B6" s="387"/>
      <c r="C6" s="639" t="s">
        <v>205</v>
      </c>
      <c r="D6" s="639"/>
      <c r="E6" s="639"/>
      <c r="F6" s="263"/>
    </row>
    <row r="7" spans="2:9" ht="18">
      <c r="B7" s="388"/>
    </row>
    <row r="8" spans="2:9" ht="15.75">
      <c r="B8" s="255"/>
      <c r="C8" s="635" t="s">
        <v>202</v>
      </c>
      <c r="D8" s="635"/>
      <c r="E8" s="635"/>
      <c r="F8" s="635"/>
    </row>
    <row r="9" spans="2:9" ht="15.75" customHeight="1">
      <c r="B9" s="388"/>
    </row>
    <row r="10" spans="2:9" ht="18">
      <c r="B10" s="255"/>
      <c r="C10" s="263"/>
      <c r="D10" s="263"/>
      <c r="E10" s="263"/>
      <c r="F10" s="257"/>
    </row>
    <row r="11" spans="2:9" ht="23.25" customHeight="1">
      <c r="B11" s="255"/>
      <c r="C11" s="636" t="s">
        <v>211</v>
      </c>
      <c r="D11" s="637"/>
      <c r="E11" s="638"/>
      <c r="F11" s="257"/>
    </row>
    <row r="12" spans="2:9" ht="18">
      <c r="B12" s="255"/>
      <c r="C12" s="255"/>
      <c r="D12" s="257"/>
      <c r="E12" s="257"/>
      <c r="F12" s="257"/>
    </row>
    <row r="13" spans="2:9">
      <c r="B13" s="255"/>
      <c r="C13" s="258"/>
      <c r="D13" s="258"/>
      <c r="E13" s="258"/>
      <c r="F13" s="258"/>
    </row>
    <row r="14" spans="2:9" ht="51">
      <c r="B14" s="255"/>
      <c r="C14" s="259" t="s">
        <v>206</v>
      </c>
      <c r="D14" s="260"/>
      <c r="E14" s="376" t="s">
        <v>201</v>
      </c>
      <c r="F14" s="258"/>
    </row>
    <row r="15" spans="2:9" s="391" customFormat="1" ht="24.95" customHeight="1">
      <c r="B15" s="258"/>
      <c r="C15" s="261" t="s">
        <v>207</v>
      </c>
      <c r="D15" s="262"/>
      <c r="E15" s="390">
        <v>14</v>
      </c>
      <c r="F15" s="258"/>
      <c r="H15" s="392" t="s">
        <v>163</v>
      </c>
      <c r="I15" s="393"/>
    </row>
    <row r="16" spans="2:9" s="391" customFormat="1" ht="24.95" customHeight="1">
      <c r="B16" s="258"/>
      <c r="C16" s="261" t="s">
        <v>208</v>
      </c>
      <c r="D16" s="262"/>
      <c r="E16" s="394">
        <v>95</v>
      </c>
      <c r="F16" s="258"/>
      <c r="H16" s="395" t="s">
        <v>164</v>
      </c>
      <c r="I16" s="393"/>
    </row>
    <row r="17" spans="2:8" s="391" customFormat="1" ht="24.95" customHeight="1">
      <c r="B17" s="258"/>
      <c r="C17" s="261" t="s">
        <v>209</v>
      </c>
      <c r="D17" s="262"/>
      <c r="E17" s="396">
        <v>3</v>
      </c>
      <c r="F17" s="258"/>
      <c r="H17" s="392" t="s">
        <v>162</v>
      </c>
    </row>
    <row r="18" spans="2:8">
      <c r="B18" s="255"/>
      <c r="C18" s="261"/>
      <c r="D18" s="262"/>
      <c r="E18" s="230"/>
      <c r="F18" s="230"/>
    </row>
    <row r="19" spans="2:8" ht="19.5" customHeight="1">
      <c r="B19" s="263"/>
      <c r="C19" s="412" t="s">
        <v>210</v>
      </c>
      <c r="D19" s="263"/>
      <c r="E19" s="263"/>
      <c r="F19" s="263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5">
    <mergeCell ref="C4:F4"/>
    <mergeCell ref="C5:F5"/>
    <mergeCell ref="C8:F8"/>
    <mergeCell ref="C11:E11"/>
    <mergeCell ref="C6:E6"/>
  </mergeCells>
  <conditionalFormatting sqref="E15 E17">
    <cfRule type="expression" dxfId="77" priority="1" stopIfTrue="1">
      <formula>AND(E15&lt;&gt;"",E15&lt;&gt;"-",OR(E15&lt;0,NOT(ISNUMBER(E15))))</formula>
    </cfRule>
  </conditionalFormatting>
  <conditionalFormatting sqref="H15 H17">
    <cfRule type="expression" dxfId="76" priority="2" stopIfTrue="1">
      <formula>AND(E15&lt;&gt;"",E15&lt;&gt;"-",OR(E15&lt;0,NOT(ISNUMBER(E15))))</formula>
    </cfRule>
  </conditionalFormatting>
  <conditionalFormatting sqref="E16">
    <cfRule type="expression" dxfId="75" priority="3" stopIfTrue="1">
      <formula>AND(E16&lt;&gt;"",E16&lt;&gt;"-",OR(E16&lt;0,E16&gt;100,NOT(ISNUMBER(E16))))</formula>
    </cfRule>
  </conditionalFormatting>
  <conditionalFormatting sqref="H16">
    <cfRule type="expression" dxfId="74" priority="4" stopIfTrue="1">
      <formula>AND(E16&lt;&gt;"",E16&lt;&gt;"-",OR(E16&lt;0,E16&gt;100,NOT(ISNUMBER(E16))))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64" customWidth="1"/>
    <col min="2" max="2" width="9.140625" style="64"/>
    <col min="3" max="3" width="37.42578125" style="64" customWidth="1"/>
    <col min="4" max="15" width="9.140625" style="64"/>
    <col min="16" max="16" width="15.5703125" style="64" bestFit="1" customWidth="1"/>
    <col min="17" max="17" width="10" style="64" bestFit="1" customWidth="1"/>
    <col min="18" max="33" width="9.140625" style="64"/>
    <col min="34" max="34" width="11.7109375" style="64" bestFit="1" customWidth="1"/>
    <col min="35" max="35" width="11.7109375" style="64" customWidth="1"/>
    <col min="36" max="16384" width="9.140625" style="64"/>
  </cols>
  <sheetData>
    <row r="1" spans="1:48" s="20" customFormat="1" ht="27" customHeight="1">
      <c r="A1" s="16" t="s">
        <v>20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19"/>
    </row>
    <row r="2" spans="1:48" s="20" customFormat="1" ht="18" customHeight="1">
      <c r="A2" s="21"/>
      <c r="B2" s="22"/>
      <c r="C2" s="22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5"/>
    </row>
    <row r="3" spans="1:48" s="20" customFormat="1" ht="18" customHeight="1" thickBot="1">
      <c r="A3" s="22"/>
      <c r="B3" s="26" t="s">
        <v>1</v>
      </c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7"/>
    </row>
    <row r="4" spans="1:48" s="20" customFormat="1" ht="18" customHeight="1" thickBot="1">
      <c r="A4" s="22"/>
      <c r="B4" s="26" t="s">
        <v>2</v>
      </c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5" t="s">
        <v>109</v>
      </c>
      <c r="Q4" s="234">
        <v>5.0000000000000001E-3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7"/>
    </row>
    <row r="5" spans="1:48" s="20" customFormat="1" ht="18" customHeight="1">
      <c r="A5" s="21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7"/>
      <c r="AH5" s="73"/>
      <c r="AI5" s="73"/>
    </row>
    <row r="6" spans="1:48" s="20" customFormat="1" ht="18" customHeight="1">
      <c r="A6" s="26"/>
      <c r="B6" s="26" t="s">
        <v>79</v>
      </c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7"/>
      <c r="AH6" s="73"/>
      <c r="AI6" s="73"/>
    </row>
    <row r="7" spans="1:48" s="20" customFormat="1" ht="18" customHeight="1">
      <c r="A7" s="26"/>
      <c r="B7" s="26" t="s">
        <v>104</v>
      </c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75"/>
      <c r="Q7" s="7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7"/>
    </row>
    <row r="8" spans="1:48" s="20" customFormat="1" ht="18" customHeight="1">
      <c r="A8" s="26"/>
      <c r="B8" s="28" t="s">
        <v>3</v>
      </c>
      <c r="C8" s="2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75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7"/>
    </row>
    <row r="9" spans="1:48" s="20" customFormat="1" ht="18" customHeight="1">
      <c r="A9" s="26"/>
      <c r="B9" s="28"/>
      <c r="C9" s="2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75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7"/>
    </row>
    <row r="10" spans="1:48" s="20" customFormat="1" ht="18" customHeight="1">
      <c r="A10" s="26"/>
      <c r="B10" s="28"/>
      <c r="C10" s="2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7"/>
    </row>
    <row r="11" spans="1:48" s="33" customFormat="1" ht="18" customHeight="1">
      <c r="A11" s="29"/>
      <c r="B11" s="30"/>
      <c r="C11" s="30"/>
      <c r="D11" s="31"/>
      <c r="E11" s="31"/>
      <c r="F11" s="31"/>
      <c r="G11" s="32"/>
      <c r="H11" s="32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48" s="37" customFormat="1" ht="49.5" customHeight="1">
      <c r="A12" s="34"/>
      <c r="B12" s="35"/>
      <c r="C12" s="36"/>
      <c r="D12" s="684" t="s">
        <v>5</v>
      </c>
      <c r="E12" s="682" t="s">
        <v>53</v>
      </c>
      <c r="F12" s="682" t="s">
        <v>6</v>
      </c>
      <c r="G12" s="682" t="s">
        <v>7</v>
      </c>
      <c r="H12" s="682" t="s">
        <v>8</v>
      </c>
      <c r="I12" s="682" t="s">
        <v>151</v>
      </c>
      <c r="J12" s="686" t="s">
        <v>85</v>
      </c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8"/>
      <c r="AS12" s="682" t="s">
        <v>9</v>
      </c>
    </row>
    <row r="13" spans="1:48" s="37" customFormat="1" ht="27.95" customHeight="1">
      <c r="A13" s="38"/>
      <c r="B13" s="39" t="s">
        <v>4</v>
      </c>
      <c r="C13" s="40"/>
      <c r="D13" s="685"/>
      <c r="E13" s="683"/>
      <c r="F13" s="683"/>
      <c r="G13" s="683"/>
      <c r="H13" s="683"/>
      <c r="I13" s="683"/>
      <c r="J13" s="41" t="s">
        <v>110</v>
      </c>
      <c r="K13" s="41" t="s">
        <v>149</v>
      </c>
      <c r="L13" s="41" t="s">
        <v>111</v>
      </c>
      <c r="M13" s="41" t="s">
        <v>62</v>
      </c>
      <c r="N13" s="41" t="s">
        <v>112</v>
      </c>
      <c r="O13" s="41" t="s">
        <v>75</v>
      </c>
      <c r="P13" s="41" t="s">
        <v>113</v>
      </c>
      <c r="Q13" s="41" t="s">
        <v>63</v>
      </c>
      <c r="R13" s="41" t="s">
        <v>61</v>
      </c>
      <c r="S13" s="41" t="s">
        <v>114</v>
      </c>
      <c r="T13" s="41" t="s">
        <v>64</v>
      </c>
      <c r="U13" s="41" t="s">
        <v>65</v>
      </c>
      <c r="V13" s="41" t="s">
        <v>76</v>
      </c>
      <c r="W13" s="41" t="s">
        <v>115</v>
      </c>
      <c r="X13" s="41" t="s">
        <v>77</v>
      </c>
      <c r="Y13" s="41" t="s">
        <v>66</v>
      </c>
      <c r="Z13" s="41" t="s">
        <v>116</v>
      </c>
      <c r="AA13" s="41" t="s">
        <v>117</v>
      </c>
      <c r="AB13" s="41" t="s">
        <v>67</v>
      </c>
      <c r="AC13" s="41" t="s">
        <v>118</v>
      </c>
      <c r="AD13" s="41" t="s">
        <v>81</v>
      </c>
      <c r="AE13" s="41" t="s">
        <v>78</v>
      </c>
      <c r="AF13" s="41" t="s">
        <v>119</v>
      </c>
      <c r="AG13" s="41" t="s">
        <v>68</v>
      </c>
      <c r="AH13" s="41" t="s">
        <v>69</v>
      </c>
      <c r="AI13" s="41" t="s">
        <v>150</v>
      </c>
      <c r="AJ13" s="41" t="s">
        <v>70</v>
      </c>
      <c r="AK13" s="41" t="s">
        <v>120</v>
      </c>
      <c r="AL13" s="41" t="s">
        <v>82</v>
      </c>
      <c r="AM13" s="41" t="s">
        <v>122</v>
      </c>
      <c r="AN13" s="41" t="s">
        <v>71</v>
      </c>
      <c r="AO13" s="41" t="s">
        <v>72</v>
      </c>
      <c r="AP13" s="41" t="s">
        <v>73</v>
      </c>
      <c r="AQ13" s="41" t="s">
        <v>74</v>
      </c>
      <c r="AR13" s="41" t="s">
        <v>123</v>
      </c>
      <c r="AS13" s="683"/>
    </row>
    <row r="14" spans="1:48" s="37" customFormat="1" ht="18" customHeight="1">
      <c r="A14" s="42"/>
      <c r="B14" s="43" t="s">
        <v>21</v>
      </c>
      <c r="C14" s="44"/>
      <c r="D14" s="45"/>
      <c r="E14" s="45" t="s">
        <v>10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V14" s="46"/>
    </row>
    <row r="15" spans="1:48" s="37" customFormat="1" ht="18" customHeight="1">
      <c r="A15" s="42"/>
      <c r="B15" s="43" t="s">
        <v>58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V15" s="46"/>
    </row>
    <row r="16" spans="1:48" s="37" customFormat="1" ht="18" customHeight="1">
      <c r="A16" s="47"/>
      <c r="B16" s="48" t="s">
        <v>106</v>
      </c>
      <c r="C16" s="49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77">
        <f>+IF('O1'!AR9&lt;&gt;"",IF((1+OUT_1_Check!$Q$4)*SUM('O1'!D9:AQ9)&lt;2*'O1'!AR9,1,IF((1-OUT_1_Check!$Q$4)*SUM('O1'!D9:AQ9)&gt;2*'O1'!AR9,1,0)),IF(SUM('O1'!D9:AQ9)&lt;&gt;0,1,0))</f>
        <v>0</v>
      </c>
      <c r="AT16" s="98"/>
      <c r="AV16" s="46"/>
    </row>
    <row r="17" spans="1:66" s="46" customFormat="1" ht="18" customHeight="1">
      <c r="A17" s="50"/>
      <c r="B17" s="48" t="s">
        <v>107</v>
      </c>
      <c r="C17" s="49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77">
        <f>+IF('O1'!AR10&lt;&gt;"",IF((1+OUT_1_Check!$Q$4)*SUM('O1'!D10:AQ10)&lt;2*'O1'!AR10,1,IF((1-OUT_1_Check!$Q$4)*SUM('O1'!D10:AQ10)&gt;2*'O1'!AR10,1,0)),IF(SUM('O1'!D10:AQ10)&lt;&gt;0,1,0))</f>
        <v>0</v>
      </c>
      <c r="AT17" s="37"/>
      <c r="AU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1:66" s="46" customFormat="1" ht="18" customHeight="1">
      <c r="A18" s="50"/>
      <c r="B18" s="48" t="s">
        <v>108</v>
      </c>
      <c r="C18" s="49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77">
        <f>+IF('O1'!AR12&lt;&gt;"",IF((1+OUT_1_Check!$Q$4)*SUM('O1'!D12:AQ12)&lt;2*'O1'!AR12,1,IF((1-OUT_1_Check!$Q$4)*SUM('O1'!D12:AQ12)&gt;2*'O1'!AR12,1,0)),IF(SUM('O1'!D12:AQ12)&lt;&gt;0,1,0))</f>
        <v>0</v>
      </c>
      <c r="AT18" s="37"/>
      <c r="AU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</row>
    <row r="19" spans="1:66" s="37" customFormat="1" ht="18" customHeight="1">
      <c r="A19" s="47"/>
      <c r="B19" s="49" t="s">
        <v>11</v>
      </c>
      <c r="C19" s="49"/>
      <c r="D19" s="67">
        <f>+IF('O1'!D13&lt;&gt;"", IF((1+OUT_1_Check!$Q$4)*SUM('O1'!D9:D12)&lt;'O1'!D13,1,IF((1-OUT_1_Check!$Q$4)*SUM('O1'!D9:D12)&gt;'O1'!D13,1,0)),IF(SUM('O1'!D9:D12)&lt;&gt;0,1,0))</f>
        <v>0</v>
      </c>
      <c r="E19" s="67">
        <f>+IF('O1'!F13&lt;&gt;"", IF((1+OUT_1_Check!$Q$4)*SUM('O1'!F9:F12)&lt;'O1'!F13,1,IF((1-OUT_1_Check!$Q$4)*SUM('O1'!F9:F12)&gt;'O1'!F13,1,0)),IF(SUM('O1'!F9:F12)&lt;&gt;0,1,0))</f>
        <v>0</v>
      </c>
      <c r="F19" s="67">
        <f>+IF('O1'!G13&lt;&gt;"", IF((1+OUT_1_Check!$Q$4)*SUM('O1'!G9:G12)&lt;'O1'!G13,1,IF((1-OUT_1_Check!$Q$4)*SUM('O1'!G9:G12)&gt;'O1'!G13,1,0)),IF(SUM('O1'!G9:G12)&lt;&gt;0,1,0))</f>
        <v>0</v>
      </c>
      <c r="G19" s="67">
        <f>+IF('O1'!H13&lt;&gt;"", IF((1+OUT_1_Check!$Q$4)*SUM('O1'!H9:H12)&lt;'O1'!H13,1,IF((1-OUT_1_Check!$Q$4)*SUM('O1'!H9:H12)&gt;'O1'!H13,1,0)),IF(SUM('O1'!H9:H12)&lt;&gt;0,1,0))</f>
        <v>0</v>
      </c>
      <c r="H19" s="67">
        <f>+IF('O1'!I13&lt;&gt;"", IF((1+OUT_1_Check!$Q$4)*SUM('O1'!I9:I12)&lt;'O1'!I13,1,IF((1-OUT_1_Check!$Q$4)*SUM('O1'!I9:I12)&gt;'O1'!I13,1,0)),IF(SUM('O1'!I9:I12)&lt;&gt;0,1,0))</f>
        <v>0</v>
      </c>
      <c r="I19" s="67">
        <f>+IF('O1'!J13&lt;&gt;"", IF((1+OUT_1_Check!$Q$4)*SUM('O1'!J9:J12)&lt;'O1'!J13,1,IF((1-OUT_1_Check!$Q$4)*SUM('O1'!J9:J12)&gt;'O1'!J13,1,0)),IF(SUM('O1'!J9:J12)&lt;&gt;0,1,0))</f>
        <v>0</v>
      </c>
      <c r="J19" s="67">
        <f>+IF('O1'!K13&lt;&gt;"", IF((1+OUT_1_Check!$Q$4)*SUM('O1'!K9:K12)&lt;'O1'!K13,1,IF((1-OUT_1_Check!$Q$4)*SUM('O1'!K9:K12)&gt;'O1'!K13,1,0)),IF(SUM('O1'!K9:K12)&lt;&gt;0,1,0))</f>
        <v>0</v>
      </c>
      <c r="K19" s="67">
        <f>+IF('O1'!M13&lt;&gt;"", IF((1+OUT_1_Check!$Q$4)*SUM('O1'!M9:M12)&lt;'O1'!M13,1,IF((1-OUT_1_Check!$Q$4)*SUM('O1'!M9:M12)&gt;'O1'!M13,1,0)),IF(SUM('O1'!M9:M12)&lt;&gt;0,1,0))</f>
        <v>0</v>
      </c>
      <c r="L19" s="67">
        <f>+IF('O1'!N13&lt;&gt;"", IF((1+OUT_1_Check!$Q$4)*SUM('O1'!N9:N12)&lt;'O1'!N13,1,IF((1-OUT_1_Check!$Q$4)*SUM('O1'!N9:N12)&gt;'O1'!N13,1,0)),IF(SUM('O1'!N9:N12)&lt;&gt;0,1,0))</f>
        <v>0</v>
      </c>
      <c r="M19" s="67">
        <f>+IF('O1'!O13&lt;&gt;"", IF((1+OUT_1_Check!$Q$4)*SUM('O1'!O9:O12)&lt;'O1'!O13,1,IF((1-OUT_1_Check!$Q$4)*SUM('O1'!O9:O12)&gt;'O1'!O13,1,0)),IF(SUM('O1'!O9:O12)&lt;&gt;0,1,0))</f>
        <v>0</v>
      </c>
      <c r="N19" s="67">
        <f>+IF('O1'!Q13&lt;&gt;"", IF((1+OUT_1_Check!$Q$4)*SUM('O1'!Q9:Q12)&lt;'O1'!Q13,1,IF((1-OUT_1_Check!$Q$4)*SUM('O1'!Q9:Q12)&gt;'O1'!Q13,1,0)),IF(SUM('O1'!Q9:Q12)&lt;&gt;0,1,0))</f>
        <v>0</v>
      </c>
      <c r="O19" s="67">
        <f>+IF('O1'!R13&lt;&gt;"", IF((1+OUT_1_Check!$Q$4)*SUM('O1'!R9:R12)&lt;'O1'!R13,1,IF((1-OUT_1_Check!$Q$4)*SUM('O1'!R9:R12)&gt;'O1'!R13,1,0)),IF(SUM('O1'!R9:R12)&lt;&gt;0,1,0))</f>
        <v>0</v>
      </c>
      <c r="P19" s="67">
        <f>+IF('O1'!S13&lt;&gt;"", IF((1+OUT_1_Check!$Q$4)*SUM('O1'!S9:S12)&lt;'O1'!S13,1,IF((1-OUT_1_Check!$Q$4)*SUM('O1'!S9:S12)&gt;'O1'!S13,1,0)),IF(SUM('O1'!S9:S12)&lt;&gt;0,1,0))</f>
        <v>0</v>
      </c>
      <c r="Q19" s="67">
        <f>+IF('O1'!T13&lt;&gt;"", IF((1+OUT_1_Check!$Q$4)*SUM('O1'!T9:T12)&lt;'O1'!T13,1,IF((1-OUT_1_Check!$Q$4)*SUM('O1'!T9:T12)&gt;'O1'!T13,1,0)),IF(SUM('O1'!T9:T12)&lt;&gt;0,1,0))</f>
        <v>0</v>
      </c>
      <c r="R19" s="67">
        <f>+IF('O1'!U13&lt;&gt;"", IF((1+OUT_1_Check!$Q$4)*SUM('O1'!U9:U12)&lt;'O1'!U13,1,IF((1-OUT_1_Check!$Q$4)*SUM('O1'!U9:U12)&gt;'O1'!U13,1,0)),IF(SUM('O1'!U9:U12)&lt;&gt;0,1,0))</f>
        <v>0</v>
      </c>
      <c r="S19" s="67" t="e">
        <f>+IF('O1'!#REF!&lt;&gt;"", IF((1+OUT_1_Check!$Q$4)*SUM('O1'!#REF!)&lt;'O1'!#REF!,1,IF((1-OUT_1_Check!$Q$4)*SUM('O1'!#REF!)&gt;'O1'!#REF!,1,0)),IF(SUM('O1'!#REF!)&lt;&gt;0,1,0))</f>
        <v>#REF!</v>
      </c>
      <c r="T19" s="67">
        <f>+IF('O1'!V13&lt;&gt;"", IF((1+OUT_1_Check!$Q$4)*SUM('O1'!V9:V12)&lt;'O1'!V13,1,IF((1-OUT_1_Check!$Q$4)*SUM('O1'!V9:V12)&gt;'O1'!V13,1,0)),IF(SUM('O1'!V9:V12)&lt;&gt;0,1,0))</f>
        <v>0</v>
      </c>
      <c r="U19" s="67">
        <f>+IF('O1'!W13&lt;&gt;"", IF((1+OUT_1_Check!$Q$4)*SUM('O1'!W9:W12)&lt;'O1'!W13,1,IF((1-OUT_1_Check!$Q$4)*SUM('O1'!W9:W12)&gt;'O1'!W13,1,0)),IF(SUM('O1'!W9:W12)&lt;&gt;0,1,0))</f>
        <v>0</v>
      </c>
      <c r="V19" s="67">
        <f>+IF('O1'!X13&lt;&gt;"", IF((1+OUT_1_Check!$Q$4)*SUM('O1'!X9:X12)&lt;'O1'!X13,1,IF((1-OUT_1_Check!$Q$4)*SUM('O1'!X9:X12)&gt;'O1'!X13,1,0)),IF(SUM('O1'!X9:X12)&lt;&gt;0,1,0))</f>
        <v>0</v>
      </c>
      <c r="W19" s="67">
        <f>+IF('O1'!Y13&lt;&gt;"", IF((1+OUT_1_Check!$Q$4)*SUM('O1'!Y9:Y12)&lt;'O1'!Y13,1,IF((1-OUT_1_Check!$Q$4)*SUM('O1'!Y9:Y12)&gt;'O1'!Y13,1,0)),IF(SUM('O1'!Y9:Y12)&lt;&gt;0,1,0))</f>
        <v>0</v>
      </c>
      <c r="X19" s="67" t="e">
        <f>+IF('O1'!#REF!&lt;&gt;"", IF((1+OUT_1_Check!$Q$4)*SUM('O1'!#REF!)&lt;'O1'!#REF!,1,IF((1-OUT_1_Check!$Q$4)*SUM('O1'!#REF!)&gt;'O1'!#REF!,1,0)),IF(SUM('O1'!#REF!)&lt;&gt;0,1,0))</f>
        <v>#REF!</v>
      </c>
      <c r="Y19" s="67" t="e">
        <f>+IF('O1'!#REF!&lt;&gt;"", IF((1+OUT_1_Check!$Q$4)*SUM('O1'!#REF!)&lt;'O1'!#REF!,1,IF((1-OUT_1_Check!$Q$4)*SUM('O1'!#REF!)&gt;'O1'!#REF!,1,0)),IF(SUM('O1'!#REF!)&lt;&gt;0,1,0))</f>
        <v>#REF!</v>
      </c>
      <c r="Z19" s="67">
        <f>+IF('O1'!Z13&lt;&gt;"", IF((1+OUT_1_Check!$Q$4)*SUM('O1'!Z9:Z12)&lt;'O1'!Z13,1,IF((1-OUT_1_Check!$Q$4)*SUM('O1'!Z9:Z12)&gt;'O1'!Z13,1,0)),IF(SUM('O1'!Z9:Z12)&lt;&gt;0,1,0))</f>
        <v>0</v>
      </c>
      <c r="AA19" s="67">
        <f>+IF('O1'!AA13&lt;&gt;"", IF((1+OUT_1_Check!$Q$4)*SUM('O1'!AA9:AA12)&lt;'O1'!AA13,1,IF((1-OUT_1_Check!$Q$4)*SUM('O1'!AA9:AA12)&gt;'O1'!AA13,1,0)),IF(SUM('O1'!AA9:AA12)&lt;&gt;0,1,0))</f>
        <v>0</v>
      </c>
      <c r="AB19" s="67">
        <f>+IF('O1'!AB13&lt;&gt;"", IF((1+OUT_1_Check!$Q$4)*SUM('O1'!AB9:AB12)&lt;'O1'!AB13,1,IF((1-OUT_1_Check!$Q$4)*SUM('O1'!AB9:AB12)&gt;'O1'!AB13,1,0)),IF(SUM('O1'!AB9:AB12)&lt;&gt;0,1,0))</f>
        <v>0</v>
      </c>
      <c r="AC19" s="67">
        <f>+IF('O1'!AC13&lt;&gt;"", IF((1+OUT_1_Check!$Q$4)*SUM('O1'!AC9:AC12)&lt;'O1'!AC13,1,IF((1-OUT_1_Check!$Q$4)*SUM('O1'!AC9:AC12)&gt;'O1'!AC13,1,0)),IF(SUM('O1'!AC9:AC12)&lt;&gt;0,1,0))</f>
        <v>0</v>
      </c>
      <c r="AD19" s="67">
        <f>+IF('O1'!AD13&lt;&gt;"", IF((1+OUT_1_Check!$Q$4)*SUM('O1'!AD9:AD12)&lt;'O1'!AD13,1,IF((1-OUT_1_Check!$Q$4)*SUM('O1'!AD9:AD12)&gt;'O1'!AD13,1,0)),IF(SUM('O1'!AD9:AD12)&lt;&gt;0,1,0))</f>
        <v>0</v>
      </c>
      <c r="AE19" s="67">
        <f>+IF('O1'!AE13&lt;&gt;"", IF((1+OUT_1_Check!$Q$4)*SUM('O1'!AE9:AE12)&lt;'O1'!AE13,1,IF((1-OUT_1_Check!$Q$4)*SUM('O1'!AE9:AE12)&gt;'O1'!AE13,1,0)),IF(SUM('O1'!AE9:AE12)&lt;&gt;0,1,0))</f>
        <v>0</v>
      </c>
      <c r="AF19" s="67">
        <f>+IF('O1'!AF13&lt;&gt;"", IF((1+OUT_1_Check!$Q$4)*SUM('O1'!AF9:AF12)&lt;'O1'!AF13,1,IF((1-OUT_1_Check!$Q$4)*SUM('O1'!AF9:AF12)&gt;'O1'!AF13,1,0)),IF(SUM('O1'!AF9:AF12)&lt;&gt;0,1,0))</f>
        <v>0</v>
      </c>
      <c r="AG19" s="67">
        <f>+IF('O1'!AG13&lt;&gt;"", IF((1+OUT_1_Check!$Q$4)*SUM('O1'!AG9:AG12)&lt;'O1'!AG13,1,IF((1-OUT_1_Check!$Q$4)*SUM('O1'!AG9:AG12)&gt;'O1'!AG13,1,0)),IF(SUM('O1'!AG9:AG12)&lt;&gt;0,1,0))</f>
        <v>0</v>
      </c>
      <c r="AH19" s="67">
        <f>+IF('O1'!AH13&lt;&gt;"", IF((1+OUT_1_Check!$Q$4)*SUM('O1'!AH9:AH12)&lt;'O1'!AH13,1,IF((1-OUT_1_Check!$Q$4)*SUM('O1'!AH9:AH12)&gt;'O1'!AH13,1,0)),IF(SUM('O1'!AH9:AH12)&lt;&gt;0,1,0))</f>
        <v>1</v>
      </c>
      <c r="AI19" s="67">
        <f>+IF('O1'!AI13&lt;&gt;"", IF((1+OUT_1_Check!$Q$4)*SUM('O1'!AI9:AI12)&lt;'O1'!AI13,1,IF((1-OUT_1_Check!$Q$4)*SUM('O1'!AI9:AI12)&gt;'O1'!AI13,1,0)),IF(SUM('O1'!AI9:AI12)&lt;&gt;0,1,0))</f>
        <v>0</v>
      </c>
      <c r="AJ19" s="67">
        <f>+IF('O1'!AJ13&lt;&gt;"", IF((1+OUT_1_Check!$Q$4)*SUM('O1'!AJ9:AJ12)&lt;'O1'!AJ13,1,IF((1-OUT_1_Check!$Q$4)*SUM('O1'!AJ9:AJ12)&gt;'O1'!AJ13,1,0)),IF(SUM('O1'!AJ9:AJ12)&lt;&gt;0,1,0))</f>
        <v>0</v>
      </c>
      <c r="AK19" s="67">
        <f>+IF('O1'!AK13&lt;&gt;"", IF((1+OUT_1_Check!$Q$4)*SUM('O1'!AK9:AK12)&lt;'O1'!AK13,1,IF((1-OUT_1_Check!$Q$4)*SUM('O1'!AK9:AK12)&gt;'O1'!AK13,1,0)),IF(SUM('O1'!AK9:AK12)&lt;&gt;0,1,0))</f>
        <v>0</v>
      </c>
      <c r="AL19" s="67">
        <f>+IF('O1'!AL13&lt;&gt;"", IF((1+OUT_1_Check!$Q$4)*SUM('O1'!AL9:AL12)&lt;'O1'!AL13,1,IF((1-OUT_1_Check!$Q$4)*SUM('O1'!AL9:AL12)&gt;'O1'!AL13,1,0)),IF(SUM('O1'!AL9:AL12)&lt;&gt;0,1,0))</f>
        <v>0</v>
      </c>
      <c r="AM19" s="67" t="e">
        <f>+IF('O1'!#REF!&lt;&gt;"", IF((1+OUT_1_Check!$Q$4)*SUM('O1'!#REF!)&lt;'O1'!#REF!,1,IF((1-OUT_1_Check!$Q$4)*SUM('O1'!#REF!)&gt;'O1'!#REF!,1,0)),IF(SUM('O1'!#REF!)&lt;&gt;0,1,0))</f>
        <v>#REF!</v>
      </c>
      <c r="AN19" s="67">
        <f>+IF('O1'!AM13&lt;&gt;"", IF((1+OUT_1_Check!$Q$4)*SUM('O1'!AM9:AM12)&lt;'O1'!AM13,1,IF((1-OUT_1_Check!$Q$4)*SUM('O1'!AM9:AM12)&gt;'O1'!AM13,1,0)),IF(SUM('O1'!AM9:AM12)&lt;&gt;0,1,0))</f>
        <v>0</v>
      </c>
      <c r="AO19" s="67">
        <f>+IF('O1'!AN13&lt;&gt;"", IF((1+OUT_1_Check!$Q$4)*SUM('O1'!AN9:AN12)&lt;'O1'!AN13,1,IF((1-OUT_1_Check!$Q$4)*SUM('O1'!AN9:AN12)&gt;'O1'!AN13,1,0)),IF(SUM('O1'!AN9:AN12)&lt;&gt;0,1,0))</f>
        <v>0</v>
      </c>
      <c r="AP19" s="67">
        <f>+IF('O1'!AO13&lt;&gt;"", IF((1+OUT_1_Check!$Q$4)*SUM('O1'!AO9:AO12)&lt;'O1'!AO13,1,IF((1-OUT_1_Check!$Q$4)*SUM('O1'!AO9:AO12)&gt;'O1'!AO13,1,0)),IF(SUM('O1'!AO9:AO12)&lt;&gt;0,1,0))</f>
        <v>1</v>
      </c>
      <c r="AQ19" s="67">
        <f>+IF('O1'!AP13&lt;&gt;"", IF((1+OUT_1_Check!$Q$4)*SUM('O1'!AP9:AP12)&lt;'O1'!AP13,1,IF((1-OUT_1_Check!$Q$4)*SUM('O1'!AP9:AP12)&gt;'O1'!AP13,1,0)),IF(SUM('O1'!AP9:AP12)&lt;&gt;0,1,0))</f>
        <v>0</v>
      </c>
      <c r="AR19" s="67">
        <f>+IF('O1'!AQ13&lt;&gt;"", IF((1+OUT_1_Check!$Q$4)*SUM('O1'!AQ9:AQ12)&lt;'O1'!AQ13,1,IF((1-OUT_1_Check!$Q$4)*SUM('O1'!AQ9:AQ12)&gt;'O1'!AQ13,1,0)),IF(SUM('O1'!AQ9:AQ12)&lt;&gt;0,1,0))</f>
        <v>0</v>
      </c>
      <c r="AS19" s="77">
        <f>+IF('O1'!AR13&lt;&gt;"",IF((1+OUT_1_Check!$Q$4)*SUM('O1'!D13:AQ13)&lt;2*'O1'!AR13,1,IF((1-OUT_1_Check!$Q$4)*SUM('O1'!D13:AQ13)&gt;2*'O1'!AR13,1,0)),IF(SUM('O1'!D13:AQ13)&lt;&gt;0,1,0))</f>
        <v>0</v>
      </c>
      <c r="AV19" s="46"/>
    </row>
    <row r="20" spans="1:66" s="37" customFormat="1" ht="18" customHeight="1">
      <c r="A20" s="50"/>
      <c r="B20" s="49" t="s">
        <v>22</v>
      </c>
      <c r="C20" s="4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80">
        <f>+IF('O1'!AR14&lt;&gt;"",IF('O1'!AR14&lt;'O1'!AR13,1,0),IF('O1'!AR13&lt;&gt;0,1,0))</f>
        <v>0</v>
      </c>
      <c r="AV20" s="46"/>
    </row>
    <row r="21" spans="1:66" s="37" customFormat="1" ht="18" customHeight="1">
      <c r="A21" s="50"/>
      <c r="B21" s="52"/>
      <c r="C21" s="5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</row>
    <row r="22" spans="1:66" s="37" customFormat="1" ht="18" customHeight="1">
      <c r="A22" s="42"/>
      <c r="B22" s="43" t="s">
        <v>23</v>
      </c>
      <c r="C22" s="44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</row>
    <row r="23" spans="1:66" s="37" customFormat="1" ht="18" customHeight="1">
      <c r="A23" s="47"/>
      <c r="B23" s="48" t="s">
        <v>106</v>
      </c>
      <c r="C23" s="49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77">
        <f>+IF('O1'!AR16&lt;&gt;"",IF((1+OUT_1_Check!$Q$4)*SUM('O1'!D16:AQ16)&lt;2*'O1'!AR16,1,IF((1-OUT_1_Check!$Q$4)*SUM('O1'!D16:AQ16)&gt;2*'O1'!AR16,1,0)),IF(SUM('O1'!D16:AQ16)&lt;&gt;0,1,0))</f>
        <v>0</v>
      </c>
    </row>
    <row r="24" spans="1:66" s="37" customFormat="1" ht="18" customHeight="1">
      <c r="A24" s="50"/>
      <c r="B24" s="48" t="s">
        <v>107</v>
      </c>
      <c r="C24" s="49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77">
        <f>+IF('O1'!AR17&lt;&gt;"",IF((1+OUT_1_Check!$Q$4)*SUM('O1'!D17:AQ17)&lt;2*'O1'!AR17,1,IF((1-OUT_1_Check!$Q$4)*SUM('O1'!D17:AQ17)&gt;2*'O1'!AR17,1,0)),IF(SUM('O1'!D17:AQ17)&lt;&gt;0,1,0))</f>
        <v>0</v>
      </c>
      <c r="AV24" s="46"/>
    </row>
    <row r="25" spans="1:66" s="37" customFormat="1" ht="18" customHeight="1">
      <c r="A25" s="50"/>
      <c r="B25" s="48" t="s">
        <v>108</v>
      </c>
      <c r="C25" s="49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77">
        <f>+IF('O1'!AR19&lt;&gt;"",IF((1+OUT_1_Check!$Q$4)*SUM('O1'!D19:AQ19)&lt;2*'O1'!AR19,1,IF((1-OUT_1_Check!$Q$4)*SUM('O1'!D19:AQ19)&gt;2*'O1'!AR19,1,0)),IF(SUM('O1'!D19:AQ19)&lt;&gt;0,1,0))</f>
        <v>0</v>
      </c>
    </row>
    <row r="26" spans="1:66" s="37" customFormat="1" ht="18" customHeight="1">
      <c r="A26" s="47"/>
      <c r="B26" s="49" t="s">
        <v>11</v>
      </c>
      <c r="C26" s="49"/>
      <c r="D26" s="67">
        <f>+IF('O1'!D20&lt;&gt;"", IF((1+OUT_1_Check!$Q$4)*SUM('O1'!D16:D19)&lt;'O1'!D20,1,IF((1-OUT_1_Check!$Q$4)*SUM('O1'!D16:D19)&gt;'O1'!D20,1,0)),IF(SUM('O1'!D16:D19)&lt;&gt;0,1,0))</f>
        <v>0</v>
      </c>
      <c r="E26" s="67">
        <f>+IF('O1'!F20&lt;&gt;"", IF((1+OUT_1_Check!$Q$4)*SUM('O1'!F16:F19)&lt;'O1'!F20,1,IF((1-OUT_1_Check!$Q$4)*SUM('O1'!F16:F19)&gt;'O1'!F20,1,0)),IF(SUM('O1'!F16:F19)&lt;&gt;0,1,0))</f>
        <v>0</v>
      </c>
      <c r="F26" s="67">
        <f>+IF('O1'!G20&lt;&gt;"", IF((1+OUT_1_Check!$Q$4)*SUM('O1'!G16:G19)&lt;'O1'!G20,1,IF((1-OUT_1_Check!$Q$4)*SUM('O1'!G16:G19)&gt;'O1'!G20,1,0)),IF(SUM('O1'!G16:G19)&lt;&gt;0,1,0))</f>
        <v>0</v>
      </c>
      <c r="G26" s="67">
        <f>+IF('O1'!H20&lt;&gt;"", IF((1+OUT_1_Check!$Q$4)*SUM('O1'!H16:H19)&lt;'O1'!H20,1,IF((1-OUT_1_Check!$Q$4)*SUM('O1'!H16:H19)&gt;'O1'!H20,1,0)),IF(SUM('O1'!H16:H19)&lt;&gt;0,1,0))</f>
        <v>0</v>
      </c>
      <c r="H26" s="67">
        <f>+IF('O1'!I20&lt;&gt;"", IF((1+OUT_1_Check!$Q$4)*SUM('O1'!I16:I19)&lt;'O1'!I20,1,IF((1-OUT_1_Check!$Q$4)*SUM('O1'!I16:I19)&gt;'O1'!I20,1,0)),IF(SUM('O1'!I16:I19)&lt;&gt;0,1,0))</f>
        <v>0</v>
      </c>
      <c r="I26" s="67">
        <f>+IF('O1'!J20&lt;&gt;"", IF((1+OUT_1_Check!$Q$4)*SUM('O1'!J16:J19)&lt;'O1'!J20,1,IF((1-OUT_1_Check!$Q$4)*SUM('O1'!J16:J19)&gt;'O1'!J20,1,0)),IF(SUM('O1'!J16:J19)&lt;&gt;0,1,0))</f>
        <v>0</v>
      </c>
      <c r="J26" s="67">
        <f>+IF('O1'!K20&lt;&gt;"", IF((1+OUT_1_Check!$Q$4)*SUM('O1'!K16:K19)&lt;'O1'!K20,1,IF((1-OUT_1_Check!$Q$4)*SUM('O1'!K16:K19)&gt;'O1'!K20,1,0)),IF(SUM('O1'!K16:K19)&lt;&gt;0,1,0))</f>
        <v>0</v>
      </c>
      <c r="K26" s="67">
        <f>+IF('O1'!M20&lt;&gt;"", IF((1+OUT_1_Check!$Q$4)*SUM('O1'!M16:M19)&lt;'O1'!M20,1,IF((1-OUT_1_Check!$Q$4)*SUM('O1'!M16:M19)&gt;'O1'!M20,1,0)),IF(SUM('O1'!M16:M19)&lt;&gt;0,1,0))</f>
        <v>0</v>
      </c>
      <c r="L26" s="67">
        <f>+IF('O1'!N20&lt;&gt;"", IF((1+OUT_1_Check!$Q$4)*SUM('O1'!N16:N19)&lt;'O1'!N20,1,IF((1-OUT_1_Check!$Q$4)*SUM('O1'!N16:N19)&gt;'O1'!N20,1,0)),IF(SUM('O1'!N16:N19)&lt;&gt;0,1,0))</f>
        <v>0</v>
      </c>
      <c r="M26" s="67">
        <f>+IF('O1'!O20&lt;&gt;"", IF((1+OUT_1_Check!$Q$4)*SUM('O1'!O16:O19)&lt;'O1'!O20,1,IF((1-OUT_1_Check!$Q$4)*SUM('O1'!O16:O19)&gt;'O1'!O20,1,0)),IF(SUM('O1'!O16:O19)&lt;&gt;0,1,0))</f>
        <v>0</v>
      </c>
      <c r="N26" s="67">
        <f>+IF('O1'!Q20&lt;&gt;"", IF((1+OUT_1_Check!$Q$4)*SUM('O1'!Q16:Q19)&lt;'O1'!Q20,1,IF((1-OUT_1_Check!$Q$4)*SUM('O1'!Q16:Q19)&gt;'O1'!Q20,1,0)),IF(SUM('O1'!Q16:Q19)&lt;&gt;0,1,0))</f>
        <v>1</v>
      </c>
      <c r="O26" s="67">
        <f>+IF('O1'!R20&lt;&gt;"", IF((1+OUT_1_Check!$Q$4)*SUM('O1'!R16:R19)&lt;'O1'!R20,1,IF((1-OUT_1_Check!$Q$4)*SUM('O1'!R16:R19)&gt;'O1'!R20,1,0)),IF(SUM('O1'!R16:R19)&lt;&gt;0,1,0))</f>
        <v>0</v>
      </c>
      <c r="P26" s="67">
        <f>+IF('O1'!S20&lt;&gt;"", IF((1+OUT_1_Check!$Q$4)*SUM('O1'!S16:S19)&lt;'O1'!S20,1,IF((1-OUT_1_Check!$Q$4)*SUM('O1'!S16:S19)&gt;'O1'!S20,1,0)),IF(SUM('O1'!S16:S19)&lt;&gt;0,1,0))</f>
        <v>0</v>
      </c>
      <c r="Q26" s="67">
        <f>+IF('O1'!T20&lt;&gt;"", IF((1+OUT_1_Check!$Q$4)*SUM('O1'!T16:T19)&lt;'O1'!T20,1,IF((1-OUT_1_Check!$Q$4)*SUM('O1'!T16:T19)&gt;'O1'!T20,1,0)),IF(SUM('O1'!T16:T19)&lt;&gt;0,1,0))</f>
        <v>0</v>
      </c>
      <c r="R26" s="67">
        <f>+IF('O1'!U20&lt;&gt;"", IF((1+OUT_1_Check!$Q$4)*SUM('O1'!U16:U19)&lt;'O1'!U20,1,IF((1-OUT_1_Check!$Q$4)*SUM('O1'!U16:U19)&gt;'O1'!U20,1,0)),IF(SUM('O1'!U16:U19)&lt;&gt;0,1,0))</f>
        <v>0</v>
      </c>
      <c r="S26" s="67" t="e">
        <f>+IF('O1'!#REF!&lt;&gt;"", IF((1+OUT_1_Check!$Q$4)*SUM('O1'!#REF!)&lt;'O1'!#REF!,1,IF((1-OUT_1_Check!$Q$4)*SUM('O1'!#REF!)&gt;'O1'!#REF!,1,0)),IF(SUM('O1'!#REF!)&lt;&gt;0,1,0))</f>
        <v>#REF!</v>
      </c>
      <c r="T26" s="67">
        <f>+IF('O1'!V20&lt;&gt;"", IF((1+OUT_1_Check!$Q$4)*SUM('O1'!V16:V19)&lt;'O1'!V20,1,IF((1-OUT_1_Check!$Q$4)*SUM('O1'!V16:V19)&gt;'O1'!V20,1,0)),IF(SUM('O1'!V16:V19)&lt;&gt;0,1,0))</f>
        <v>0</v>
      </c>
      <c r="U26" s="67">
        <f>+IF('O1'!W20&lt;&gt;"", IF((1+OUT_1_Check!$Q$4)*SUM('O1'!W16:W19)&lt;'O1'!W20,1,IF((1-OUT_1_Check!$Q$4)*SUM('O1'!W16:W19)&gt;'O1'!W20,1,0)),IF(SUM('O1'!W16:W19)&lt;&gt;0,1,0))</f>
        <v>0</v>
      </c>
      <c r="V26" s="67">
        <f>+IF('O1'!X20&lt;&gt;"", IF((1+OUT_1_Check!$Q$4)*SUM('O1'!X16:X19)&lt;'O1'!X20,1,IF((1-OUT_1_Check!$Q$4)*SUM('O1'!X16:X19)&gt;'O1'!X20,1,0)),IF(SUM('O1'!X16:X19)&lt;&gt;0,1,0))</f>
        <v>0</v>
      </c>
      <c r="W26" s="67">
        <f>+IF('O1'!Y20&lt;&gt;"", IF((1+OUT_1_Check!$Q$4)*SUM('O1'!Y16:Y19)&lt;'O1'!Y20,1,IF((1-OUT_1_Check!$Q$4)*SUM('O1'!Y16:Y19)&gt;'O1'!Y20,1,0)),IF(SUM('O1'!Y16:Y19)&lt;&gt;0,1,0))</f>
        <v>0</v>
      </c>
      <c r="X26" s="67" t="e">
        <f>+IF('O1'!#REF!&lt;&gt;"", IF((1+OUT_1_Check!$Q$4)*SUM('O1'!#REF!)&lt;'O1'!#REF!,1,IF((1-OUT_1_Check!$Q$4)*SUM('O1'!#REF!)&gt;'O1'!#REF!,1,0)),IF(SUM('O1'!#REF!)&lt;&gt;0,1,0))</f>
        <v>#REF!</v>
      </c>
      <c r="Y26" s="67" t="e">
        <f>+IF('O1'!#REF!&lt;&gt;"", IF((1+OUT_1_Check!$Q$4)*SUM('O1'!#REF!)&lt;'O1'!#REF!,1,IF((1-OUT_1_Check!$Q$4)*SUM('O1'!#REF!)&gt;'O1'!#REF!,1,0)),IF(SUM('O1'!#REF!)&lt;&gt;0,1,0))</f>
        <v>#REF!</v>
      </c>
      <c r="Z26" s="67">
        <f>+IF('O1'!Z20&lt;&gt;"", IF((1+OUT_1_Check!$Q$4)*SUM('O1'!Z16:Z19)&lt;'O1'!Z20,1,IF((1-OUT_1_Check!$Q$4)*SUM('O1'!Z16:Z19)&gt;'O1'!Z20,1,0)),IF(SUM('O1'!Z16:Z19)&lt;&gt;0,1,0))</f>
        <v>0</v>
      </c>
      <c r="AA26" s="67">
        <f>+IF('O1'!AA20&lt;&gt;"", IF((1+OUT_1_Check!$Q$4)*SUM('O1'!AA16:AA19)&lt;'O1'!AA20,1,IF((1-OUT_1_Check!$Q$4)*SUM('O1'!AA16:AA19)&gt;'O1'!AA20,1,0)),IF(SUM('O1'!AA16:AA19)&lt;&gt;0,1,0))</f>
        <v>0</v>
      </c>
      <c r="AB26" s="67">
        <f>+IF('O1'!AB20&lt;&gt;"", IF((1+OUT_1_Check!$Q$4)*SUM('O1'!AB16:AB19)&lt;'O1'!AB20,1,IF((1-OUT_1_Check!$Q$4)*SUM('O1'!AB16:AB19)&gt;'O1'!AB20,1,0)),IF(SUM('O1'!AB16:AB19)&lt;&gt;0,1,0))</f>
        <v>0</v>
      </c>
      <c r="AC26" s="67">
        <f>+IF('O1'!AC20&lt;&gt;"", IF((1+OUT_1_Check!$Q$4)*SUM('O1'!AC16:AC19)&lt;'O1'!AC20,1,IF((1-OUT_1_Check!$Q$4)*SUM('O1'!AC16:AC19)&gt;'O1'!AC20,1,0)),IF(SUM('O1'!AC16:AC19)&lt;&gt;0,1,0))</f>
        <v>0</v>
      </c>
      <c r="AD26" s="67">
        <f>+IF('O1'!AD20&lt;&gt;"", IF((1+OUT_1_Check!$Q$4)*SUM('O1'!AD16:AD19)&lt;'O1'!AD20,1,IF((1-OUT_1_Check!$Q$4)*SUM('O1'!AD16:AD19)&gt;'O1'!AD20,1,0)),IF(SUM('O1'!AD16:AD19)&lt;&gt;0,1,0))</f>
        <v>0</v>
      </c>
      <c r="AE26" s="67">
        <f>+IF('O1'!AE20&lt;&gt;"", IF((1+OUT_1_Check!$Q$4)*SUM('O1'!AE16:AE19)&lt;'O1'!AE20,1,IF((1-OUT_1_Check!$Q$4)*SUM('O1'!AE16:AE19)&gt;'O1'!AE20,1,0)),IF(SUM('O1'!AE16:AE19)&lt;&gt;0,1,0))</f>
        <v>0</v>
      </c>
      <c r="AF26" s="67">
        <f>+IF('O1'!AF20&lt;&gt;"", IF((1+OUT_1_Check!$Q$4)*SUM('O1'!AF16:AF19)&lt;'O1'!AF20,1,IF((1-OUT_1_Check!$Q$4)*SUM('O1'!AF16:AF19)&gt;'O1'!AF20,1,0)),IF(SUM('O1'!AF16:AF19)&lt;&gt;0,1,0))</f>
        <v>0</v>
      </c>
      <c r="AG26" s="67">
        <f>+IF('O1'!AG20&lt;&gt;"", IF((1+OUT_1_Check!$Q$4)*SUM('O1'!AG16:AG19)&lt;'O1'!AG20,1,IF((1-OUT_1_Check!$Q$4)*SUM('O1'!AG16:AG19)&gt;'O1'!AG20,1,0)),IF(SUM('O1'!AG16:AG19)&lt;&gt;0,1,0))</f>
        <v>0</v>
      </c>
      <c r="AH26" s="67">
        <f>+IF('O1'!AH20&lt;&gt;"", IF((1+OUT_1_Check!$Q$4)*SUM('O1'!AH16:AH19)&lt;'O1'!AH20,1,IF((1-OUT_1_Check!$Q$4)*SUM('O1'!AH16:AH19)&gt;'O1'!AH20,1,0)),IF(SUM('O1'!AH16:AH19)&lt;&gt;0,1,0))</f>
        <v>1</v>
      </c>
      <c r="AI26" s="67">
        <f>+IF('O1'!AI20&lt;&gt;"", IF((1+OUT_1_Check!$Q$4)*SUM('O1'!AI16:AI19)&lt;'O1'!AI20,1,IF((1-OUT_1_Check!$Q$4)*SUM('O1'!AI16:AI19)&gt;'O1'!AI20,1,0)),IF(SUM('O1'!AI16:AI19)&lt;&gt;0,1,0))</f>
        <v>0</v>
      </c>
      <c r="AJ26" s="67">
        <f>+IF('O1'!AJ20&lt;&gt;"", IF((1+OUT_1_Check!$Q$4)*SUM('O1'!AJ16:AJ19)&lt;'O1'!AJ20,1,IF((1-OUT_1_Check!$Q$4)*SUM('O1'!AJ16:AJ19)&gt;'O1'!AJ20,1,0)),IF(SUM('O1'!AJ16:AJ19)&lt;&gt;0,1,0))</f>
        <v>0</v>
      </c>
      <c r="AK26" s="67">
        <f>+IF('O1'!AK20&lt;&gt;"", IF((1+OUT_1_Check!$Q$4)*SUM('O1'!AK16:AK19)&lt;'O1'!AK20,1,IF((1-OUT_1_Check!$Q$4)*SUM('O1'!AK16:AK19)&gt;'O1'!AK20,1,0)),IF(SUM('O1'!AK16:AK19)&lt;&gt;0,1,0))</f>
        <v>0</v>
      </c>
      <c r="AL26" s="67">
        <f>+IF('O1'!AL20&lt;&gt;"", IF((1+OUT_1_Check!$Q$4)*SUM('O1'!AL16:AL19)&lt;'O1'!AL20,1,IF((1-OUT_1_Check!$Q$4)*SUM('O1'!AL16:AL19)&gt;'O1'!AL20,1,0)),IF(SUM('O1'!AL16:AL19)&lt;&gt;0,1,0))</f>
        <v>0</v>
      </c>
      <c r="AM26" s="67" t="e">
        <f>+IF('O1'!#REF!&lt;&gt;"", IF((1+OUT_1_Check!$Q$4)*SUM('O1'!#REF!)&lt;'O1'!#REF!,1,IF((1-OUT_1_Check!$Q$4)*SUM('O1'!#REF!)&gt;'O1'!#REF!,1,0)),IF(SUM('O1'!#REF!)&lt;&gt;0,1,0))</f>
        <v>#REF!</v>
      </c>
      <c r="AN26" s="67">
        <f>+IF('O1'!AM20&lt;&gt;"", IF((1+OUT_1_Check!$Q$4)*SUM('O1'!AM16:AM19)&lt;'O1'!AM20,1,IF((1-OUT_1_Check!$Q$4)*SUM('O1'!AM16:AM19)&gt;'O1'!AM20,1,0)),IF(SUM('O1'!AM16:AM19)&lt;&gt;0,1,0))</f>
        <v>0</v>
      </c>
      <c r="AO26" s="67">
        <f>+IF('O1'!AN20&lt;&gt;"", IF((1+OUT_1_Check!$Q$4)*SUM('O1'!AN16:AN19)&lt;'O1'!AN20,1,IF((1-OUT_1_Check!$Q$4)*SUM('O1'!AN16:AN19)&gt;'O1'!AN20,1,0)),IF(SUM('O1'!AN16:AN19)&lt;&gt;0,1,0))</f>
        <v>0</v>
      </c>
      <c r="AP26" s="67">
        <f>+IF('O1'!AO20&lt;&gt;"", IF((1+OUT_1_Check!$Q$4)*SUM('O1'!AO16:AO19)&lt;'O1'!AO20,1,IF((1-OUT_1_Check!$Q$4)*SUM('O1'!AO16:AO19)&gt;'O1'!AO20,1,0)),IF(SUM('O1'!AO16:AO19)&lt;&gt;0,1,0))</f>
        <v>1</v>
      </c>
      <c r="AQ26" s="67">
        <f>+IF('O1'!AP20&lt;&gt;"", IF((1+OUT_1_Check!$Q$4)*SUM('O1'!AP16:AP19)&lt;'O1'!AP20,1,IF((1-OUT_1_Check!$Q$4)*SUM('O1'!AP16:AP19)&gt;'O1'!AP20,1,0)),IF(SUM('O1'!AP16:AP19)&lt;&gt;0,1,0))</f>
        <v>0</v>
      </c>
      <c r="AR26" s="67">
        <f>+IF('O1'!AQ20&lt;&gt;"", IF((1+OUT_1_Check!$Q$4)*SUM('O1'!AQ16:AQ19)&lt;'O1'!AQ20,1,IF((1-OUT_1_Check!$Q$4)*SUM('O1'!AQ16:AQ19)&gt;'O1'!AQ20,1,0)),IF(SUM('O1'!AQ16:AQ19)&lt;&gt;0,1,0))</f>
        <v>0</v>
      </c>
      <c r="AS26" s="77">
        <f>+IF('O1'!AR20&lt;&gt;"",IF((1+OUT_1_Check!$Q$4)*SUM('O1'!D20:AQ20)&lt;2*'O1'!AR20,1,IF((1-OUT_1_Check!$Q$4)*SUM('O1'!D20:AQ20)&gt;2*'O1'!AR20,1,0)),IF(SUM('O1'!D20:AQ20)&lt;&gt;0,1,0))</f>
        <v>0</v>
      </c>
    </row>
    <row r="27" spans="1:66" s="46" customFormat="1" ht="18" customHeight="1">
      <c r="A27" s="42"/>
      <c r="B27" s="44"/>
      <c r="C27" s="44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37"/>
      <c r="AU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</row>
    <row r="28" spans="1:66" s="46" customFormat="1" ht="18" customHeight="1">
      <c r="A28" s="54"/>
      <c r="B28" s="43" t="s">
        <v>95</v>
      </c>
      <c r="C28" s="44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37"/>
      <c r="AU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</row>
    <row r="29" spans="1:66" s="46" customFormat="1" ht="18" customHeight="1">
      <c r="A29" s="54"/>
      <c r="B29" s="43" t="s">
        <v>12</v>
      </c>
      <c r="C29" s="44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37"/>
      <c r="AU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</row>
    <row r="30" spans="1:66" s="37" customFormat="1" ht="18" customHeight="1">
      <c r="A30" s="54"/>
      <c r="B30" s="48" t="s">
        <v>106</v>
      </c>
      <c r="C30" s="49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77">
        <f>+IF('O1'!AR23&lt;&gt;"",IF((1+OUT_1_Check!$Q$4)*SUM('O1'!D23:AQ23)&lt;2*'O1'!AR23,1,IF((1-OUT_1_Check!$Q$4)*SUM('O1'!D23:AQ23)&gt;2*'O1'!AR23,1,0)),IF(SUM('O1'!D23:AQ23)&lt;&gt;0,1,0))</f>
        <v>0</v>
      </c>
      <c r="AV30" s="46"/>
    </row>
    <row r="31" spans="1:66" s="37" customFormat="1" ht="18" customHeight="1">
      <c r="A31" s="47"/>
      <c r="B31" s="48" t="s">
        <v>107</v>
      </c>
      <c r="C31" s="4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77">
        <f>+IF('O1'!AR24&lt;&gt;"",IF((1+OUT_1_Check!$Q$4)*SUM('O1'!D24:AQ24)&lt;2*'O1'!AR24,1,IF((1-OUT_1_Check!$Q$4)*SUM('O1'!D24:AQ24)&gt;2*'O1'!AR24,1,0)),IF(SUM('O1'!D24:AQ24)&lt;&gt;0,1,0))</f>
        <v>0</v>
      </c>
      <c r="AV31" s="46"/>
    </row>
    <row r="32" spans="1:66" s="37" customFormat="1" ht="18" customHeight="1">
      <c r="A32" s="42"/>
      <c r="B32" s="48" t="s">
        <v>108</v>
      </c>
      <c r="C32" s="49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77">
        <f>+IF('O1'!AR26&lt;&gt;"",IF((1+OUT_1_Check!$Q$4)*SUM('O1'!D26:AQ26)&lt;2*'O1'!AR26,1,IF((1-OUT_1_Check!$Q$4)*SUM('O1'!D26:AQ26)&gt;2*'O1'!AR26,1,0)),IF(SUM('O1'!D26:AQ26)&lt;&gt;0,1,0))</f>
        <v>0</v>
      </c>
      <c r="AV32" s="46"/>
    </row>
    <row r="33" spans="1:66" s="46" customFormat="1" ht="18" customHeight="1">
      <c r="A33" s="54"/>
      <c r="B33" s="49" t="s">
        <v>11</v>
      </c>
      <c r="C33" s="49"/>
      <c r="D33" s="67">
        <f>+IF('O1'!D27&lt;&gt;"", IF((1+OUT_1_Check!$Q$4)*SUM('O1'!D23:D26)&lt;'O1'!D27,1,IF((1-OUT_1_Check!$Q$4)*SUM('O1'!D23:D26)&gt;'O1'!D27,1,0)),IF(SUM('O1'!D23:D26)&lt;&gt;0,1,0))</f>
        <v>0</v>
      </c>
      <c r="E33" s="67">
        <f>+IF('O1'!F27&lt;&gt;"", IF((1+OUT_1_Check!$Q$4)*SUM('O1'!F23:F26)&lt;'O1'!F27,1,IF((1-OUT_1_Check!$Q$4)*SUM('O1'!F23:F26)&gt;'O1'!F27,1,0)),IF(SUM('O1'!F23:F26)&lt;&gt;0,1,0))</f>
        <v>0</v>
      </c>
      <c r="F33" s="67">
        <f>+IF('O1'!G27&lt;&gt;"", IF((1+OUT_1_Check!$Q$4)*SUM('O1'!G23:G26)&lt;'O1'!G27,1,IF((1-OUT_1_Check!$Q$4)*SUM('O1'!G23:G26)&gt;'O1'!G27,1,0)),IF(SUM('O1'!G23:G26)&lt;&gt;0,1,0))</f>
        <v>0</v>
      </c>
      <c r="G33" s="67">
        <f>+IF('O1'!H27&lt;&gt;"", IF((1+OUT_1_Check!$Q$4)*SUM('O1'!H23:H26)&lt;'O1'!H27,1,IF((1-OUT_1_Check!$Q$4)*SUM('O1'!H23:H26)&gt;'O1'!H27,1,0)),IF(SUM('O1'!H23:H26)&lt;&gt;0,1,0))</f>
        <v>0</v>
      </c>
      <c r="H33" s="67">
        <f>+IF('O1'!I27&lt;&gt;"", IF((1+OUT_1_Check!$Q$4)*SUM('O1'!I23:I26)&lt;'O1'!I27,1,IF((1-OUT_1_Check!$Q$4)*SUM('O1'!I23:I26)&gt;'O1'!I27,1,0)),IF(SUM('O1'!I23:I26)&lt;&gt;0,1,0))</f>
        <v>0</v>
      </c>
      <c r="I33" s="67">
        <f>+IF('O1'!J27&lt;&gt;"", IF((1+OUT_1_Check!$Q$4)*SUM('O1'!J23:J26)&lt;'O1'!J27,1,IF((1-OUT_1_Check!$Q$4)*SUM('O1'!J23:J26)&gt;'O1'!J27,1,0)),IF(SUM('O1'!J23:J26)&lt;&gt;0,1,0))</f>
        <v>0</v>
      </c>
      <c r="J33" s="67">
        <f>+IF('O1'!K27&lt;&gt;"", IF((1+OUT_1_Check!$Q$4)*SUM('O1'!K23:K26)&lt;'O1'!K27,1,IF((1-OUT_1_Check!$Q$4)*SUM('O1'!K23:K26)&gt;'O1'!K27,1,0)),IF(SUM('O1'!K23:K26)&lt;&gt;0,1,0))</f>
        <v>0</v>
      </c>
      <c r="K33" s="67">
        <f>+IF('O1'!M27&lt;&gt;"", IF((1+OUT_1_Check!$Q$4)*SUM('O1'!M23:M26)&lt;'O1'!M27,1,IF((1-OUT_1_Check!$Q$4)*SUM('O1'!M23:M26)&gt;'O1'!M27,1,0)),IF(SUM('O1'!M23:M26)&lt;&gt;0,1,0))</f>
        <v>0</v>
      </c>
      <c r="L33" s="67">
        <f>+IF('O1'!N27&lt;&gt;"", IF((1+OUT_1_Check!$Q$4)*SUM('O1'!N23:N26)&lt;'O1'!N27,1,IF((1-OUT_1_Check!$Q$4)*SUM('O1'!N23:N26)&gt;'O1'!N27,1,0)),IF(SUM('O1'!N23:N26)&lt;&gt;0,1,0))</f>
        <v>0</v>
      </c>
      <c r="M33" s="67">
        <f>+IF('O1'!O27&lt;&gt;"", IF((1+OUT_1_Check!$Q$4)*SUM('O1'!O23:O26)&lt;'O1'!O27,1,IF((1-OUT_1_Check!$Q$4)*SUM('O1'!O23:O26)&gt;'O1'!O27,1,0)),IF(SUM('O1'!O23:O26)&lt;&gt;0,1,0))</f>
        <v>0</v>
      </c>
      <c r="N33" s="67">
        <f>+IF('O1'!Q27&lt;&gt;"", IF((1+OUT_1_Check!$Q$4)*SUM('O1'!Q23:Q26)&lt;'O1'!Q27,1,IF((1-OUT_1_Check!$Q$4)*SUM('O1'!Q23:Q26)&gt;'O1'!Q27,1,0)),IF(SUM('O1'!Q23:Q26)&lt;&gt;0,1,0))</f>
        <v>0</v>
      </c>
      <c r="O33" s="67">
        <f>+IF('O1'!R27&lt;&gt;"", IF((1+OUT_1_Check!$Q$4)*SUM('O1'!R23:R26)&lt;'O1'!R27,1,IF((1-OUT_1_Check!$Q$4)*SUM('O1'!R23:R26)&gt;'O1'!R27,1,0)),IF(SUM('O1'!R23:R26)&lt;&gt;0,1,0))</f>
        <v>0</v>
      </c>
      <c r="P33" s="67">
        <f>+IF('O1'!S27&lt;&gt;"", IF((1+OUT_1_Check!$Q$4)*SUM('O1'!S23:S26)&lt;'O1'!S27,1,IF((1-OUT_1_Check!$Q$4)*SUM('O1'!S23:S26)&gt;'O1'!S27,1,0)),IF(SUM('O1'!S23:S26)&lt;&gt;0,1,0))</f>
        <v>0</v>
      </c>
      <c r="Q33" s="67">
        <f>+IF('O1'!T27&lt;&gt;"", IF((1+OUT_1_Check!$Q$4)*SUM('O1'!T23:T26)&lt;'O1'!T27,1,IF((1-OUT_1_Check!$Q$4)*SUM('O1'!T23:T26)&gt;'O1'!T27,1,0)),IF(SUM('O1'!T23:T26)&lt;&gt;0,1,0))</f>
        <v>0</v>
      </c>
      <c r="R33" s="67">
        <f>+IF('O1'!U27&lt;&gt;"", IF((1+OUT_1_Check!$Q$4)*SUM('O1'!U23:U26)&lt;'O1'!U27,1,IF((1-OUT_1_Check!$Q$4)*SUM('O1'!U23:U26)&gt;'O1'!U27,1,0)),IF(SUM('O1'!U23:U26)&lt;&gt;0,1,0))</f>
        <v>0</v>
      </c>
      <c r="S33" s="67" t="e">
        <f>+IF('O1'!#REF!&lt;&gt;"", IF((1+OUT_1_Check!$Q$4)*SUM('O1'!#REF!)&lt;'O1'!#REF!,1,IF((1-OUT_1_Check!$Q$4)*SUM('O1'!#REF!)&gt;'O1'!#REF!,1,0)),IF(SUM('O1'!#REF!)&lt;&gt;0,1,0))</f>
        <v>#REF!</v>
      </c>
      <c r="T33" s="67">
        <f>+IF('O1'!V27&lt;&gt;"", IF((1+OUT_1_Check!$Q$4)*SUM('O1'!V23:V26)&lt;'O1'!V27,1,IF((1-OUT_1_Check!$Q$4)*SUM('O1'!V23:V26)&gt;'O1'!V27,1,0)),IF(SUM('O1'!V23:V26)&lt;&gt;0,1,0))</f>
        <v>0</v>
      </c>
      <c r="U33" s="67">
        <f>+IF('O1'!W27&lt;&gt;"", IF((1+OUT_1_Check!$Q$4)*SUM('O1'!W23:W26)&lt;'O1'!W27,1,IF((1-OUT_1_Check!$Q$4)*SUM('O1'!W23:W26)&gt;'O1'!W27,1,0)),IF(SUM('O1'!W23:W26)&lt;&gt;0,1,0))</f>
        <v>0</v>
      </c>
      <c r="V33" s="67">
        <f>+IF('O1'!X27&lt;&gt;"", IF((1+OUT_1_Check!$Q$4)*SUM('O1'!X23:X26)&lt;'O1'!X27,1,IF((1-OUT_1_Check!$Q$4)*SUM('O1'!X23:X26)&gt;'O1'!X27,1,0)),IF(SUM('O1'!X23:X26)&lt;&gt;0,1,0))</f>
        <v>0</v>
      </c>
      <c r="W33" s="67">
        <f>+IF('O1'!Y27&lt;&gt;"", IF((1+OUT_1_Check!$Q$4)*SUM('O1'!Y23:Y26)&lt;'O1'!Y27,1,IF((1-OUT_1_Check!$Q$4)*SUM('O1'!Y23:Y26)&gt;'O1'!Y27,1,0)),IF(SUM('O1'!Y23:Y26)&lt;&gt;0,1,0))</f>
        <v>0</v>
      </c>
      <c r="X33" s="67" t="e">
        <f>+IF('O1'!#REF!&lt;&gt;"", IF((1+OUT_1_Check!$Q$4)*SUM('O1'!#REF!)&lt;'O1'!#REF!,1,IF((1-OUT_1_Check!$Q$4)*SUM('O1'!#REF!)&gt;'O1'!#REF!,1,0)),IF(SUM('O1'!#REF!)&lt;&gt;0,1,0))</f>
        <v>#REF!</v>
      </c>
      <c r="Y33" s="67" t="e">
        <f>+IF('O1'!#REF!&lt;&gt;"", IF((1+OUT_1_Check!$Q$4)*SUM('O1'!#REF!)&lt;'O1'!#REF!,1,IF((1-OUT_1_Check!$Q$4)*SUM('O1'!#REF!)&gt;'O1'!#REF!,1,0)),IF(SUM('O1'!#REF!)&lt;&gt;0,1,0))</f>
        <v>#REF!</v>
      </c>
      <c r="Z33" s="67">
        <f>+IF('O1'!Z27&lt;&gt;"", IF((1+OUT_1_Check!$Q$4)*SUM('O1'!Z23:Z26)&lt;'O1'!Z27,1,IF((1-OUT_1_Check!$Q$4)*SUM('O1'!Z23:Z26)&gt;'O1'!Z27,1,0)),IF(SUM('O1'!Z23:Z26)&lt;&gt;0,1,0))</f>
        <v>0</v>
      </c>
      <c r="AA33" s="67">
        <f>+IF('O1'!AA27&lt;&gt;"", IF((1+OUT_1_Check!$Q$4)*SUM('O1'!AA23:AA26)&lt;'O1'!AA27,1,IF((1-OUT_1_Check!$Q$4)*SUM('O1'!AA23:AA26)&gt;'O1'!AA27,1,0)),IF(SUM('O1'!AA23:AA26)&lt;&gt;0,1,0))</f>
        <v>0</v>
      </c>
      <c r="AB33" s="67">
        <f>+IF('O1'!AB27&lt;&gt;"", IF((1+OUT_1_Check!$Q$4)*SUM('O1'!AB23:AB26)&lt;'O1'!AB27,1,IF((1-OUT_1_Check!$Q$4)*SUM('O1'!AB23:AB26)&gt;'O1'!AB27,1,0)),IF(SUM('O1'!AB23:AB26)&lt;&gt;0,1,0))</f>
        <v>0</v>
      </c>
      <c r="AC33" s="67">
        <f>+IF('O1'!AC27&lt;&gt;"", IF((1+OUT_1_Check!$Q$4)*SUM('O1'!AC23:AC26)&lt;'O1'!AC27,1,IF((1-OUT_1_Check!$Q$4)*SUM('O1'!AC23:AC26)&gt;'O1'!AC27,1,0)),IF(SUM('O1'!AC23:AC26)&lt;&gt;0,1,0))</f>
        <v>0</v>
      </c>
      <c r="AD33" s="67">
        <f>+IF('O1'!AD27&lt;&gt;"", IF((1+OUT_1_Check!$Q$4)*SUM('O1'!AD23:AD26)&lt;'O1'!AD27,1,IF((1-OUT_1_Check!$Q$4)*SUM('O1'!AD23:AD26)&gt;'O1'!AD27,1,0)),IF(SUM('O1'!AD23:AD26)&lt;&gt;0,1,0))</f>
        <v>0</v>
      </c>
      <c r="AE33" s="67">
        <f>+IF('O1'!AE27&lt;&gt;"", IF((1+OUT_1_Check!$Q$4)*SUM('O1'!AE23:AE26)&lt;'O1'!AE27,1,IF((1-OUT_1_Check!$Q$4)*SUM('O1'!AE23:AE26)&gt;'O1'!AE27,1,0)),IF(SUM('O1'!AE23:AE26)&lt;&gt;0,1,0))</f>
        <v>0</v>
      </c>
      <c r="AF33" s="67">
        <f>+IF('O1'!AF27&lt;&gt;"", IF((1+OUT_1_Check!$Q$4)*SUM('O1'!AF23:AF26)&lt;'O1'!AF27,1,IF((1-OUT_1_Check!$Q$4)*SUM('O1'!AF23:AF26)&gt;'O1'!AF27,1,0)),IF(SUM('O1'!AF23:AF26)&lt;&gt;0,1,0))</f>
        <v>0</v>
      </c>
      <c r="AG33" s="67">
        <f>+IF('O1'!AG27&lt;&gt;"", IF((1+OUT_1_Check!$Q$4)*SUM('O1'!AG23:AG26)&lt;'O1'!AG27,1,IF((1-OUT_1_Check!$Q$4)*SUM('O1'!AG23:AG26)&gt;'O1'!AG27,1,0)),IF(SUM('O1'!AG23:AG26)&lt;&gt;0,1,0))</f>
        <v>0</v>
      </c>
      <c r="AH33" s="67">
        <f>+IF('O1'!AH27&lt;&gt;"", IF((1+OUT_1_Check!$Q$4)*SUM('O1'!AH23:AH26)&lt;'O1'!AH27,1,IF((1-OUT_1_Check!$Q$4)*SUM('O1'!AH23:AH26)&gt;'O1'!AH27,1,0)),IF(SUM('O1'!AH23:AH26)&lt;&gt;0,1,0))</f>
        <v>0</v>
      </c>
      <c r="AI33" s="67">
        <f>+IF('O1'!AI27&lt;&gt;"", IF((1+OUT_1_Check!$Q$4)*SUM('O1'!AI23:AI26)&lt;'O1'!AI27,1,IF((1-OUT_1_Check!$Q$4)*SUM('O1'!AI23:AI26)&gt;'O1'!AI27,1,0)),IF(SUM('O1'!AI23:AI26)&lt;&gt;0,1,0))</f>
        <v>0</v>
      </c>
      <c r="AJ33" s="67">
        <f>+IF('O1'!AJ27&lt;&gt;"", IF((1+OUT_1_Check!$Q$4)*SUM('O1'!AJ23:AJ26)&lt;'O1'!AJ27,1,IF((1-OUT_1_Check!$Q$4)*SUM('O1'!AJ23:AJ26)&gt;'O1'!AJ27,1,0)),IF(SUM('O1'!AJ23:AJ26)&lt;&gt;0,1,0))</f>
        <v>0</v>
      </c>
      <c r="AK33" s="67">
        <f>+IF('O1'!AK27&lt;&gt;"", IF((1+OUT_1_Check!$Q$4)*SUM('O1'!AK23:AK26)&lt;'O1'!AK27,1,IF((1-OUT_1_Check!$Q$4)*SUM('O1'!AK23:AK26)&gt;'O1'!AK27,1,0)),IF(SUM('O1'!AK23:AK26)&lt;&gt;0,1,0))</f>
        <v>0</v>
      </c>
      <c r="AL33" s="67">
        <f>+IF('O1'!AL27&lt;&gt;"", IF((1+OUT_1_Check!$Q$4)*SUM('O1'!AL23:AL26)&lt;'O1'!AL27,1,IF((1-OUT_1_Check!$Q$4)*SUM('O1'!AL23:AL26)&gt;'O1'!AL27,1,0)),IF(SUM('O1'!AL23:AL26)&lt;&gt;0,1,0))</f>
        <v>0</v>
      </c>
      <c r="AM33" s="67" t="e">
        <f>+IF('O1'!#REF!&lt;&gt;"", IF((1+OUT_1_Check!$Q$4)*SUM('O1'!#REF!)&lt;'O1'!#REF!,1,IF((1-OUT_1_Check!$Q$4)*SUM('O1'!#REF!)&gt;'O1'!#REF!,1,0)),IF(SUM('O1'!#REF!)&lt;&gt;0,1,0))</f>
        <v>#REF!</v>
      </c>
      <c r="AN33" s="67">
        <f>+IF('O1'!AM27&lt;&gt;"", IF((1+OUT_1_Check!$Q$4)*SUM('O1'!AM23:AM26)&lt;'O1'!AM27,1,IF((1-OUT_1_Check!$Q$4)*SUM('O1'!AM23:AM26)&gt;'O1'!AM27,1,0)),IF(SUM('O1'!AM23:AM26)&lt;&gt;0,1,0))</f>
        <v>0</v>
      </c>
      <c r="AO33" s="67">
        <f>+IF('O1'!AN27&lt;&gt;"", IF((1+OUT_1_Check!$Q$4)*SUM('O1'!AN23:AN26)&lt;'O1'!AN27,1,IF((1-OUT_1_Check!$Q$4)*SUM('O1'!AN23:AN26)&gt;'O1'!AN27,1,0)),IF(SUM('O1'!AN23:AN26)&lt;&gt;0,1,0))</f>
        <v>0</v>
      </c>
      <c r="AP33" s="67">
        <f>+IF('O1'!AO27&lt;&gt;"", IF((1+OUT_1_Check!$Q$4)*SUM('O1'!AO23:AO26)&lt;'O1'!AO27,1,IF((1-OUT_1_Check!$Q$4)*SUM('O1'!AO23:AO26)&gt;'O1'!AO27,1,0)),IF(SUM('O1'!AO23:AO26)&lt;&gt;0,1,0))</f>
        <v>0</v>
      </c>
      <c r="AQ33" s="67">
        <f>+IF('O1'!AP27&lt;&gt;"", IF((1+OUT_1_Check!$Q$4)*SUM('O1'!AP23:AP26)&lt;'O1'!AP27,1,IF((1-OUT_1_Check!$Q$4)*SUM('O1'!AP23:AP26)&gt;'O1'!AP27,1,0)),IF(SUM('O1'!AP23:AP26)&lt;&gt;0,1,0))</f>
        <v>0</v>
      </c>
      <c r="AR33" s="67">
        <f>+IF('O1'!AQ27&lt;&gt;"", IF((1+OUT_1_Check!$Q$4)*SUM('O1'!AQ23:AQ26)&lt;'O1'!AQ27,1,IF((1-OUT_1_Check!$Q$4)*SUM('O1'!AQ23:AQ26)&gt;'O1'!AQ27,1,0)),IF(SUM('O1'!AQ23:AQ26)&lt;&gt;0,1,0))</f>
        <v>0</v>
      </c>
      <c r="AS33" s="77">
        <f>+IF('O1'!AR27&lt;&gt;"",IF((1+OUT_1_Check!$Q$4)*SUM('O1'!D27:AQ27)&lt;2*'O1'!AR27,1,IF((1-OUT_1_Check!$Q$4)*SUM('O1'!D27:AQ27)&gt;2*'O1'!AR27,1,0)),IF(SUM('O1'!D27:AQ27)&lt;&gt;0,1,0))</f>
        <v>0</v>
      </c>
      <c r="AT33" s="37"/>
      <c r="AU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</row>
    <row r="34" spans="1:66" s="37" customFormat="1" ht="18" customHeight="1">
      <c r="A34" s="47"/>
      <c r="B34" s="49" t="s">
        <v>22</v>
      </c>
      <c r="C34" s="4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80">
        <f>+IF('O1'!AR28&lt;&gt;"",IF('O1'!AR28&lt;'O1'!AR27,1,0),IF('O1'!AR27&lt;&gt;0,1,0))</f>
        <v>0</v>
      </c>
      <c r="AV34" s="46"/>
    </row>
    <row r="35" spans="1:66" s="46" customFormat="1" ht="18" customHeight="1">
      <c r="A35" s="54"/>
      <c r="B35" s="55"/>
      <c r="C35" s="5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37"/>
      <c r="AU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</row>
    <row r="36" spans="1:66" s="46" customFormat="1" ht="18" customHeight="1">
      <c r="A36" s="47"/>
      <c r="B36" s="43" t="s">
        <v>13</v>
      </c>
      <c r="C36" s="44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37"/>
      <c r="AU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</row>
    <row r="37" spans="1:66" s="37" customFormat="1" ht="18" customHeight="1">
      <c r="A37" s="47"/>
      <c r="B37" s="48" t="s">
        <v>106</v>
      </c>
      <c r="C37" s="4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77">
        <f>+IF('O1'!AR30&lt;&gt;"",IF((1+OUT_1_Check!$Q$4)*SUM('O1'!D30:AQ30)&lt;2*'O1'!AR30,1,IF((1-OUT_1_Check!$Q$4)*SUM('O1'!D30:AQ30)&gt;2*'O1'!AR30,1,0)),IF(SUM('O1'!D30:AQ30)&lt;&gt;0,1,0))</f>
        <v>0</v>
      </c>
      <c r="AV37" s="46"/>
    </row>
    <row r="38" spans="1:66" s="37" customFormat="1" ht="18" customHeight="1">
      <c r="A38" s="47"/>
      <c r="B38" s="48" t="s">
        <v>107</v>
      </c>
      <c r="C38" s="49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77">
        <f>+IF('O1'!AR31&lt;&gt;"",IF((1+OUT_1_Check!$Q$4)*SUM('O1'!D31:AQ31)&lt;2*'O1'!AR31,1,IF((1-OUT_1_Check!$Q$4)*SUM('O1'!D31:AQ31)&gt;2*'O1'!AR31,1,0)),IF(SUM('O1'!D31:AQ31)&lt;&gt;0,1,0))</f>
        <v>0</v>
      </c>
      <c r="AV38" s="46"/>
    </row>
    <row r="39" spans="1:66" s="37" customFormat="1" ht="18" customHeight="1">
      <c r="A39" s="42"/>
      <c r="B39" s="48" t="s">
        <v>108</v>
      </c>
      <c r="C39" s="49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77">
        <f>+IF('O1'!AR33&lt;&gt;"",IF((1+OUT_1_Check!$Q$4)*SUM('O1'!D33:AQ33)&lt;2*'O1'!AR33,1,IF((1-OUT_1_Check!$Q$4)*SUM('O1'!D33:AQ33)&gt;2*'O1'!AR33,1,0)),IF(SUM('O1'!D33:AQ33)&lt;&gt;0,1,0))</f>
        <v>0</v>
      </c>
      <c r="AV39" s="46"/>
    </row>
    <row r="40" spans="1:66" s="37" customFormat="1" ht="18" customHeight="1">
      <c r="A40" s="47"/>
      <c r="B40" s="49" t="s">
        <v>11</v>
      </c>
      <c r="C40" s="49"/>
      <c r="D40" s="67">
        <f>+IF('O1'!D34&lt;&gt;"", IF((1+OUT_1_Check!$Q$4)*SUM('O1'!D30:D33)&lt;'O1'!D34,1,IF((1-OUT_1_Check!$Q$4)*SUM('O1'!D30:D33)&gt;'O1'!D34,1,0)),IF(SUM('O1'!D30:D33)&lt;&gt;0,1,0))</f>
        <v>0</v>
      </c>
      <c r="E40" s="67">
        <f>+IF('O1'!F34&lt;&gt;"", IF((1+OUT_1_Check!$Q$4)*SUM('O1'!F30:F33)&lt;'O1'!F34,1,IF((1-OUT_1_Check!$Q$4)*SUM('O1'!F30:F33)&gt;'O1'!F34,1,0)),IF(SUM('O1'!F30:F33)&lt;&gt;0,1,0))</f>
        <v>0</v>
      </c>
      <c r="F40" s="67">
        <f>+IF('O1'!G34&lt;&gt;"", IF((1+OUT_1_Check!$Q$4)*SUM('O1'!G30:G33)&lt;'O1'!G34,1,IF((1-OUT_1_Check!$Q$4)*SUM('O1'!G30:G33)&gt;'O1'!G34,1,0)),IF(SUM('O1'!G30:G33)&lt;&gt;0,1,0))</f>
        <v>0</v>
      </c>
      <c r="G40" s="67">
        <f>+IF('O1'!H34&lt;&gt;"", IF((1+OUT_1_Check!$Q$4)*SUM('O1'!H30:H33)&lt;'O1'!H34,1,IF((1-OUT_1_Check!$Q$4)*SUM('O1'!H30:H33)&gt;'O1'!H34,1,0)),IF(SUM('O1'!H30:H33)&lt;&gt;0,1,0))</f>
        <v>0</v>
      </c>
      <c r="H40" s="67">
        <f>+IF('O1'!I34&lt;&gt;"", IF((1+OUT_1_Check!$Q$4)*SUM('O1'!I30:I33)&lt;'O1'!I34,1,IF((1-OUT_1_Check!$Q$4)*SUM('O1'!I30:I33)&gt;'O1'!I34,1,0)),IF(SUM('O1'!I30:I33)&lt;&gt;0,1,0))</f>
        <v>0</v>
      </c>
      <c r="I40" s="67">
        <f>+IF('O1'!J34&lt;&gt;"", IF((1+OUT_1_Check!$Q$4)*SUM('O1'!J30:J33)&lt;'O1'!J34,1,IF((1-OUT_1_Check!$Q$4)*SUM('O1'!J30:J33)&gt;'O1'!J34,1,0)),IF(SUM('O1'!J30:J33)&lt;&gt;0,1,0))</f>
        <v>0</v>
      </c>
      <c r="J40" s="67">
        <f>+IF('O1'!K34&lt;&gt;"", IF((1+OUT_1_Check!$Q$4)*SUM('O1'!K30:K33)&lt;'O1'!K34,1,IF((1-OUT_1_Check!$Q$4)*SUM('O1'!K30:K33)&gt;'O1'!K34,1,0)),IF(SUM('O1'!K30:K33)&lt;&gt;0,1,0))</f>
        <v>0</v>
      </c>
      <c r="K40" s="67">
        <f>+IF('O1'!M34&lt;&gt;"", IF((1+OUT_1_Check!$Q$4)*SUM('O1'!M30:M33)&lt;'O1'!M34,1,IF((1-OUT_1_Check!$Q$4)*SUM('O1'!M30:M33)&gt;'O1'!M34,1,0)),IF(SUM('O1'!M30:M33)&lt;&gt;0,1,0))</f>
        <v>0</v>
      </c>
      <c r="L40" s="67">
        <f>+IF('O1'!N34&lt;&gt;"", IF((1+OUT_1_Check!$Q$4)*SUM('O1'!N30:N33)&lt;'O1'!N34,1,IF((1-OUT_1_Check!$Q$4)*SUM('O1'!N30:N33)&gt;'O1'!N34,1,0)),IF(SUM('O1'!N30:N33)&lt;&gt;0,1,0))</f>
        <v>0</v>
      </c>
      <c r="M40" s="67">
        <f>+IF('O1'!O34&lt;&gt;"", IF((1+OUT_1_Check!$Q$4)*SUM('O1'!O30:O33)&lt;'O1'!O34,1,IF((1-OUT_1_Check!$Q$4)*SUM('O1'!O30:O33)&gt;'O1'!O34,1,0)),IF(SUM('O1'!O30:O33)&lt;&gt;0,1,0))</f>
        <v>0</v>
      </c>
      <c r="N40" s="67">
        <f>+IF('O1'!Q34&lt;&gt;"", IF((1+OUT_1_Check!$Q$4)*SUM('O1'!Q30:Q33)&lt;'O1'!Q34,1,IF((1-OUT_1_Check!$Q$4)*SUM('O1'!Q30:Q33)&gt;'O1'!Q34,1,0)),IF(SUM('O1'!Q30:Q33)&lt;&gt;0,1,0))</f>
        <v>0</v>
      </c>
      <c r="O40" s="67">
        <f>+IF('O1'!R34&lt;&gt;"", IF((1+OUT_1_Check!$Q$4)*SUM('O1'!R30:R33)&lt;'O1'!R34,1,IF((1-OUT_1_Check!$Q$4)*SUM('O1'!R30:R33)&gt;'O1'!R34,1,0)),IF(SUM('O1'!R30:R33)&lt;&gt;0,1,0))</f>
        <v>0</v>
      </c>
      <c r="P40" s="67">
        <f>+IF('O1'!S34&lt;&gt;"", IF((1+OUT_1_Check!$Q$4)*SUM('O1'!S30:S33)&lt;'O1'!S34,1,IF((1-OUT_1_Check!$Q$4)*SUM('O1'!S30:S33)&gt;'O1'!S34,1,0)),IF(SUM('O1'!S30:S33)&lt;&gt;0,1,0))</f>
        <v>0</v>
      </c>
      <c r="Q40" s="67">
        <f>+IF('O1'!T34&lt;&gt;"", IF((1+OUT_1_Check!$Q$4)*SUM('O1'!T30:T33)&lt;'O1'!T34,1,IF((1-OUT_1_Check!$Q$4)*SUM('O1'!T30:T33)&gt;'O1'!T34,1,0)),IF(SUM('O1'!T30:T33)&lt;&gt;0,1,0))</f>
        <v>0</v>
      </c>
      <c r="R40" s="67">
        <f>+IF('O1'!U34&lt;&gt;"", IF((1+OUT_1_Check!$Q$4)*SUM('O1'!U30:U33)&lt;'O1'!U34,1,IF((1-OUT_1_Check!$Q$4)*SUM('O1'!U30:U33)&gt;'O1'!U34,1,0)),IF(SUM('O1'!U30:U33)&lt;&gt;0,1,0))</f>
        <v>0</v>
      </c>
      <c r="S40" s="67" t="e">
        <f>+IF('O1'!#REF!&lt;&gt;"", IF((1+OUT_1_Check!$Q$4)*SUM('O1'!#REF!)&lt;'O1'!#REF!,1,IF((1-OUT_1_Check!$Q$4)*SUM('O1'!#REF!)&gt;'O1'!#REF!,1,0)),IF(SUM('O1'!#REF!)&lt;&gt;0,1,0))</f>
        <v>#REF!</v>
      </c>
      <c r="T40" s="67">
        <f>+IF('O1'!V34&lt;&gt;"", IF((1+OUT_1_Check!$Q$4)*SUM('O1'!V30:V33)&lt;'O1'!V34,1,IF((1-OUT_1_Check!$Q$4)*SUM('O1'!V30:V33)&gt;'O1'!V34,1,0)),IF(SUM('O1'!V30:V33)&lt;&gt;0,1,0))</f>
        <v>0</v>
      </c>
      <c r="U40" s="67">
        <f>+IF('O1'!W34&lt;&gt;"", IF((1+OUT_1_Check!$Q$4)*SUM('O1'!W30:W33)&lt;'O1'!W34,1,IF((1-OUT_1_Check!$Q$4)*SUM('O1'!W30:W33)&gt;'O1'!W34,1,0)),IF(SUM('O1'!W30:W33)&lt;&gt;0,1,0))</f>
        <v>0</v>
      </c>
      <c r="V40" s="67">
        <f>+IF('O1'!X34&lt;&gt;"", IF((1+OUT_1_Check!$Q$4)*SUM('O1'!X30:X33)&lt;'O1'!X34,1,IF((1-OUT_1_Check!$Q$4)*SUM('O1'!X30:X33)&gt;'O1'!X34,1,0)),IF(SUM('O1'!X30:X33)&lt;&gt;0,1,0))</f>
        <v>0</v>
      </c>
      <c r="W40" s="67">
        <f>+IF('O1'!Y34&lt;&gt;"", IF((1+OUT_1_Check!$Q$4)*SUM('O1'!Y30:Y33)&lt;'O1'!Y34,1,IF((1-OUT_1_Check!$Q$4)*SUM('O1'!Y30:Y33)&gt;'O1'!Y34,1,0)),IF(SUM('O1'!Y30:Y33)&lt;&gt;0,1,0))</f>
        <v>0</v>
      </c>
      <c r="X40" s="67" t="e">
        <f>+IF('O1'!#REF!&lt;&gt;"", IF((1+OUT_1_Check!$Q$4)*SUM('O1'!#REF!)&lt;'O1'!#REF!,1,IF((1-OUT_1_Check!$Q$4)*SUM('O1'!#REF!)&gt;'O1'!#REF!,1,0)),IF(SUM('O1'!#REF!)&lt;&gt;0,1,0))</f>
        <v>#REF!</v>
      </c>
      <c r="Y40" s="67" t="e">
        <f>+IF('O1'!#REF!&lt;&gt;"", IF((1+OUT_1_Check!$Q$4)*SUM('O1'!#REF!)&lt;'O1'!#REF!,1,IF((1-OUT_1_Check!$Q$4)*SUM('O1'!#REF!)&gt;'O1'!#REF!,1,0)),IF(SUM('O1'!#REF!)&lt;&gt;0,1,0))</f>
        <v>#REF!</v>
      </c>
      <c r="Z40" s="67">
        <f>+IF('O1'!Z34&lt;&gt;"", IF((1+OUT_1_Check!$Q$4)*SUM('O1'!Z30:Z33)&lt;'O1'!Z34,1,IF((1-OUT_1_Check!$Q$4)*SUM('O1'!Z30:Z33)&gt;'O1'!Z34,1,0)),IF(SUM('O1'!Z30:Z33)&lt;&gt;0,1,0))</f>
        <v>0</v>
      </c>
      <c r="AA40" s="67">
        <f>+IF('O1'!AA34&lt;&gt;"", IF((1+OUT_1_Check!$Q$4)*SUM('O1'!AA30:AA33)&lt;'O1'!AA34,1,IF((1-OUT_1_Check!$Q$4)*SUM('O1'!AA30:AA33)&gt;'O1'!AA34,1,0)),IF(SUM('O1'!AA30:AA33)&lt;&gt;0,1,0))</f>
        <v>0</v>
      </c>
      <c r="AB40" s="67">
        <f>+IF('O1'!AB34&lt;&gt;"", IF((1+OUT_1_Check!$Q$4)*SUM('O1'!AB30:AB33)&lt;'O1'!AB34,1,IF((1-OUT_1_Check!$Q$4)*SUM('O1'!AB30:AB33)&gt;'O1'!AB34,1,0)),IF(SUM('O1'!AB30:AB33)&lt;&gt;0,1,0))</f>
        <v>0</v>
      </c>
      <c r="AC40" s="67">
        <f>+IF('O1'!AC34&lt;&gt;"", IF((1+OUT_1_Check!$Q$4)*SUM('O1'!AC30:AC33)&lt;'O1'!AC34,1,IF((1-OUT_1_Check!$Q$4)*SUM('O1'!AC30:AC33)&gt;'O1'!AC34,1,0)),IF(SUM('O1'!AC30:AC33)&lt;&gt;0,1,0))</f>
        <v>0</v>
      </c>
      <c r="AD40" s="67">
        <f>+IF('O1'!AD34&lt;&gt;"", IF((1+OUT_1_Check!$Q$4)*SUM('O1'!AD30:AD33)&lt;'O1'!AD34,1,IF((1-OUT_1_Check!$Q$4)*SUM('O1'!AD30:AD33)&gt;'O1'!AD34,1,0)),IF(SUM('O1'!AD30:AD33)&lt;&gt;0,1,0))</f>
        <v>0</v>
      </c>
      <c r="AE40" s="67">
        <f>+IF('O1'!AE34&lt;&gt;"", IF((1+OUT_1_Check!$Q$4)*SUM('O1'!AE30:AE33)&lt;'O1'!AE34,1,IF((1-OUT_1_Check!$Q$4)*SUM('O1'!AE30:AE33)&gt;'O1'!AE34,1,0)),IF(SUM('O1'!AE30:AE33)&lt;&gt;0,1,0))</f>
        <v>0</v>
      </c>
      <c r="AF40" s="67">
        <f>+IF('O1'!AF34&lt;&gt;"", IF((1+OUT_1_Check!$Q$4)*SUM('O1'!AF30:AF33)&lt;'O1'!AF34,1,IF((1-OUT_1_Check!$Q$4)*SUM('O1'!AF30:AF33)&gt;'O1'!AF34,1,0)),IF(SUM('O1'!AF30:AF33)&lt;&gt;0,1,0))</f>
        <v>0</v>
      </c>
      <c r="AG40" s="67">
        <f>+IF('O1'!AG34&lt;&gt;"", IF((1+OUT_1_Check!$Q$4)*SUM('O1'!AG30:AG33)&lt;'O1'!AG34,1,IF((1-OUT_1_Check!$Q$4)*SUM('O1'!AG30:AG33)&gt;'O1'!AG34,1,0)),IF(SUM('O1'!AG30:AG33)&lt;&gt;0,1,0))</f>
        <v>0</v>
      </c>
      <c r="AH40" s="67">
        <f>+IF('O1'!AH34&lt;&gt;"", IF((1+OUT_1_Check!$Q$4)*SUM('O1'!AH30:AH33)&lt;'O1'!AH34,1,IF((1-OUT_1_Check!$Q$4)*SUM('O1'!AH30:AH33)&gt;'O1'!AH34,1,0)),IF(SUM('O1'!AH30:AH33)&lt;&gt;0,1,0))</f>
        <v>0</v>
      </c>
      <c r="AI40" s="67">
        <f>+IF('O1'!AI34&lt;&gt;"", IF((1+OUT_1_Check!$Q$4)*SUM('O1'!AI30:AI33)&lt;'O1'!AI34,1,IF((1-OUT_1_Check!$Q$4)*SUM('O1'!AI30:AI33)&gt;'O1'!AI34,1,0)),IF(SUM('O1'!AI30:AI33)&lt;&gt;0,1,0))</f>
        <v>0</v>
      </c>
      <c r="AJ40" s="67">
        <f>+IF('O1'!AJ34&lt;&gt;"", IF((1+OUT_1_Check!$Q$4)*SUM('O1'!AJ30:AJ33)&lt;'O1'!AJ34,1,IF((1-OUT_1_Check!$Q$4)*SUM('O1'!AJ30:AJ33)&gt;'O1'!AJ34,1,0)),IF(SUM('O1'!AJ30:AJ33)&lt;&gt;0,1,0))</f>
        <v>0</v>
      </c>
      <c r="AK40" s="67">
        <f>+IF('O1'!AK34&lt;&gt;"", IF((1+OUT_1_Check!$Q$4)*SUM('O1'!AK30:AK33)&lt;'O1'!AK34,1,IF((1-OUT_1_Check!$Q$4)*SUM('O1'!AK30:AK33)&gt;'O1'!AK34,1,0)),IF(SUM('O1'!AK30:AK33)&lt;&gt;0,1,0))</f>
        <v>0</v>
      </c>
      <c r="AL40" s="67">
        <f>+IF('O1'!AL34&lt;&gt;"", IF((1+OUT_1_Check!$Q$4)*SUM('O1'!AL30:AL33)&lt;'O1'!AL34,1,IF((1-OUT_1_Check!$Q$4)*SUM('O1'!AL30:AL33)&gt;'O1'!AL34,1,0)),IF(SUM('O1'!AL30:AL33)&lt;&gt;0,1,0))</f>
        <v>0</v>
      </c>
      <c r="AM40" s="67" t="e">
        <f>+IF('O1'!#REF!&lt;&gt;"", IF((1+OUT_1_Check!$Q$4)*SUM('O1'!#REF!)&lt;'O1'!#REF!,1,IF((1-OUT_1_Check!$Q$4)*SUM('O1'!#REF!)&gt;'O1'!#REF!,1,0)),IF(SUM('O1'!#REF!)&lt;&gt;0,1,0))</f>
        <v>#REF!</v>
      </c>
      <c r="AN40" s="67">
        <f>+IF('O1'!AM34&lt;&gt;"", IF((1+OUT_1_Check!$Q$4)*SUM('O1'!AM30:AM33)&lt;'O1'!AM34,1,IF((1-OUT_1_Check!$Q$4)*SUM('O1'!AM30:AM33)&gt;'O1'!AM34,1,0)),IF(SUM('O1'!AM30:AM33)&lt;&gt;0,1,0))</f>
        <v>0</v>
      </c>
      <c r="AO40" s="67">
        <f>+IF('O1'!AN34&lt;&gt;"", IF((1+OUT_1_Check!$Q$4)*SUM('O1'!AN30:AN33)&lt;'O1'!AN34,1,IF((1-OUT_1_Check!$Q$4)*SUM('O1'!AN30:AN33)&gt;'O1'!AN34,1,0)),IF(SUM('O1'!AN30:AN33)&lt;&gt;0,1,0))</f>
        <v>0</v>
      </c>
      <c r="AP40" s="67">
        <f>+IF('O1'!AO34&lt;&gt;"", IF((1+OUT_1_Check!$Q$4)*SUM('O1'!AO30:AO33)&lt;'O1'!AO34,1,IF((1-OUT_1_Check!$Q$4)*SUM('O1'!AO30:AO33)&gt;'O1'!AO34,1,0)),IF(SUM('O1'!AO30:AO33)&lt;&gt;0,1,0))</f>
        <v>0</v>
      </c>
      <c r="AQ40" s="67">
        <f>+IF('O1'!AP34&lt;&gt;"", IF((1+OUT_1_Check!$Q$4)*SUM('O1'!AP30:AP33)&lt;'O1'!AP34,1,IF((1-OUT_1_Check!$Q$4)*SUM('O1'!AP30:AP33)&gt;'O1'!AP34,1,0)),IF(SUM('O1'!AP30:AP33)&lt;&gt;0,1,0))</f>
        <v>0</v>
      </c>
      <c r="AR40" s="67">
        <f>+IF('O1'!AQ34&lt;&gt;"", IF((1+OUT_1_Check!$Q$4)*SUM('O1'!AQ30:AQ33)&lt;'O1'!AQ34,1,IF((1-OUT_1_Check!$Q$4)*SUM('O1'!AQ30:AQ33)&gt;'O1'!AQ34,1,0)),IF(SUM('O1'!AQ30:AQ33)&lt;&gt;0,1,0))</f>
        <v>0</v>
      </c>
      <c r="AS40" s="77">
        <f>+IF('O1'!AR34&lt;&gt;"",IF((1+OUT_1_Check!$Q$4)*SUM('O1'!D34:AQ34)&lt;2*'O1'!AR34,1,IF((1-OUT_1_Check!$Q$4)*SUM('O1'!D34:AQ34)&gt;2*'O1'!AR34,1,0)),IF(SUM('O1'!D34:AQ34)&lt;&gt;0,1,0))</f>
        <v>0</v>
      </c>
      <c r="AV40" s="46"/>
    </row>
    <row r="41" spans="1:66" s="37" customFormat="1" ht="18" customHeight="1">
      <c r="A41" s="47"/>
      <c r="B41" s="49" t="s">
        <v>22</v>
      </c>
      <c r="C41" s="4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80">
        <f>+IF('O1'!AR35&lt;&gt;"",IF('O1'!AR35&lt;'O1'!AR34,1,0),IF('O1'!AR34&lt;&gt;0,1,0))</f>
        <v>0</v>
      </c>
      <c r="AV41" s="46"/>
    </row>
    <row r="42" spans="1:66" s="37" customFormat="1" ht="18" customHeight="1">
      <c r="A42" s="47"/>
      <c r="B42" s="49"/>
      <c r="C42" s="4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V42" s="46"/>
    </row>
    <row r="43" spans="1:66" s="37" customFormat="1" ht="18" customHeight="1">
      <c r="A43" s="47"/>
      <c r="B43" s="49" t="s">
        <v>14</v>
      </c>
      <c r="C43" s="49"/>
      <c r="D43" s="74">
        <f>+IF('O1'!D36&lt;&gt;"",IF((1+OUT_1_Check!$Q$4)*SUM('O1'!D34,'O1'!D27)&lt;'O1'!D36,1,IF((1-OUT_1_Check!$Q$4)*SUM('O1'!D34,'O1'!D27)&gt;'O1'!D36,1,0)),IF(SUM('O1'!D34,'O1'!D27)&lt;&gt;0,1,0))</f>
        <v>0</v>
      </c>
      <c r="E43" s="74">
        <f>+IF('O1'!F36&lt;&gt;"",IF((1+OUT_1_Check!$Q$4)*SUM('O1'!F34,'O1'!F27)&lt;'O1'!F36,1,IF((1-OUT_1_Check!$Q$4)*SUM('O1'!F34,'O1'!F27)&gt;'O1'!F36,1,0)),IF(SUM('O1'!F34,'O1'!F27)&lt;&gt;0,1,0))</f>
        <v>0</v>
      </c>
      <c r="F43" s="74">
        <f>+IF('O1'!G36&lt;&gt;"",IF((1+OUT_1_Check!$Q$4)*SUM('O1'!G34,'O1'!G27)&lt;'O1'!G36,1,IF((1-OUT_1_Check!$Q$4)*SUM('O1'!G34,'O1'!G27)&gt;'O1'!G36,1,0)),IF(SUM('O1'!G34,'O1'!G27)&lt;&gt;0,1,0))</f>
        <v>0</v>
      </c>
      <c r="G43" s="74">
        <f>+IF('O1'!H36&lt;&gt;"",IF((1+OUT_1_Check!$Q$4)*SUM('O1'!H34,'O1'!H27)&lt;'O1'!H36,1,IF((1-OUT_1_Check!$Q$4)*SUM('O1'!H34,'O1'!H27)&gt;'O1'!H36,1,0)),IF(SUM('O1'!H34,'O1'!H27)&lt;&gt;0,1,0))</f>
        <v>0</v>
      </c>
      <c r="H43" s="74">
        <f>+IF('O1'!I36&lt;&gt;"",IF((1+OUT_1_Check!$Q$4)*SUM('O1'!I34,'O1'!I27)&lt;'O1'!I36,1,IF((1-OUT_1_Check!$Q$4)*SUM('O1'!I34,'O1'!I27)&gt;'O1'!I36,1,0)),IF(SUM('O1'!I34,'O1'!I27)&lt;&gt;0,1,0))</f>
        <v>0</v>
      </c>
      <c r="I43" s="74">
        <f>+IF('O1'!J36&lt;&gt;"",IF((1+OUT_1_Check!$Q$4)*SUM('O1'!J34,'O1'!J27)&lt;'O1'!J36,1,IF((1-OUT_1_Check!$Q$4)*SUM('O1'!J34,'O1'!J27)&gt;'O1'!J36,1,0)),IF(SUM('O1'!J34,'O1'!J27)&lt;&gt;0,1,0))</f>
        <v>0</v>
      </c>
      <c r="J43" s="74">
        <f>+IF('O1'!K36&lt;&gt;"",IF((1+OUT_1_Check!$Q$4)*SUM('O1'!K34,'O1'!K27)&lt;'O1'!K36,1,IF((1-OUT_1_Check!$Q$4)*SUM('O1'!K34,'O1'!K27)&gt;'O1'!K36,1,0)),IF(SUM('O1'!K34,'O1'!K27)&lt;&gt;0,1,0))</f>
        <v>0</v>
      </c>
      <c r="K43" s="74">
        <f>+IF('O1'!M36&lt;&gt;"",IF((1+OUT_1_Check!$Q$4)*SUM('O1'!M34,'O1'!M27)&lt;'O1'!M36,1,IF((1-OUT_1_Check!$Q$4)*SUM('O1'!M34,'O1'!M27)&gt;'O1'!M36,1,0)),IF(SUM('O1'!M34,'O1'!M27)&lt;&gt;0,1,0))</f>
        <v>0</v>
      </c>
      <c r="L43" s="74">
        <f>+IF('O1'!N36&lt;&gt;"",IF((1+OUT_1_Check!$Q$4)*SUM('O1'!N34,'O1'!N27)&lt;'O1'!N36,1,IF((1-OUT_1_Check!$Q$4)*SUM('O1'!N34,'O1'!N27)&gt;'O1'!N36,1,0)),IF(SUM('O1'!N34,'O1'!N27)&lt;&gt;0,1,0))</f>
        <v>0</v>
      </c>
      <c r="M43" s="74">
        <f>+IF('O1'!O36&lt;&gt;"",IF((1+OUT_1_Check!$Q$4)*SUM('O1'!O34,'O1'!O27)&lt;'O1'!O36,1,IF((1-OUT_1_Check!$Q$4)*SUM('O1'!O34,'O1'!O27)&gt;'O1'!O36,1,0)),IF(SUM('O1'!O34,'O1'!O27)&lt;&gt;0,1,0))</f>
        <v>0</v>
      </c>
      <c r="N43" s="74">
        <f>+IF('O1'!Q36&lt;&gt;"",IF((1+OUT_1_Check!$Q$4)*SUM('O1'!Q34,'O1'!Q27)&lt;'O1'!Q36,1,IF((1-OUT_1_Check!$Q$4)*SUM('O1'!Q34,'O1'!Q27)&gt;'O1'!Q36,1,0)),IF(SUM('O1'!Q34,'O1'!Q27)&lt;&gt;0,1,0))</f>
        <v>0</v>
      </c>
      <c r="O43" s="74">
        <f>+IF('O1'!R36&lt;&gt;"",IF((1+OUT_1_Check!$Q$4)*SUM('O1'!R34,'O1'!R27)&lt;'O1'!R36,1,IF((1-OUT_1_Check!$Q$4)*SUM('O1'!R34,'O1'!R27)&gt;'O1'!R36,1,0)),IF(SUM('O1'!R34,'O1'!R27)&lt;&gt;0,1,0))</f>
        <v>0</v>
      </c>
      <c r="P43" s="74">
        <f>+IF('O1'!S36&lt;&gt;"",IF((1+OUT_1_Check!$Q$4)*SUM('O1'!S34,'O1'!S27)&lt;'O1'!S36,1,IF((1-OUT_1_Check!$Q$4)*SUM('O1'!S34,'O1'!S27)&gt;'O1'!S36,1,0)),IF(SUM('O1'!S34,'O1'!S27)&lt;&gt;0,1,0))</f>
        <v>0</v>
      </c>
      <c r="Q43" s="74">
        <f>+IF('O1'!T36&lt;&gt;"",IF((1+OUT_1_Check!$Q$4)*SUM('O1'!T34,'O1'!T27)&lt;'O1'!T36,1,IF((1-OUT_1_Check!$Q$4)*SUM('O1'!T34,'O1'!T27)&gt;'O1'!T36,1,0)),IF(SUM('O1'!T34,'O1'!T27)&lt;&gt;0,1,0))</f>
        <v>0</v>
      </c>
      <c r="R43" s="74">
        <f>+IF('O1'!U36&lt;&gt;"",IF((1+OUT_1_Check!$Q$4)*SUM('O1'!U34,'O1'!U27)&lt;'O1'!U36,1,IF((1-OUT_1_Check!$Q$4)*SUM('O1'!U34,'O1'!U27)&gt;'O1'!U36,1,0)),IF(SUM('O1'!U34,'O1'!U27)&lt;&gt;0,1,0))</f>
        <v>0</v>
      </c>
      <c r="S43" s="74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74">
        <f>+IF('O1'!V36&lt;&gt;"",IF((1+OUT_1_Check!$Q$4)*SUM('O1'!V34,'O1'!V27)&lt;'O1'!V36,1,IF((1-OUT_1_Check!$Q$4)*SUM('O1'!V34,'O1'!V27)&gt;'O1'!V36,1,0)),IF(SUM('O1'!V34,'O1'!V27)&lt;&gt;0,1,0))</f>
        <v>0</v>
      </c>
      <c r="U43" s="74">
        <f>+IF('O1'!W36&lt;&gt;"",IF((1+OUT_1_Check!$Q$4)*SUM('O1'!W34,'O1'!W27)&lt;'O1'!W36,1,IF((1-OUT_1_Check!$Q$4)*SUM('O1'!W34,'O1'!W27)&gt;'O1'!W36,1,0)),IF(SUM('O1'!W34,'O1'!W27)&lt;&gt;0,1,0))</f>
        <v>0</v>
      </c>
      <c r="V43" s="74">
        <f>+IF('O1'!X36&lt;&gt;"",IF((1+OUT_1_Check!$Q$4)*SUM('O1'!X34,'O1'!X27)&lt;'O1'!X36,1,IF((1-OUT_1_Check!$Q$4)*SUM('O1'!X34,'O1'!X27)&gt;'O1'!X36,1,0)),IF(SUM('O1'!X34,'O1'!X27)&lt;&gt;0,1,0))</f>
        <v>0</v>
      </c>
      <c r="W43" s="74">
        <f>+IF('O1'!Y36&lt;&gt;"",IF((1+OUT_1_Check!$Q$4)*SUM('O1'!Y34,'O1'!Y27)&lt;'O1'!Y36,1,IF((1-OUT_1_Check!$Q$4)*SUM('O1'!Y34,'O1'!Y27)&gt;'O1'!Y36,1,0)),IF(SUM('O1'!Y34,'O1'!Y27)&lt;&gt;0,1,0))</f>
        <v>0</v>
      </c>
      <c r="X43" s="74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74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74">
        <f>+IF('O1'!Z36&lt;&gt;"",IF((1+OUT_1_Check!$Q$4)*SUM('O1'!Z34,'O1'!Z27)&lt;'O1'!Z36,1,IF((1-OUT_1_Check!$Q$4)*SUM('O1'!Z34,'O1'!Z27)&gt;'O1'!Z36,1,0)),IF(SUM('O1'!Z34,'O1'!Z27)&lt;&gt;0,1,0))</f>
        <v>0</v>
      </c>
      <c r="AA43" s="74">
        <f>+IF('O1'!AA36&lt;&gt;"",IF((1+OUT_1_Check!$Q$4)*SUM('O1'!AA34,'O1'!AA27)&lt;'O1'!AA36,1,IF((1-OUT_1_Check!$Q$4)*SUM('O1'!AA34,'O1'!AA27)&gt;'O1'!AA36,1,0)),IF(SUM('O1'!AA34,'O1'!AA27)&lt;&gt;0,1,0))</f>
        <v>0</v>
      </c>
      <c r="AB43" s="74">
        <f>+IF('O1'!AB36&lt;&gt;"",IF((1+OUT_1_Check!$Q$4)*SUM('O1'!AB34,'O1'!AB27)&lt;'O1'!AB36,1,IF((1-OUT_1_Check!$Q$4)*SUM('O1'!AB34,'O1'!AB27)&gt;'O1'!AB36,1,0)),IF(SUM('O1'!AB34,'O1'!AB27)&lt;&gt;0,1,0))</f>
        <v>0</v>
      </c>
      <c r="AC43" s="74">
        <f>+IF('O1'!AC36&lt;&gt;"",IF((1+OUT_1_Check!$Q$4)*SUM('O1'!AC34,'O1'!AC27)&lt;'O1'!AC36,1,IF((1-OUT_1_Check!$Q$4)*SUM('O1'!AC34,'O1'!AC27)&gt;'O1'!AC36,1,0)),IF(SUM('O1'!AC34,'O1'!AC27)&lt;&gt;0,1,0))</f>
        <v>0</v>
      </c>
      <c r="AD43" s="74">
        <f>+IF('O1'!AD36&lt;&gt;"",IF((1+OUT_1_Check!$Q$4)*SUM('O1'!AD34,'O1'!AD27)&lt;'O1'!AD36,1,IF((1-OUT_1_Check!$Q$4)*SUM('O1'!AD34,'O1'!AD27)&gt;'O1'!AD36,1,0)),IF(SUM('O1'!AD34,'O1'!AD27)&lt;&gt;0,1,0))</f>
        <v>0</v>
      </c>
      <c r="AE43" s="74">
        <f>+IF('O1'!AE36&lt;&gt;"",IF((1+OUT_1_Check!$Q$4)*SUM('O1'!AE34,'O1'!AE27)&lt;'O1'!AE36,1,IF((1-OUT_1_Check!$Q$4)*SUM('O1'!AE34,'O1'!AE27)&gt;'O1'!AE36,1,0)),IF(SUM('O1'!AE34,'O1'!AE27)&lt;&gt;0,1,0))</f>
        <v>0</v>
      </c>
      <c r="AF43" s="74">
        <f>+IF('O1'!AF36&lt;&gt;"",IF((1+OUT_1_Check!$Q$4)*SUM('O1'!AF34,'O1'!AF27)&lt;'O1'!AF36,1,IF((1-OUT_1_Check!$Q$4)*SUM('O1'!AF34,'O1'!AF27)&gt;'O1'!AF36,1,0)),IF(SUM('O1'!AF34,'O1'!AF27)&lt;&gt;0,1,0))</f>
        <v>0</v>
      </c>
      <c r="AG43" s="74">
        <f>+IF('O1'!AG36&lt;&gt;"",IF((1+OUT_1_Check!$Q$4)*SUM('O1'!AG34,'O1'!AG27)&lt;'O1'!AG36,1,IF((1-OUT_1_Check!$Q$4)*SUM('O1'!AG34,'O1'!AG27)&gt;'O1'!AG36,1,0)),IF(SUM('O1'!AG34,'O1'!AG27)&lt;&gt;0,1,0))</f>
        <v>0</v>
      </c>
      <c r="AH43" s="74">
        <f>+IF('O1'!AH36&lt;&gt;"",IF((1+OUT_1_Check!$Q$4)*SUM('O1'!AH34,'O1'!AH27)&lt;'O1'!AH36,1,IF((1-OUT_1_Check!$Q$4)*SUM('O1'!AH34,'O1'!AH27)&gt;'O1'!AH36,1,0)),IF(SUM('O1'!AH34,'O1'!AH27)&lt;&gt;0,1,0))</f>
        <v>0</v>
      </c>
      <c r="AI43" s="74">
        <f>+IF('O1'!AI36&lt;&gt;"",IF((1+OUT_1_Check!$Q$4)*SUM('O1'!AI34,'O1'!AI27)&lt;'O1'!AI36,1,IF((1-OUT_1_Check!$Q$4)*SUM('O1'!AI34,'O1'!AI27)&gt;'O1'!AI36,1,0)),IF(SUM('O1'!AI34,'O1'!AI27)&lt;&gt;0,1,0))</f>
        <v>0</v>
      </c>
      <c r="AJ43" s="74">
        <f>+IF('O1'!AJ36&lt;&gt;"",IF((1+OUT_1_Check!$Q$4)*SUM('O1'!AJ34,'O1'!AJ27)&lt;'O1'!AJ36,1,IF((1-OUT_1_Check!$Q$4)*SUM('O1'!AJ34,'O1'!AJ27)&gt;'O1'!AJ36,1,0)),IF(SUM('O1'!AJ34,'O1'!AJ27)&lt;&gt;0,1,0))</f>
        <v>0</v>
      </c>
      <c r="AK43" s="74">
        <f>+IF('O1'!AK36&lt;&gt;"",IF((1+OUT_1_Check!$Q$4)*SUM('O1'!AK34,'O1'!AK27)&lt;'O1'!AK36,1,IF((1-OUT_1_Check!$Q$4)*SUM('O1'!AK34,'O1'!AK27)&gt;'O1'!AK36,1,0)),IF(SUM('O1'!AK34,'O1'!AK27)&lt;&gt;0,1,0))</f>
        <v>0</v>
      </c>
      <c r="AL43" s="74">
        <f>+IF('O1'!AL36&lt;&gt;"",IF((1+OUT_1_Check!$Q$4)*SUM('O1'!AL34,'O1'!AL27)&lt;'O1'!AL36,1,IF((1-OUT_1_Check!$Q$4)*SUM('O1'!AL34,'O1'!AL27)&gt;'O1'!AL36,1,0)),IF(SUM('O1'!AL34,'O1'!AL27)&lt;&gt;0,1,0))</f>
        <v>0</v>
      </c>
      <c r="AM43" s="74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74">
        <f>+IF('O1'!AM36&lt;&gt;"",IF((1+OUT_1_Check!$Q$4)*SUM('O1'!AM34,'O1'!AM27)&lt;'O1'!AM36,1,IF((1-OUT_1_Check!$Q$4)*SUM('O1'!AM34,'O1'!AM27)&gt;'O1'!AM36,1,0)),IF(SUM('O1'!AM34,'O1'!AM27)&lt;&gt;0,1,0))</f>
        <v>0</v>
      </c>
      <c r="AO43" s="74">
        <f>+IF('O1'!AN36&lt;&gt;"",IF((1+OUT_1_Check!$Q$4)*SUM('O1'!AN34,'O1'!AN27)&lt;'O1'!AN36,1,IF((1-OUT_1_Check!$Q$4)*SUM('O1'!AN34,'O1'!AN27)&gt;'O1'!AN36,1,0)),IF(SUM('O1'!AN34,'O1'!AN27)&lt;&gt;0,1,0))</f>
        <v>0</v>
      </c>
      <c r="AP43" s="74">
        <f>+IF('O1'!AO36&lt;&gt;"",IF((1+OUT_1_Check!$Q$4)*SUM('O1'!AO34,'O1'!AO27)&lt;'O1'!AO36,1,IF((1-OUT_1_Check!$Q$4)*SUM('O1'!AO34,'O1'!AO27)&gt;'O1'!AO36,1,0)),IF(SUM('O1'!AO34,'O1'!AO27)&lt;&gt;0,1,0))</f>
        <v>0</v>
      </c>
      <c r="AQ43" s="74">
        <f>+IF('O1'!AP36&lt;&gt;"",IF((1+OUT_1_Check!$Q$4)*SUM('O1'!AP34,'O1'!AP27)&lt;'O1'!AP36,1,IF((1-OUT_1_Check!$Q$4)*SUM('O1'!AP34,'O1'!AP27)&gt;'O1'!AP36,1,0)),IF(SUM('O1'!AP34,'O1'!AP27)&lt;&gt;0,1,0))</f>
        <v>0</v>
      </c>
      <c r="AR43" s="74">
        <f>+IF('O1'!AQ36&lt;&gt;"",IF((1+OUT_1_Check!$Q$4)*SUM('O1'!AQ34,'O1'!AQ27)&lt;'O1'!AQ36,1,IF((1-OUT_1_Check!$Q$4)*SUM('O1'!AQ34,'O1'!AQ27)&gt;'O1'!AQ36,1,0)),IF(SUM('O1'!AQ34,'O1'!AQ27)&lt;&gt;0,1,0))</f>
        <v>0</v>
      </c>
      <c r="AS43" s="77">
        <f>+IF('O1'!AR36&lt;&gt;"",IF((1+OUT_1_Check!$Q$4)*SUM('O1'!D36:AQ36)&lt;2*'O1'!AR36,1,IF((1-OUT_1_Check!$Q$4)*SUM('O1'!D36:AQ36)&gt;2*'O1'!AR36,1,0)),IF(SUM('O1'!D36:AQ36)&lt;&gt;0,1,0))</f>
        <v>0</v>
      </c>
      <c r="AV43" s="46"/>
    </row>
    <row r="44" spans="1:66" s="37" customFormat="1" ht="18" customHeight="1">
      <c r="A44" s="47"/>
      <c r="B44" s="49"/>
      <c r="C44" s="4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V44" s="46"/>
    </row>
    <row r="45" spans="1:66" s="37" customFormat="1" ht="18" customHeight="1">
      <c r="A45" s="54"/>
      <c r="B45" s="56" t="s">
        <v>99</v>
      </c>
      <c r="C45" s="43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79"/>
      <c r="AV45" s="46"/>
    </row>
    <row r="46" spans="1:66" s="37" customFormat="1" ht="18" customHeight="1">
      <c r="A46" s="47"/>
      <c r="B46" s="49"/>
      <c r="C46" s="4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V46" s="46"/>
    </row>
    <row r="47" spans="1:66" s="37" customFormat="1" ht="18" customHeight="1">
      <c r="A47" s="47"/>
      <c r="B47" s="43" t="s">
        <v>15</v>
      </c>
      <c r="C47" s="43"/>
      <c r="D47" s="76">
        <f>+IF('O1'!D38&lt;&gt;"",IF((1+OUT_1_Check!$Q$4)*SUM('O1'!D13,'O1'!D20,'O1'!D36,'O1'!D37)&lt;'O1'!D38,1,IF((1-OUT_1_Check!$Q$4)*SUM('O1'!D13,'O1'!D20,'O1'!D36)&gt;'O1'!D38,1,0)),IF(SUM('O1'!D13,'O1'!D20,'O1'!D36)&lt;&gt;0,1,0))</f>
        <v>0</v>
      </c>
      <c r="E47" s="76">
        <f>+IF('O1'!F38&lt;&gt;"",IF((1+OUT_1_Check!$Q$4)*SUM('O1'!F13,'O1'!F20,'O1'!F36,'O1'!F37)&lt;'O1'!F38,1,IF((1-OUT_1_Check!$Q$4)*SUM('O1'!F13,'O1'!F20,'O1'!F36)&gt;'O1'!F38,1,0)),IF(SUM('O1'!F13,'O1'!F20,'O1'!F36)&lt;&gt;0,1,0))</f>
        <v>0</v>
      </c>
      <c r="F47" s="76">
        <f>+IF('O1'!G38&lt;&gt;"",IF((1+OUT_1_Check!$Q$4)*SUM('O1'!G13,'O1'!G20,'O1'!G36,'O1'!G37)&lt;'O1'!G38,1,IF((1-OUT_1_Check!$Q$4)*SUM('O1'!G13,'O1'!G20,'O1'!G36)&gt;'O1'!G38,1,0)),IF(SUM('O1'!G13,'O1'!G20,'O1'!G36)&lt;&gt;0,1,0))</f>
        <v>0</v>
      </c>
      <c r="G47" s="76">
        <f>+IF('O1'!H38&lt;&gt;"",IF((1+OUT_1_Check!$Q$4)*SUM('O1'!H13,'O1'!H20,'O1'!H36,'O1'!H37)&lt;'O1'!H38,1,IF((1-OUT_1_Check!$Q$4)*SUM('O1'!H13,'O1'!H20,'O1'!H36)&gt;'O1'!H38,1,0)),IF(SUM('O1'!H13,'O1'!H20,'O1'!H36)&lt;&gt;0,1,0))</f>
        <v>0</v>
      </c>
      <c r="H47" s="76">
        <f>+IF('O1'!I38&lt;&gt;"",IF((1+OUT_1_Check!$Q$4)*SUM('O1'!I13,'O1'!I20,'O1'!I36,'O1'!I37)&lt;'O1'!I38,1,IF((1-OUT_1_Check!$Q$4)*SUM('O1'!I13,'O1'!I20,'O1'!I36)&gt;'O1'!I38,1,0)),IF(SUM('O1'!I13,'O1'!I20,'O1'!I36)&lt;&gt;0,1,0))</f>
        <v>0</v>
      </c>
      <c r="I47" s="76">
        <f>+IF('O1'!J38&lt;&gt;"",IF((1+OUT_1_Check!$Q$4)*SUM('O1'!J13,'O1'!J20,'O1'!J36,'O1'!J37)&lt;'O1'!J38,1,IF((1-OUT_1_Check!$Q$4)*SUM('O1'!J13,'O1'!J20,'O1'!J36)&gt;'O1'!J38,1,0)),IF(SUM('O1'!J13,'O1'!J20,'O1'!J36)&lt;&gt;0,1,0))</f>
        <v>0</v>
      </c>
      <c r="J47" s="76">
        <f>+IF('O1'!K38&lt;&gt;"",IF((1+OUT_1_Check!$Q$4)*SUM('O1'!K13,'O1'!K20,'O1'!K36,'O1'!K37)&lt;'O1'!K38,1,IF((1-OUT_1_Check!$Q$4)*SUM('O1'!K13,'O1'!K20,'O1'!K36)&gt;'O1'!K38,1,0)),IF(SUM('O1'!K13,'O1'!K20,'O1'!K36)&lt;&gt;0,1,0))</f>
        <v>0</v>
      </c>
      <c r="K47" s="76">
        <f>+IF('O1'!M38&lt;&gt;"",IF((1+OUT_1_Check!$Q$4)*SUM('O1'!M13,'O1'!M20,'O1'!M36,'O1'!M37)&lt;'O1'!M38,1,IF((1-OUT_1_Check!$Q$4)*SUM('O1'!M13,'O1'!M20,'O1'!M36)&gt;'O1'!M38,1,0)),IF(SUM('O1'!M13,'O1'!M20,'O1'!M36)&lt;&gt;0,1,0))</f>
        <v>0</v>
      </c>
      <c r="L47" s="76">
        <f>+IF('O1'!N38&lt;&gt;"",IF((1+OUT_1_Check!$Q$4)*SUM('O1'!N13,'O1'!N20,'O1'!N36,'O1'!N37)&lt;'O1'!N38,1,IF((1-OUT_1_Check!$Q$4)*SUM('O1'!N13,'O1'!N20,'O1'!N36)&gt;'O1'!N38,1,0)),IF(SUM('O1'!N13,'O1'!N20,'O1'!N36)&lt;&gt;0,1,0))</f>
        <v>0</v>
      </c>
      <c r="M47" s="76">
        <f>+IF('O1'!O38&lt;&gt;"",IF((1+OUT_1_Check!$Q$4)*SUM('O1'!O13,'O1'!O20,'O1'!O36,'O1'!O37)&lt;'O1'!O38,1,IF((1-OUT_1_Check!$Q$4)*SUM('O1'!O13,'O1'!O20,'O1'!O36)&gt;'O1'!O38,1,0)),IF(SUM('O1'!O13,'O1'!O20,'O1'!O36)&lt;&gt;0,1,0))</f>
        <v>0</v>
      </c>
      <c r="N47" s="76">
        <f>+IF('O1'!Q38&lt;&gt;"",IF((1+OUT_1_Check!$Q$4)*SUM('O1'!Q13,'O1'!Q20,'O1'!Q36,'O1'!Q37)&lt;'O1'!Q38,1,IF((1-OUT_1_Check!$Q$4)*SUM('O1'!Q13,'O1'!Q20,'O1'!Q36)&gt;'O1'!Q38,1,0)),IF(SUM('O1'!Q13,'O1'!Q20,'O1'!Q36)&lt;&gt;0,1,0))</f>
        <v>0</v>
      </c>
      <c r="O47" s="76">
        <f>+IF('O1'!R38&lt;&gt;"",IF((1+OUT_1_Check!$Q$4)*SUM('O1'!R13,'O1'!R20,'O1'!R36,'O1'!R37)&lt;'O1'!R38,1,IF((1-OUT_1_Check!$Q$4)*SUM('O1'!R13,'O1'!R20,'O1'!R36)&gt;'O1'!R38,1,0)),IF(SUM('O1'!R13,'O1'!R20,'O1'!R36)&lt;&gt;0,1,0))</f>
        <v>0</v>
      </c>
      <c r="P47" s="76">
        <f>+IF('O1'!S38&lt;&gt;"",IF((1+OUT_1_Check!$Q$4)*SUM('O1'!S13,'O1'!S20,'O1'!S36,'O1'!S37)&lt;'O1'!S38,1,IF((1-OUT_1_Check!$Q$4)*SUM('O1'!S13,'O1'!S20,'O1'!S36)&gt;'O1'!S38,1,0)),IF(SUM('O1'!S13,'O1'!S20,'O1'!S36)&lt;&gt;0,1,0))</f>
        <v>0</v>
      </c>
      <c r="Q47" s="76">
        <f>+IF('O1'!T38&lt;&gt;"",IF((1+OUT_1_Check!$Q$4)*SUM('O1'!T13,'O1'!T20,'O1'!T36,'O1'!T37)&lt;'O1'!T38,1,IF((1-OUT_1_Check!$Q$4)*SUM('O1'!T13,'O1'!T20,'O1'!T36)&gt;'O1'!T38,1,0)),IF(SUM('O1'!T13,'O1'!T20,'O1'!T36)&lt;&gt;0,1,0))</f>
        <v>0</v>
      </c>
      <c r="R47" s="76">
        <f>+IF('O1'!U38&lt;&gt;"",IF((1+OUT_1_Check!$Q$4)*SUM('O1'!U13,'O1'!U20,'O1'!U36,'O1'!U37)&lt;'O1'!U38,1,IF((1-OUT_1_Check!$Q$4)*SUM('O1'!U13,'O1'!U20,'O1'!U36)&gt;'O1'!U38,1,0)),IF(SUM('O1'!U13,'O1'!U20,'O1'!U36)&lt;&gt;0,1,0))</f>
        <v>0</v>
      </c>
      <c r="S47" s="76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76">
        <f>+IF('O1'!V38&lt;&gt;"",IF((1+OUT_1_Check!$Q$4)*SUM('O1'!V13,'O1'!V20,'O1'!V36,'O1'!V37)&lt;'O1'!V38,1,IF((1-OUT_1_Check!$Q$4)*SUM('O1'!V13,'O1'!V20,'O1'!V36)&gt;'O1'!V38,1,0)),IF(SUM('O1'!V13,'O1'!V20,'O1'!V36)&lt;&gt;0,1,0))</f>
        <v>0</v>
      </c>
      <c r="U47" s="76">
        <f>+IF('O1'!W38&lt;&gt;"",IF((1+OUT_1_Check!$Q$4)*SUM('O1'!W13,'O1'!W20,'O1'!W36,'O1'!W37)&lt;'O1'!W38,1,IF((1-OUT_1_Check!$Q$4)*SUM('O1'!W13,'O1'!W20,'O1'!W36)&gt;'O1'!W38,1,0)),IF(SUM('O1'!W13,'O1'!W20,'O1'!W36)&lt;&gt;0,1,0))</f>
        <v>0</v>
      </c>
      <c r="V47" s="76">
        <f>+IF('O1'!X38&lt;&gt;"",IF((1+OUT_1_Check!$Q$4)*SUM('O1'!X13,'O1'!X20,'O1'!X36,'O1'!X37)&lt;'O1'!X38,1,IF((1-OUT_1_Check!$Q$4)*SUM('O1'!X13,'O1'!X20,'O1'!X36)&gt;'O1'!X38,1,0)),IF(SUM('O1'!X13,'O1'!X20,'O1'!X36)&lt;&gt;0,1,0))</f>
        <v>0</v>
      </c>
      <c r="W47" s="76">
        <f>+IF('O1'!Y38&lt;&gt;"",IF((1+OUT_1_Check!$Q$4)*SUM('O1'!Y13,'O1'!Y20,'O1'!Y36,'O1'!Y37)&lt;'O1'!Y38,1,IF((1-OUT_1_Check!$Q$4)*SUM('O1'!Y13,'O1'!Y20,'O1'!Y36)&gt;'O1'!Y38,1,0)),IF(SUM('O1'!Y13,'O1'!Y20,'O1'!Y36)&lt;&gt;0,1,0))</f>
        <v>0</v>
      </c>
      <c r="X47" s="76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76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76">
        <f>+IF('O1'!Z38&lt;&gt;"",IF((1+OUT_1_Check!$Q$4)*SUM('O1'!Z13,'O1'!Z20,'O1'!Z36,'O1'!Z37)&lt;'O1'!Z38,1,IF((1-OUT_1_Check!$Q$4)*SUM('O1'!Z13,'O1'!Z20,'O1'!Z36)&gt;'O1'!Z38,1,0)),IF(SUM('O1'!Z13,'O1'!Z20,'O1'!Z36)&lt;&gt;0,1,0))</f>
        <v>0</v>
      </c>
      <c r="AA47" s="76">
        <f>+IF('O1'!AA38&lt;&gt;"",IF((1+OUT_1_Check!$Q$4)*SUM('O1'!AA13,'O1'!AA20,'O1'!AA36,'O1'!AA37)&lt;'O1'!AA38,1,IF((1-OUT_1_Check!$Q$4)*SUM('O1'!AA13,'O1'!AA20,'O1'!AA36)&gt;'O1'!AA38,1,0)),IF(SUM('O1'!AA13,'O1'!AA20,'O1'!AA36)&lt;&gt;0,1,0))</f>
        <v>0</v>
      </c>
      <c r="AB47" s="76">
        <f>+IF('O1'!AB38&lt;&gt;"",IF((1+OUT_1_Check!$Q$4)*SUM('O1'!AB13,'O1'!AB20,'O1'!AB36,'O1'!AB37)&lt;'O1'!AB38,1,IF((1-OUT_1_Check!$Q$4)*SUM('O1'!AB13,'O1'!AB20,'O1'!AB36)&gt;'O1'!AB38,1,0)),IF(SUM('O1'!AB13,'O1'!AB20,'O1'!AB36)&lt;&gt;0,1,0))</f>
        <v>0</v>
      </c>
      <c r="AC47" s="76">
        <f>+IF('O1'!AC38&lt;&gt;"",IF((1+OUT_1_Check!$Q$4)*SUM('O1'!AC13,'O1'!AC20,'O1'!AC36,'O1'!AC37)&lt;'O1'!AC38,1,IF((1-OUT_1_Check!$Q$4)*SUM('O1'!AC13,'O1'!AC20,'O1'!AC36)&gt;'O1'!AC38,1,0)),IF(SUM('O1'!AC13,'O1'!AC20,'O1'!AC36)&lt;&gt;0,1,0))</f>
        <v>0</v>
      </c>
      <c r="AD47" s="76">
        <f>+IF('O1'!AD38&lt;&gt;"",IF((1+OUT_1_Check!$Q$4)*SUM('O1'!AD13,'O1'!AD20,'O1'!AD36,'O1'!AD37)&lt;'O1'!AD38,1,IF((1-OUT_1_Check!$Q$4)*SUM('O1'!AD13,'O1'!AD20,'O1'!AD36)&gt;'O1'!AD38,1,0)),IF(SUM('O1'!AD13,'O1'!AD20,'O1'!AD36)&lt;&gt;0,1,0))</f>
        <v>0</v>
      </c>
      <c r="AE47" s="76">
        <f>+IF('O1'!AE38&lt;&gt;"",IF((1+OUT_1_Check!$Q$4)*SUM('O1'!AE13,'O1'!AE20,'O1'!AE36,'O1'!AE37)&lt;'O1'!AE38,1,IF((1-OUT_1_Check!$Q$4)*SUM('O1'!AE13,'O1'!AE20,'O1'!AE36)&gt;'O1'!AE38,1,0)),IF(SUM('O1'!AE13,'O1'!AE20,'O1'!AE36)&lt;&gt;0,1,0))</f>
        <v>0</v>
      </c>
      <c r="AF47" s="76">
        <f>+IF('O1'!AF38&lt;&gt;"",IF((1+OUT_1_Check!$Q$4)*SUM('O1'!AF13,'O1'!AF20,'O1'!AF36,'O1'!AF37)&lt;'O1'!AF38,1,IF((1-OUT_1_Check!$Q$4)*SUM('O1'!AF13,'O1'!AF20,'O1'!AF36)&gt;'O1'!AF38,1,0)),IF(SUM('O1'!AF13,'O1'!AF20,'O1'!AF36)&lt;&gt;0,1,0))</f>
        <v>0</v>
      </c>
      <c r="AG47" s="76">
        <f>+IF('O1'!AG38&lt;&gt;"",IF((1+OUT_1_Check!$Q$4)*SUM('O1'!AG13,'O1'!AG20,'O1'!AG36,'O1'!AG37)&lt;'O1'!AG38,1,IF((1-OUT_1_Check!$Q$4)*SUM('O1'!AG13,'O1'!AG20,'O1'!AG36)&gt;'O1'!AG38,1,0)),IF(SUM('O1'!AG13,'O1'!AG20,'O1'!AG36)&lt;&gt;0,1,0))</f>
        <v>0</v>
      </c>
      <c r="AH47" s="76">
        <f>+IF('O1'!AH38&lt;&gt;"",IF((1+OUT_1_Check!$Q$4)*SUM('O1'!AH13,'O1'!AH20,'O1'!AH36,'O1'!AH37)&lt;'O1'!AH38,1,IF((1-OUT_1_Check!$Q$4)*SUM('O1'!AH13,'O1'!AH20,'O1'!AH36)&gt;'O1'!AH38,1,0)),IF(SUM('O1'!AH13,'O1'!AH20,'O1'!AH36)&lt;&gt;0,1,0))</f>
        <v>0</v>
      </c>
      <c r="AI47" s="76">
        <f>+IF('O1'!AI38&lt;&gt;"",IF((1+OUT_1_Check!$Q$4)*SUM('O1'!AI13,'O1'!AI20,'O1'!AI36,'O1'!AI37)&lt;'O1'!AI38,1,IF((1-OUT_1_Check!$Q$4)*SUM('O1'!AI13,'O1'!AI20,'O1'!AI36)&gt;'O1'!AI38,1,0)),IF(SUM('O1'!AI13,'O1'!AI20,'O1'!AI36)&lt;&gt;0,1,0))</f>
        <v>0</v>
      </c>
      <c r="AJ47" s="76">
        <f>+IF('O1'!AJ38&lt;&gt;"",IF((1+OUT_1_Check!$Q$4)*SUM('O1'!AJ13,'O1'!AJ20,'O1'!AJ36,'O1'!AJ37)&lt;'O1'!AJ38,1,IF((1-OUT_1_Check!$Q$4)*SUM('O1'!AJ13,'O1'!AJ20,'O1'!AJ36)&gt;'O1'!AJ38,1,0)),IF(SUM('O1'!AJ13,'O1'!AJ20,'O1'!AJ36)&lt;&gt;0,1,0))</f>
        <v>0</v>
      </c>
      <c r="AK47" s="76">
        <f>+IF('O1'!AK38&lt;&gt;"",IF((1+OUT_1_Check!$Q$4)*SUM('O1'!AK13,'O1'!AK20,'O1'!AK36,'O1'!AK37)&lt;'O1'!AK38,1,IF((1-OUT_1_Check!$Q$4)*SUM('O1'!AK13,'O1'!AK20,'O1'!AK36)&gt;'O1'!AK38,1,0)),IF(SUM('O1'!AK13,'O1'!AK20,'O1'!AK36)&lt;&gt;0,1,0))</f>
        <v>0</v>
      </c>
      <c r="AL47" s="76">
        <f>+IF('O1'!AL38&lt;&gt;"",IF((1+OUT_1_Check!$Q$4)*SUM('O1'!AL13,'O1'!AL20,'O1'!AL36,'O1'!AL37)&lt;'O1'!AL38,1,IF((1-OUT_1_Check!$Q$4)*SUM('O1'!AL13,'O1'!AL20,'O1'!AL36)&gt;'O1'!AL38,1,0)),IF(SUM('O1'!AL13,'O1'!AL20,'O1'!AL36)&lt;&gt;0,1,0))</f>
        <v>0</v>
      </c>
      <c r="AM47" s="76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76">
        <f>+IF('O1'!AM38&lt;&gt;"",IF((1+OUT_1_Check!$Q$4)*SUM('O1'!AM13,'O1'!AM20,'O1'!AM36,'O1'!AM37)&lt;'O1'!AM38,1,IF((1-OUT_1_Check!$Q$4)*SUM('O1'!AM13,'O1'!AM20,'O1'!AM36)&gt;'O1'!AM38,1,0)),IF(SUM('O1'!AM13,'O1'!AM20,'O1'!AM36)&lt;&gt;0,1,0))</f>
        <v>0</v>
      </c>
      <c r="AO47" s="76">
        <f>+IF('O1'!AN38&lt;&gt;"",IF((1+OUT_1_Check!$Q$4)*SUM('O1'!AN13,'O1'!AN20,'O1'!AN36,'O1'!AN37)&lt;'O1'!AN38,1,IF((1-OUT_1_Check!$Q$4)*SUM('O1'!AN13,'O1'!AN20,'O1'!AN36)&gt;'O1'!AN38,1,0)),IF(SUM('O1'!AN13,'O1'!AN20,'O1'!AN36)&lt;&gt;0,1,0))</f>
        <v>0</v>
      </c>
      <c r="AP47" s="76">
        <f>+IF('O1'!AO38&lt;&gt;"",IF((1+OUT_1_Check!$Q$4)*SUM('O1'!AO13,'O1'!AO20,'O1'!AO36,'O1'!AO37)&lt;'O1'!AO38,1,IF((1-OUT_1_Check!$Q$4)*SUM('O1'!AO13,'O1'!AO20,'O1'!AO36)&gt;'O1'!AO38,1,0)),IF(SUM('O1'!AO13,'O1'!AO20,'O1'!AO36)&lt;&gt;0,1,0))</f>
        <v>0</v>
      </c>
      <c r="AQ47" s="76">
        <f>+IF('O1'!AP38&lt;&gt;"",IF((1+OUT_1_Check!$Q$4)*SUM('O1'!AP13,'O1'!AP20,'O1'!AP36,'O1'!AP37)&lt;'O1'!AP38,1,IF((1-OUT_1_Check!$Q$4)*SUM('O1'!AP13,'O1'!AP20,'O1'!AP36)&gt;'O1'!AP38,1,0)),IF(SUM('O1'!AP13,'O1'!AP20,'O1'!AP36)&lt;&gt;0,1,0))</f>
        <v>0</v>
      </c>
      <c r="AR47" s="76">
        <f>+IF('O1'!AQ38&lt;&gt;"",IF((1+OUT_1_Check!$Q$4)*SUM('O1'!AQ13,'O1'!AQ20,'O1'!AQ36,'O1'!AQ37)&lt;'O1'!AQ38,1,IF((1-OUT_1_Check!$Q$4)*SUM('O1'!AQ13,'O1'!AQ20,'O1'!AQ36)&gt;'O1'!AQ38,1,0)),IF(SUM('O1'!AQ13,'O1'!AQ20,'O1'!AQ36)&lt;&gt;0,1,0))</f>
        <v>0</v>
      </c>
      <c r="AS47" s="76">
        <f>+IF('O1'!AR38&lt;&gt;"",IF((1+OUT_1_Check!$Q$4)*SUM('O1'!AR13,'O1'!AR20,'O1'!AR36,'O1'!AR37)&lt;'O1'!AR38,1,IF((1-OUT_1_Check!$Q$4)*SUM('O1'!AR13,'O1'!AR20,'O1'!AR36)&gt;'O1'!AR38,1,0)),IF(SUM('O1'!AR13,'O1'!AR20,'O1'!AR36)&lt;&gt;0,1,0))</f>
        <v>0</v>
      </c>
      <c r="AV47" s="46"/>
    </row>
    <row r="48" spans="1:66" s="37" customFormat="1" ht="18" customHeight="1">
      <c r="A48" s="47"/>
      <c r="B48" s="48" t="s">
        <v>126</v>
      </c>
      <c r="C48" s="4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80">
        <f>+IF('O1'!AR39&lt;&gt;"",IF('O1'!AR39&lt;'O1'!AR38,1,0),IF('O1'!AR38&lt;&gt;0,1,0))</f>
        <v>0</v>
      </c>
      <c r="AT48" s="98"/>
      <c r="AV48" s="46"/>
    </row>
    <row r="49" spans="1:48" s="37" customFormat="1" ht="18" customHeight="1">
      <c r="A49" s="54"/>
      <c r="B49" s="49"/>
      <c r="C49" s="4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80"/>
      <c r="AV49" s="46"/>
    </row>
    <row r="50" spans="1:48" s="37" customFormat="1" ht="18" customHeight="1">
      <c r="A50" s="54"/>
      <c r="B50" s="43" t="s">
        <v>24</v>
      </c>
      <c r="C50" s="43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V50" s="46"/>
    </row>
    <row r="51" spans="1:48" s="37" customFormat="1" ht="18" customHeight="1">
      <c r="A51" s="54"/>
      <c r="B51" s="56" t="s">
        <v>102</v>
      </c>
      <c r="C51" s="43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242">
        <f>+IF('O1'!AR41&lt;&gt;"",IF((1+OUT_1_Check!$Q$4)*SUM('O1'!D41:AQ41)&lt;2*'O1'!AR41,1,IF((1-OUT_1_Check!$Q$4)*SUM('O1'!D41:AQ41)&gt;2*'O1'!AR41,1,0)),IF(SUM('O1'!D41:AQ41)&lt;&gt;0,1,0))</f>
        <v>0</v>
      </c>
      <c r="AV51" s="46"/>
    </row>
    <row r="52" spans="1:48" s="37" customFormat="1" ht="18" customHeight="1">
      <c r="A52" s="57"/>
      <c r="B52" s="58" t="s">
        <v>103</v>
      </c>
      <c r="C52" s="59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8">
        <f>+IF('O1'!AR42&lt;&gt;"",IF((1+OUT_1_Check!$Q$4)*SUM('O1'!D42:AQ42)&lt;2*'O1'!AR42,1,IF((1-OUT_1_Check!$Q$4)*SUM('O1'!D42:AQ42)&gt;2*'O1'!AR42,1,0)),IF(SUM('O1'!D42:AQ42)&lt;&gt;0,1,0))</f>
        <v>0</v>
      </c>
      <c r="AV52" s="46"/>
    </row>
    <row r="53" spans="1:48" s="37" customFormat="1" ht="18" customHeight="1">
      <c r="A53" s="49" t="s">
        <v>83</v>
      </c>
      <c r="B53" s="49"/>
      <c r="C53" s="49"/>
      <c r="AS53" s="60"/>
      <c r="AT53" s="60"/>
      <c r="AV53" s="46"/>
    </row>
    <row r="54" spans="1:48" s="37" customFormat="1" ht="18" customHeight="1">
      <c r="A54" s="49" t="s">
        <v>84</v>
      </c>
      <c r="B54" s="49"/>
      <c r="C54" s="4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</row>
    <row r="55" spans="1:48" s="37" customFormat="1" ht="18" customHeight="1">
      <c r="A55" s="61" t="s">
        <v>93</v>
      </c>
      <c r="B55" s="49"/>
      <c r="C55" s="4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8" s="37" customFormat="1" ht="18" customHeight="1">
      <c r="A56" s="49" t="s">
        <v>96</v>
      </c>
      <c r="B56" s="49"/>
      <c r="C56" s="4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</row>
    <row r="57" spans="1:48" s="33" customFormat="1" ht="18" customHeight="1">
      <c r="A57" s="62"/>
      <c r="B57" s="62"/>
      <c r="C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48" s="33" customFormat="1" ht="18" customHeight="1">
      <c r="A58" s="62"/>
      <c r="B58" s="62"/>
      <c r="C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B1:AT39"/>
  <sheetViews>
    <sheetView showGridLines="0"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" sqref="C2:AR2"/>
    </sheetView>
  </sheetViews>
  <sheetFormatPr defaultColWidth="0" defaultRowHeight="14.25"/>
  <cols>
    <col min="1" max="1" width="1.7109375" style="6" customWidth="1"/>
    <col min="2" max="2" width="1.7109375" style="353" customWidth="1"/>
    <col min="3" max="3" width="50.7109375" style="422" customWidth="1"/>
    <col min="4" max="33" width="7.28515625" style="6" customWidth="1"/>
    <col min="34" max="34" width="8.7109375" style="6" bestFit="1" customWidth="1"/>
    <col min="35" max="40" width="7.28515625" style="6" customWidth="1"/>
    <col min="41" max="41" width="8.7109375" style="6" bestFit="1" customWidth="1"/>
    <col min="42" max="42" width="7.28515625" style="6" customWidth="1"/>
    <col min="43" max="43" width="9.42578125" style="6" customWidth="1"/>
    <col min="44" max="44" width="8.7109375" style="6" bestFit="1" customWidth="1"/>
    <col min="45" max="45" width="1.7109375" style="6" customWidth="1"/>
    <col min="46" max="46" width="8.7109375" style="6" bestFit="1" customWidth="1"/>
    <col min="47" max="48" width="9.140625" style="6" customWidth="1"/>
    <col min="49" max="16384" width="0" style="6" hidden="1"/>
  </cols>
  <sheetData>
    <row r="1" spans="2:45" s="184" customFormat="1" ht="19.5" customHeight="1">
      <c r="B1" s="423" t="s">
        <v>184</v>
      </c>
      <c r="C1" s="413"/>
      <c r="D1" s="183"/>
      <c r="E1" s="183"/>
      <c r="F1" s="183"/>
      <c r="G1" s="183"/>
      <c r="H1" s="183"/>
      <c r="I1" s="183"/>
      <c r="J1" s="183"/>
      <c r="K1" s="183"/>
      <c r="AR1" s="383"/>
    </row>
    <row r="2" spans="2:45" s="277" customFormat="1" ht="20.100000000000001" customHeight="1">
      <c r="B2" s="363"/>
      <c r="C2" s="640" t="s">
        <v>172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640"/>
    </row>
    <row r="3" spans="2:45" s="277" customFormat="1" ht="20.100000000000001" customHeight="1">
      <c r="B3" s="363"/>
      <c r="C3" s="640" t="s">
        <v>59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</row>
    <row r="4" spans="2:45" s="277" customFormat="1" ht="20.100000000000001" customHeight="1">
      <c r="B4" s="363"/>
      <c r="C4" s="640" t="s">
        <v>194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</row>
    <row r="5" spans="2:45" s="277" customFormat="1" ht="20.100000000000001" customHeight="1">
      <c r="B5" s="363"/>
      <c r="C5" s="640" t="s">
        <v>3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0"/>
      <c r="AR5" s="640"/>
    </row>
    <row r="6" spans="2:45" s="184" customFormat="1" ht="52.5" customHeight="1">
      <c r="B6" s="424"/>
      <c r="C6" s="414"/>
      <c r="J6" s="185"/>
      <c r="K6" s="185"/>
    </row>
    <row r="7" spans="2:45" s="1" customFormat="1" ht="27.95" customHeight="1">
      <c r="B7" s="425"/>
      <c r="C7" s="436" t="s">
        <v>4</v>
      </c>
      <c r="D7" s="466" t="s">
        <v>197</v>
      </c>
      <c r="E7" s="350" t="s">
        <v>110</v>
      </c>
      <c r="F7" s="350" t="s">
        <v>153</v>
      </c>
      <c r="G7" s="350" t="s">
        <v>149</v>
      </c>
      <c r="H7" s="350" t="s">
        <v>111</v>
      </c>
      <c r="I7" s="350" t="s">
        <v>62</v>
      </c>
      <c r="J7" s="350" t="s">
        <v>152</v>
      </c>
      <c r="K7" s="350" t="s">
        <v>8</v>
      </c>
      <c r="L7" s="350" t="s">
        <v>112</v>
      </c>
      <c r="M7" s="350" t="s">
        <v>75</v>
      </c>
      <c r="N7" s="350" t="s">
        <v>113</v>
      </c>
      <c r="O7" s="350" t="s">
        <v>63</v>
      </c>
      <c r="P7" s="350" t="s">
        <v>61</v>
      </c>
      <c r="Q7" s="350" t="s">
        <v>53</v>
      </c>
      <c r="R7" s="350" t="s">
        <v>7</v>
      </c>
      <c r="S7" s="350" t="s">
        <v>64</v>
      </c>
      <c r="T7" s="350" t="s">
        <v>65</v>
      </c>
      <c r="U7" s="350" t="s">
        <v>76</v>
      </c>
      <c r="V7" s="350" t="s">
        <v>115</v>
      </c>
      <c r="W7" s="350" t="s">
        <v>77</v>
      </c>
      <c r="X7" s="350" t="s">
        <v>6</v>
      </c>
      <c r="Y7" s="350" t="s">
        <v>66</v>
      </c>
      <c r="Z7" s="350" t="s">
        <v>67</v>
      </c>
      <c r="AA7" s="350" t="s">
        <v>118</v>
      </c>
      <c r="AB7" s="350" t="s">
        <v>81</v>
      </c>
      <c r="AC7" s="350" t="s">
        <v>78</v>
      </c>
      <c r="AD7" s="350" t="s">
        <v>119</v>
      </c>
      <c r="AE7" s="350" t="s">
        <v>68</v>
      </c>
      <c r="AF7" s="350" t="s">
        <v>69</v>
      </c>
      <c r="AG7" s="350" t="s">
        <v>150</v>
      </c>
      <c r="AH7" s="350" t="s">
        <v>70</v>
      </c>
      <c r="AI7" s="350" t="s">
        <v>120</v>
      </c>
      <c r="AJ7" s="350" t="s">
        <v>151</v>
      </c>
      <c r="AK7" s="350" t="s">
        <v>82</v>
      </c>
      <c r="AL7" s="350" t="s">
        <v>71</v>
      </c>
      <c r="AM7" s="350" t="s">
        <v>179</v>
      </c>
      <c r="AN7" s="350" t="s">
        <v>73</v>
      </c>
      <c r="AO7" s="350" t="s">
        <v>5</v>
      </c>
      <c r="AP7" s="350" t="s">
        <v>74</v>
      </c>
      <c r="AQ7" s="350" t="s">
        <v>85</v>
      </c>
      <c r="AR7" s="351" t="s">
        <v>9</v>
      </c>
      <c r="AS7" s="352"/>
    </row>
    <row r="8" spans="2:45" s="1" customFormat="1" ht="30" customHeight="1">
      <c r="B8" s="432"/>
      <c r="C8" s="437" t="s">
        <v>154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6"/>
      <c r="AS8" s="307"/>
    </row>
    <row r="9" spans="2:45" s="1" customFormat="1" ht="17.100000000000001" customHeight="1">
      <c r="B9" s="427"/>
      <c r="C9" s="401" t="s">
        <v>106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>
        <v>388.610076579978</v>
      </c>
      <c r="AI9" s="315"/>
      <c r="AJ9" s="315"/>
      <c r="AK9" s="315"/>
      <c r="AL9" s="315"/>
      <c r="AM9" s="315"/>
      <c r="AN9" s="315"/>
      <c r="AO9" s="315"/>
      <c r="AP9" s="315"/>
      <c r="AQ9" s="315"/>
      <c r="AR9" s="306">
        <v>388.610076579978</v>
      </c>
      <c r="AS9" s="307"/>
    </row>
    <row r="10" spans="2:45" s="1" customFormat="1" ht="17.100000000000001" customHeight="1">
      <c r="B10" s="428"/>
      <c r="C10" s="401" t="s">
        <v>107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>
        <v>4840.9712396820096</v>
      </c>
      <c r="AI10" s="315"/>
      <c r="AJ10" s="315"/>
      <c r="AK10" s="315"/>
      <c r="AL10" s="315"/>
      <c r="AM10" s="315"/>
      <c r="AN10" s="315"/>
      <c r="AO10" s="315"/>
      <c r="AP10" s="315"/>
      <c r="AQ10" s="315"/>
      <c r="AR10" s="306">
        <v>4840.9712396820096</v>
      </c>
      <c r="AS10" s="307"/>
    </row>
    <row r="11" spans="2:45" s="1" customFormat="1" ht="17.100000000000001" customHeight="1">
      <c r="B11" s="428"/>
      <c r="C11" s="401" t="s">
        <v>188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06"/>
      <c r="AS11" s="307"/>
    </row>
    <row r="12" spans="2:45" s="1" customFormat="1" ht="17.100000000000001" customHeight="1">
      <c r="B12" s="428"/>
      <c r="C12" s="401" t="s">
        <v>108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06"/>
      <c r="AS12" s="307"/>
    </row>
    <row r="13" spans="2:45" s="358" customFormat="1" ht="30" customHeight="1">
      <c r="B13" s="429"/>
      <c r="C13" s="418" t="s">
        <v>11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>
        <v>5229.5813162619879</v>
      </c>
      <c r="AI13" s="359"/>
      <c r="AJ13" s="359"/>
      <c r="AK13" s="359"/>
      <c r="AL13" s="359"/>
      <c r="AM13" s="359"/>
      <c r="AN13" s="359"/>
      <c r="AO13" s="359"/>
      <c r="AP13" s="359"/>
      <c r="AQ13" s="359"/>
      <c r="AR13" s="355">
        <v>5229.5813162619879</v>
      </c>
      <c r="AS13" s="360"/>
    </row>
    <row r="14" spans="2:45" s="1" customFormat="1" ht="30" customHeight="1">
      <c r="B14" s="432"/>
      <c r="C14" s="421" t="s">
        <v>26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6"/>
      <c r="AS14" s="307"/>
    </row>
    <row r="15" spans="2:45" s="1" customFormat="1" ht="17.100000000000001" customHeight="1">
      <c r="B15" s="427"/>
      <c r="C15" s="401" t="s">
        <v>106</v>
      </c>
      <c r="D15" s="315"/>
      <c r="E15" s="315"/>
      <c r="F15" s="315"/>
      <c r="G15" s="315"/>
      <c r="H15" s="315"/>
      <c r="I15" s="315"/>
      <c r="J15" s="315"/>
      <c r="K15" s="315">
        <v>12.2549028316192</v>
      </c>
      <c r="L15" s="315"/>
      <c r="M15" s="315"/>
      <c r="N15" s="315"/>
      <c r="O15" s="315">
        <v>17.547042875587699</v>
      </c>
      <c r="P15" s="315"/>
      <c r="Q15" s="315">
        <v>147.771043632188</v>
      </c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>
        <v>4857.6735421570502</v>
      </c>
      <c r="AI15" s="315"/>
      <c r="AJ15" s="315"/>
      <c r="AK15" s="315"/>
      <c r="AL15" s="315"/>
      <c r="AM15" s="315"/>
      <c r="AN15" s="315"/>
      <c r="AO15" s="315">
        <v>2426.6</v>
      </c>
      <c r="AP15" s="315"/>
      <c r="AQ15" s="315"/>
      <c r="AR15" s="306">
        <v>7461.8465314964451</v>
      </c>
      <c r="AS15" s="307"/>
    </row>
    <row r="16" spans="2:45" s="1" customFormat="1" ht="17.100000000000001" customHeight="1">
      <c r="B16" s="428"/>
      <c r="C16" s="401" t="s">
        <v>107</v>
      </c>
      <c r="D16" s="315"/>
      <c r="E16" s="315"/>
      <c r="F16" s="315"/>
      <c r="G16" s="315"/>
      <c r="H16" s="315"/>
      <c r="I16" s="315"/>
      <c r="J16" s="315"/>
      <c r="K16" s="315">
        <v>379.28924263861501</v>
      </c>
      <c r="L16" s="315"/>
      <c r="M16" s="315"/>
      <c r="N16" s="315"/>
      <c r="O16" s="315">
        <v>25.031285490410099</v>
      </c>
      <c r="P16" s="315"/>
      <c r="Q16" s="315">
        <v>3129.33602399548</v>
      </c>
      <c r="R16" s="315">
        <v>441.52009240989003</v>
      </c>
      <c r="S16" s="315"/>
      <c r="T16" s="315"/>
      <c r="U16" s="315"/>
      <c r="V16" s="315"/>
      <c r="W16" s="315"/>
      <c r="X16" s="315">
        <v>138.895348099459</v>
      </c>
      <c r="Y16" s="315"/>
      <c r="Z16" s="315"/>
      <c r="AA16" s="315"/>
      <c r="AB16" s="315"/>
      <c r="AC16" s="315"/>
      <c r="AD16" s="315"/>
      <c r="AE16" s="315"/>
      <c r="AF16" s="315"/>
      <c r="AG16" s="315"/>
      <c r="AH16" s="315">
        <v>19740.2974373941</v>
      </c>
      <c r="AI16" s="315"/>
      <c r="AJ16" s="315"/>
      <c r="AK16" s="315"/>
      <c r="AL16" s="315"/>
      <c r="AM16" s="315"/>
      <c r="AN16" s="315"/>
      <c r="AO16" s="315">
        <v>19778.275000000001</v>
      </c>
      <c r="AP16" s="315"/>
      <c r="AQ16" s="315"/>
      <c r="AR16" s="306">
        <v>43632.644430027955</v>
      </c>
      <c r="AS16" s="307"/>
    </row>
    <row r="17" spans="2:46" s="1" customFormat="1" ht="17.100000000000001" customHeight="1">
      <c r="B17" s="428"/>
      <c r="C17" s="401" t="s">
        <v>188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>
        <v>2145.2862390792702</v>
      </c>
      <c r="AI17" s="315"/>
      <c r="AJ17" s="315"/>
      <c r="AK17" s="315"/>
      <c r="AL17" s="315"/>
      <c r="AM17" s="315"/>
      <c r="AN17" s="315"/>
      <c r="AO17" s="315"/>
      <c r="AP17" s="315"/>
      <c r="AQ17" s="315"/>
      <c r="AR17" s="306">
        <v>2145.2862390792702</v>
      </c>
      <c r="AS17" s="307"/>
    </row>
    <row r="18" spans="2:46" s="1" customFormat="1" ht="16.5" customHeight="1">
      <c r="B18" s="428"/>
      <c r="C18" s="401" t="s">
        <v>108</v>
      </c>
      <c r="D18" s="315"/>
      <c r="E18" s="315"/>
      <c r="F18" s="315"/>
      <c r="G18" s="315"/>
      <c r="H18" s="315"/>
      <c r="I18" s="315"/>
      <c r="J18" s="315"/>
      <c r="K18" s="315">
        <v>442.70836479224403</v>
      </c>
      <c r="L18" s="315"/>
      <c r="M18" s="315"/>
      <c r="N18" s="315"/>
      <c r="O18" s="315"/>
      <c r="P18" s="315"/>
      <c r="Q18" s="315">
        <v>491.50922512736901</v>
      </c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>
        <v>2670.2337861883202</v>
      </c>
      <c r="AI18" s="315"/>
      <c r="AJ18" s="315"/>
      <c r="AK18" s="315"/>
      <c r="AL18" s="315"/>
      <c r="AM18" s="315"/>
      <c r="AN18" s="315"/>
      <c r="AO18" s="315">
        <v>8527.3714540000001</v>
      </c>
      <c r="AP18" s="315"/>
      <c r="AQ18" s="315"/>
      <c r="AR18" s="306">
        <v>12131.822830107933</v>
      </c>
      <c r="AS18" s="307"/>
    </row>
    <row r="19" spans="2:46" s="358" customFormat="1" ht="30" customHeight="1">
      <c r="B19" s="430"/>
      <c r="C19" s="418" t="s">
        <v>11</v>
      </c>
      <c r="D19" s="359"/>
      <c r="E19" s="359"/>
      <c r="F19" s="359"/>
      <c r="G19" s="359"/>
      <c r="H19" s="359"/>
      <c r="I19" s="359"/>
      <c r="J19" s="359"/>
      <c r="K19" s="359">
        <v>834.25251026247815</v>
      </c>
      <c r="L19" s="359"/>
      <c r="M19" s="359"/>
      <c r="N19" s="359"/>
      <c r="O19" s="359">
        <v>42.578328365997798</v>
      </c>
      <c r="P19" s="359"/>
      <c r="Q19" s="359">
        <v>3768.6162927550372</v>
      </c>
      <c r="R19" s="359">
        <v>441.52009240989003</v>
      </c>
      <c r="S19" s="359"/>
      <c r="T19" s="359"/>
      <c r="U19" s="359"/>
      <c r="V19" s="359"/>
      <c r="W19" s="359"/>
      <c r="X19" s="359">
        <v>138.895348099459</v>
      </c>
      <c r="Y19" s="359"/>
      <c r="Z19" s="359"/>
      <c r="AA19" s="359"/>
      <c r="AB19" s="359"/>
      <c r="AC19" s="359"/>
      <c r="AD19" s="359"/>
      <c r="AE19" s="359"/>
      <c r="AF19" s="359"/>
      <c r="AG19" s="359"/>
      <c r="AH19" s="359">
        <v>27268.204765739472</v>
      </c>
      <c r="AI19" s="359"/>
      <c r="AJ19" s="359"/>
      <c r="AK19" s="359"/>
      <c r="AL19" s="359"/>
      <c r="AM19" s="359"/>
      <c r="AN19" s="359"/>
      <c r="AO19" s="359">
        <v>30732.246454</v>
      </c>
      <c r="AP19" s="359"/>
      <c r="AQ19" s="359"/>
      <c r="AR19" s="355">
        <v>63226.313791632332</v>
      </c>
      <c r="AS19" s="360"/>
      <c r="AT19" s="451"/>
    </row>
    <row r="20" spans="2:46" s="246" customFormat="1" ht="30" customHeight="1">
      <c r="B20" s="433"/>
      <c r="C20" s="419" t="s">
        <v>18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12"/>
      <c r="AS20" s="313"/>
    </row>
    <row r="21" spans="2:46" s="246" customFormat="1" ht="30" customHeight="1">
      <c r="B21" s="433"/>
      <c r="C21" s="419" t="s">
        <v>12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12"/>
      <c r="AS21" s="313"/>
    </row>
    <row r="22" spans="2:46" s="1" customFormat="1" ht="17.100000000000001" customHeight="1">
      <c r="B22" s="431"/>
      <c r="C22" s="401" t="s">
        <v>106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06">
        <v>0</v>
      </c>
      <c r="AS22" s="307"/>
    </row>
    <row r="23" spans="2:46" s="1" customFormat="1" ht="17.100000000000001" customHeight="1">
      <c r="B23" s="427"/>
      <c r="C23" s="401" t="s">
        <v>107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>
        <v>150.044444303452</v>
      </c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>
        <v>529.38209411660205</v>
      </c>
      <c r="AI23" s="315"/>
      <c r="AJ23" s="315"/>
      <c r="AK23" s="315"/>
      <c r="AL23" s="315"/>
      <c r="AM23" s="315"/>
      <c r="AN23" s="315"/>
      <c r="AO23" s="315">
        <v>210</v>
      </c>
      <c r="AP23" s="315"/>
      <c r="AQ23" s="315"/>
      <c r="AR23" s="306">
        <v>889.42653842005404</v>
      </c>
      <c r="AS23" s="307"/>
    </row>
    <row r="24" spans="2:46" s="1" customFormat="1" ht="17.100000000000001" customHeight="1">
      <c r="B24" s="428"/>
      <c r="C24" s="401" t="s">
        <v>188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06">
        <v>0</v>
      </c>
      <c r="AS24" s="307"/>
    </row>
    <row r="25" spans="2:46" s="1" customFormat="1" ht="17.100000000000001" customHeight="1">
      <c r="B25" s="432"/>
      <c r="C25" s="401" t="s">
        <v>108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>
        <v>254.47768390363601</v>
      </c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>
        <v>13394.705423204399</v>
      </c>
      <c r="AI25" s="315"/>
      <c r="AJ25" s="315"/>
      <c r="AK25" s="315"/>
      <c r="AL25" s="315"/>
      <c r="AM25" s="315"/>
      <c r="AN25" s="315"/>
      <c r="AO25" s="315">
        <v>103.96</v>
      </c>
      <c r="AP25" s="315"/>
      <c r="AQ25" s="315"/>
      <c r="AR25" s="306">
        <v>13753.143107108035</v>
      </c>
      <c r="AS25" s="307"/>
    </row>
    <row r="26" spans="2:46" s="358" customFormat="1" ht="30" customHeight="1">
      <c r="B26" s="438"/>
      <c r="C26" s="418" t="s">
        <v>11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>
        <v>404.52212820708803</v>
      </c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>
        <v>13924.087517321001</v>
      </c>
      <c r="AI26" s="359"/>
      <c r="AJ26" s="359"/>
      <c r="AK26" s="359"/>
      <c r="AL26" s="359"/>
      <c r="AM26" s="359"/>
      <c r="AN26" s="359"/>
      <c r="AO26" s="359">
        <v>313.95999999999998</v>
      </c>
      <c r="AP26" s="359"/>
      <c r="AQ26" s="359"/>
      <c r="AR26" s="355">
        <v>14642.569645528089</v>
      </c>
      <c r="AS26" s="360"/>
    </row>
    <row r="27" spans="2:46" s="246" customFormat="1" ht="30" customHeight="1">
      <c r="B27" s="439"/>
      <c r="C27" s="419" t="s">
        <v>13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12"/>
      <c r="AS27" s="313"/>
    </row>
    <row r="28" spans="2:46" s="1" customFormat="1" ht="17.100000000000001" customHeight="1">
      <c r="B28" s="427"/>
      <c r="C28" s="401" t="s">
        <v>106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>
        <v>25</v>
      </c>
      <c r="AP28" s="315"/>
      <c r="AQ28" s="315"/>
      <c r="AR28" s="306">
        <v>25</v>
      </c>
      <c r="AS28" s="307"/>
    </row>
    <row r="29" spans="2:46" s="1" customFormat="1" ht="17.100000000000001" customHeight="1">
      <c r="B29" s="427"/>
      <c r="C29" s="401" t="s">
        <v>107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>
        <v>580.13932860868101</v>
      </c>
      <c r="AI29" s="315"/>
      <c r="AJ29" s="315"/>
      <c r="AK29" s="315"/>
      <c r="AL29" s="315"/>
      <c r="AM29" s="315"/>
      <c r="AN29" s="315"/>
      <c r="AO29" s="315">
        <v>223</v>
      </c>
      <c r="AP29" s="315"/>
      <c r="AQ29" s="315"/>
      <c r="AR29" s="306">
        <v>803.13932860868101</v>
      </c>
      <c r="AS29" s="307"/>
    </row>
    <row r="30" spans="2:46" s="1" customFormat="1" ht="17.100000000000001" customHeight="1">
      <c r="B30" s="428"/>
      <c r="C30" s="401" t="s">
        <v>188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06">
        <v>0</v>
      </c>
      <c r="AS30" s="307"/>
    </row>
    <row r="31" spans="2:46" s="1" customFormat="1" ht="17.100000000000001" customHeight="1">
      <c r="B31" s="432"/>
      <c r="C31" s="401" t="s">
        <v>108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>
        <v>11207.162423277299</v>
      </c>
      <c r="AI31" s="315"/>
      <c r="AJ31" s="315"/>
      <c r="AK31" s="315"/>
      <c r="AL31" s="315"/>
      <c r="AM31" s="315"/>
      <c r="AN31" s="315"/>
      <c r="AO31" s="315"/>
      <c r="AP31" s="315"/>
      <c r="AQ31" s="315"/>
      <c r="AR31" s="306">
        <v>11207.162423277299</v>
      </c>
      <c r="AS31" s="307"/>
    </row>
    <row r="32" spans="2:46" s="358" customFormat="1" ht="30" customHeight="1">
      <c r="B32" s="430"/>
      <c r="C32" s="418" t="s">
        <v>11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>
        <v>11787.30175188598</v>
      </c>
      <c r="AI32" s="359"/>
      <c r="AJ32" s="359"/>
      <c r="AK32" s="359"/>
      <c r="AL32" s="359"/>
      <c r="AM32" s="359"/>
      <c r="AN32" s="359"/>
      <c r="AO32" s="359">
        <v>248</v>
      </c>
      <c r="AP32" s="359"/>
      <c r="AQ32" s="359"/>
      <c r="AR32" s="355">
        <v>12035.30175188598</v>
      </c>
      <c r="AS32" s="360"/>
    </row>
    <row r="33" spans="2:45" s="1" customFormat="1" ht="30" customHeight="1">
      <c r="B33" s="427"/>
      <c r="C33" s="417" t="s">
        <v>14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>
        <v>404.52212820708803</v>
      </c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>
        <v>25711.389269206978</v>
      </c>
      <c r="AI33" s="305"/>
      <c r="AJ33" s="305"/>
      <c r="AK33" s="305"/>
      <c r="AL33" s="305"/>
      <c r="AM33" s="305"/>
      <c r="AN33" s="305"/>
      <c r="AO33" s="305">
        <v>561.96</v>
      </c>
      <c r="AP33" s="305"/>
      <c r="AQ33" s="305"/>
      <c r="AR33" s="306">
        <v>26677.871397414066</v>
      </c>
      <c r="AS33" s="307"/>
    </row>
    <row r="34" spans="2:45" s="1" customFormat="1" ht="18" customHeight="1">
      <c r="B34" s="431"/>
      <c r="C34" s="417" t="s">
        <v>97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6"/>
      <c r="AS34" s="307"/>
    </row>
    <row r="35" spans="2:45" s="1" customFormat="1" ht="30" customHeight="1">
      <c r="B35" s="427"/>
      <c r="C35" s="440" t="s">
        <v>127</v>
      </c>
      <c r="D35" s="305"/>
      <c r="E35" s="305"/>
      <c r="F35" s="305"/>
      <c r="G35" s="305"/>
      <c r="H35" s="305"/>
      <c r="I35" s="305"/>
      <c r="J35" s="305"/>
      <c r="K35" s="305">
        <v>834.25251026247815</v>
      </c>
      <c r="L35" s="305"/>
      <c r="M35" s="305"/>
      <c r="N35" s="305"/>
      <c r="O35" s="305">
        <v>42.578328365997798</v>
      </c>
      <c r="P35" s="305"/>
      <c r="Q35" s="305">
        <v>4173.1384209621256</v>
      </c>
      <c r="R35" s="305">
        <v>441.52009240989003</v>
      </c>
      <c r="S35" s="305"/>
      <c r="T35" s="305"/>
      <c r="U35" s="305"/>
      <c r="V35" s="305"/>
      <c r="W35" s="305"/>
      <c r="X35" s="305">
        <v>138.895348099459</v>
      </c>
      <c r="Y35" s="305"/>
      <c r="Z35" s="305"/>
      <c r="AA35" s="305"/>
      <c r="AB35" s="305"/>
      <c r="AC35" s="305"/>
      <c r="AD35" s="305"/>
      <c r="AE35" s="305"/>
      <c r="AF35" s="305"/>
      <c r="AG35" s="305"/>
      <c r="AH35" s="305">
        <v>58209.17535120844</v>
      </c>
      <c r="AI35" s="305"/>
      <c r="AJ35" s="305"/>
      <c r="AK35" s="305"/>
      <c r="AL35" s="305"/>
      <c r="AM35" s="305"/>
      <c r="AN35" s="305"/>
      <c r="AO35" s="305">
        <v>31294.206453999999</v>
      </c>
      <c r="AP35" s="305"/>
      <c r="AQ35" s="305"/>
      <c r="AR35" s="306">
        <v>95133.766505308391</v>
      </c>
      <c r="AS35" s="307"/>
    </row>
    <row r="36" spans="2:45" s="246" customFormat="1" ht="30" customHeight="1">
      <c r="B36" s="433"/>
      <c r="C36" s="419" t="s">
        <v>198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12"/>
      <c r="AS36" s="313"/>
    </row>
    <row r="37" spans="2:45" s="1" customFormat="1" ht="18" customHeight="1">
      <c r="B37" s="431"/>
      <c r="C37" s="417" t="s">
        <v>177</v>
      </c>
      <c r="D37" s="461"/>
      <c r="E37" s="461"/>
      <c r="F37" s="461"/>
      <c r="G37" s="461"/>
      <c r="H37" s="461"/>
      <c r="I37" s="461"/>
      <c r="J37" s="461"/>
      <c r="K37" s="461">
        <v>9.7048915425332094</v>
      </c>
      <c r="L37" s="461"/>
      <c r="M37" s="461"/>
      <c r="N37" s="461"/>
      <c r="O37" s="461">
        <v>3.2646511253121</v>
      </c>
      <c r="P37" s="461"/>
      <c r="Q37" s="461">
        <v>47.690062731809604</v>
      </c>
      <c r="R37" s="461">
        <v>10.4558579245028</v>
      </c>
      <c r="S37" s="461"/>
      <c r="T37" s="461"/>
      <c r="U37" s="461"/>
      <c r="V37" s="461"/>
      <c r="W37" s="461"/>
      <c r="X37" s="461">
        <v>0</v>
      </c>
      <c r="Y37" s="461"/>
      <c r="Z37" s="461"/>
      <c r="AA37" s="461"/>
      <c r="AB37" s="461"/>
      <c r="AC37" s="461"/>
      <c r="AD37" s="461"/>
      <c r="AE37" s="461"/>
      <c r="AF37" s="461"/>
      <c r="AG37" s="461"/>
      <c r="AH37" s="461">
        <v>778.57265628150367</v>
      </c>
      <c r="AI37" s="461"/>
      <c r="AJ37" s="461"/>
      <c r="AK37" s="461"/>
      <c r="AL37" s="461"/>
      <c r="AM37" s="461"/>
      <c r="AN37" s="461"/>
      <c r="AO37" s="305">
        <v>790.03289050088995</v>
      </c>
      <c r="AP37" s="461"/>
      <c r="AQ37" s="461"/>
      <c r="AR37" s="306">
        <v>1639.7210101065514</v>
      </c>
      <c r="AS37" s="307"/>
    </row>
    <row r="38" spans="2:45" s="1" customFormat="1" ht="18" customHeight="1">
      <c r="B38" s="434"/>
      <c r="C38" s="441" t="s">
        <v>178</v>
      </c>
      <c r="D38" s="462"/>
      <c r="E38" s="462"/>
      <c r="F38" s="462"/>
      <c r="G38" s="462"/>
      <c r="H38" s="462"/>
      <c r="I38" s="462"/>
      <c r="J38" s="462"/>
      <c r="K38" s="461">
        <v>8.2410081417726104</v>
      </c>
      <c r="L38" s="461"/>
      <c r="M38" s="461"/>
      <c r="N38" s="461"/>
      <c r="O38" s="461">
        <v>1.4349910668478001</v>
      </c>
      <c r="P38" s="461"/>
      <c r="Q38" s="461">
        <v>17.551886973538451</v>
      </c>
      <c r="R38" s="461">
        <v>2.5284816407926E-2</v>
      </c>
      <c r="S38" s="461"/>
      <c r="T38" s="461"/>
      <c r="U38" s="461"/>
      <c r="V38" s="461"/>
      <c r="W38" s="461"/>
      <c r="X38" s="461">
        <v>3.8028330426132699</v>
      </c>
      <c r="Y38" s="461"/>
      <c r="Z38" s="461"/>
      <c r="AA38" s="461"/>
      <c r="AB38" s="461"/>
      <c r="AC38" s="461"/>
      <c r="AD38" s="461"/>
      <c r="AE38" s="461"/>
      <c r="AF38" s="461"/>
      <c r="AG38" s="461"/>
      <c r="AH38" s="461">
        <v>1920.1516261956315</v>
      </c>
      <c r="AI38" s="461"/>
      <c r="AJ38" s="461"/>
      <c r="AK38" s="461"/>
      <c r="AL38" s="461"/>
      <c r="AM38" s="461"/>
      <c r="AN38" s="461"/>
      <c r="AO38" s="461">
        <v>724.51556578062878</v>
      </c>
      <c r="AP38" s="461"/>
      <c r="AQ38" s="463"/>
      <c r="AR38" s="465">
        <v>2675.7231960174404</v>
      </c>
      <c r="AS38" s="326"/>
    </row>
    <row r="39" spans="2:45" s="1" customFormat="1" ht="66.75" customHeight="1">
      <c r="B39" s="435"/>
      <c r="C39" s="641" t="s">
        <v>200</v>
      </c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1"/>
      <c r="AM39" s="641"/>
      <c r="AN39" s="641"/>
      <c r="AO39" s="641"/>
      <c r="AP39" s="641"/>
      <c r="AQ39" s="641"/>
      <c r="AR39" s="642"/>
      <c r="AS39" s="464"/>
    </row>
  </sheetData>
  <sheetProtection formatCells="0" formatColumns="0" formatRows="0"/>
  <mergeCells count="5">
    <mergeCell ref="C39:AR39"/>
    <mergeCell ref="C2:AR2"/>
    <mergeCell ref="C3:AR3"/>
    <mergeCell ref="C4:AR4"/>
    <mergeCell ref="C5:AR5"/>
  </mergeCells>
  <phoneticPr fontId="0" type="noConversion"/>
  <conditionalFormatting sqref="AR34:AS34 D35 D37:D38 D9:D13 D18:D19 D22:D26 D32:D33 F22:AS26 F18:AS19 F9:AS13 F35:AS35 H15:AS17 F37:AN37 AP37:AS37 AS38 F38:J38 F32:AS33 AP28:AS31">
    <cfRule type="expression" dxfId="23" priority="48" stopIfTrue="1">
      <formula>AND(D9&lt;&gt;"",OR(D9&lt;0,NOT(ISNUMBER(D9))))</formula>
    </cfRule>
  </conditionalFormatting>
  <conditionalFormatting sqref="E35 E37:E38 E9:E13 E18:E19 E22:E26 E32:E33">
    <cfRule type="expression" dxfId="22" priority="16" stopIfTrue="1">
      <formula>AND(E9&lt;&gt;"",OR(E9&lt;0,NOT(ISNUMBER(E9))))</formula>
    </cfRule>
  </conditionalFormatting>
  <conditionalFormatting sqref="D15:G17">
    <cfRule type="expression" dxfId="21" priority="7" stopIfTrue="1">
      <formula>AND(D15&lt;&gt;"",OR(D15&lt;0,NOT(ISNUMBER(D15))))</formula>
    </cfRule>
  </conditionalFormatting>
  <conditionalFormatting sqref="AO37">
    <cfRule type="expression" dxfId="20" priority="5" stopIfTrue="1">
      <formula>AND(AO37&lt;&gt;"",OR(AO37&lt;0,NOT(ISNUMBER(AO37))))</formula>
    </cfRule>
  </conditionalFormatting>
  <conditionalFormatting sqref="K38:AR38">
    <cfRule type="expression" dxfId="19" priority="3" stopIfTrue="1">
      <formula>AND(K38&lt;&gt;"",OR(K38&lt;0,NOT(ISNUMBER(K38))))</formula>
    </cfRule>
  </conditionalFormatting>
  <conditionalFormatting sqref="D28:D31 F28:AO31">
    <cfRule type="expression" dxfId="18" priority="2" stopIfTrue="1">
      <formula>AND(D28&lt;&gt;"",OR(D28&lt;0,NOT(ISNUMBER(D28))))</formula>
    </cfRule>
  </conditionalFormatting>
  <conditionalFormatting sqref="E28:E31">
    <cfRule type="expression" dxfId="17" priority="1" stopIfTrue="1">
      <formula>AND(E28&lt;&gt;"",OR(E28&lt;0,NOT(ISNUMBER(E28))))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64" customWidth="1"/>
    <col min="2" max="2" width="9.140625" style="64"/>
    <col min="3" max="3" width="40.5703125" style="64" customWidth="1"/>
    <col min="4" max="4" width="9.7109375" style="64" customWidth="1"/>
    <col min="5" max="44" width="9.140625" style="64"/>
    <col min="45" max="45" width="26.85546875" style="64" customWidth="1"/>
    <col min="46" max="16384" width="9.140625" style="64"/>
  </cols>
  <sheetData>
    <row r="1" spans="1:50" s="20" customFormat="1" ht="18" customHeight="1">
      <c r="A1" s="16" t="s">
        <v>25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9"/>
      <c r="AX1" s="19"/>
    </row>
    <row r="2" spans="1:50" s="20" customFormat="1" ht="18" customHeight="1">
      <c r="A2" s="21"/>
      <c r="B2" s="22"/>
      <c r="C2" s="22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8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5"/>
    </row>
    <row r="3" spans="1:50" s="20" customFormat="1" ht="18" customHeight="1" thickBot="1">
      <c r="A3" s="22"/>
      <c r="C3" s="26"/>
      <c r="D3" s="23"/>
      <c r="E3" s="83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18"/>
      <c r="P3" s="18"/>
      <c r="Q3" s="18"/>
      <c r="S3" s="18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7"/>
    </row>
    <row r="4" spans="1:50" s="20" customFormat="1" ht="18" customHeight="1" thickBot="1">
      <c r="A4" s="22"/>
      <c r="C4" s="26"/>
      <c r="D4" s="23"/>
      <c r="E4" s="83" t="s">
        <v>2</v>
      </c>
      <c r="F4" s="23"/>
      <c r="G4" s="23"/>
      <c r="H4" s="23"/>
      <c r="I4" s="23"/>
      <c r="J4" s="23"/>
      <c r="K4" s="23"/>
      <c r="L4" s="23"/>
      <c r="M4" s="23"/>
      <c r="N4" s="23"/>
      <c r="O4" s="18"/>
      <c r="P4" s="65" t="s">
        <v>109</v>
      </c>
      <c r="Q4" s="66">
        <v>5.0000000000000001E-3</v>
      </c>
      <c r="S4" s="18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7"/>
    </row>
    <row r="5" spans="1:50" s="20" customFormat="1" ht="18" customHeight="1">
      <c r="A5" s="21"/>
      <c r="C5" s="22"/>
      <c r="D5" s="23"/>
      <c r="E5" s="82"/>
      <c r="F5" s="23"/>
      <c r="G5" s="23"/>
      <c r="H5" s="23"/>
      <c r="I5" s="23"/>
      <c r="J5" s="23"/>
      <c r="K5" s="23"/>
      <c r="L5" s="23"/>
      <c r="M5" s="23"/>
      <c r="N5" s="23"/>
      <c r="O5" s="18"/>
      <c r="P5" s="18"/>
      <c r="Q5" s="18"/>
      <c r="S5" s="18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</row>
    <row r="6" spans="1:50" s="20" customFormat="1" ht="18" customHeight="1">
      <c r="A6" s="26"/>
      <c r="C6" s="26"/>
      <c r="D6" s="23"/>
      <c r="E6" s="83" t="s">
        <v>59</v>
      </c>
      <c r="F6" s="23"/>
      <c r="G6" s="23"/>
      <c r="H6" s="23"/>
      <c r="I6" s="23"/>
      <c r="J6" s="23"/>
      <c r="K6" s="23"/>
      <c r="L6" s="23"/>
      <c r="M6" s="23"/>
      <c r="N6" s="23"/>
      <c r="O6" s="18"/>
      <c r="P6" s="18"/>
      <c r="Q6" s="18"/>
      <c r="S6" s="18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</row>
    <row r="7" spans="1:50" s="20" customFormat="1" ht="18" customHeight="1">
      <c r="A7" s="26"/>
      <c r="C7" s="26"/>
      <c r="D7" s="23"/>
      <c r="E7" s="83" t="s">
        <v>104</v>
      </c>
      <c r="F7" s="23"/>
      <c r="G7" s="23"/>
      <c r="H7" s="23"/>
      <c r="I7" s="23"/>
      <c r="J7" s="23"/>
      <c r="K7" s="23"/>
      <c r="L7" s="23"/>
      <c r="M7" s="23"/>
      <c r="N7" s="23"/>
      <c r="O7" s="18"/>
      <c r="P7" s="18"/>
      <c r="Q7" s="18"/>
      <c r="S7" s="18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7"/>
    </row>
    <row r="8" spans="1:50" s="20" customFormat="1" ht="18" customHeight="1">
      <c r="A8" s="26"/>
      <c r="C8" s="28"/>
      <c r="D8" s="23"/>
      <c r="E8" s="84" t="s">
        <v>3</v>
      </c>
      <c r="F8" s="23"/>
      <c r="G8" s="23"/>
      <c r="H8" s="23"/>
      <c r="I8" s="23"/>
      <c r="J8" s="23"/>
      <c r="K8" s="23"/>
      <c r="L8" s="23"/>
      <c r="M8" s="23"/>
      <c r="N8" s="23"/>
      <c r="O8" s="18"/>
      <c r="P8" s="18"/>
      <c r="Q8" s="18"/>
      <c r="S8" s="1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8"/>
      <c r="AP8" s="23"/>
      <c r="AQ8" s="23"/>
      <c r="AR8" s="18"/>
      <c r="AS8" s="23"/>
      <c r="AT8" s="23"/>
      <c r="AU8" s="23"/>
      <c r="AV8" s="23"/>
      <c r="AW8" s="23"/>
      <c r="AX8" s="27"/>
    </row>
    <row r="9" spans="1:50" s="20" customFormat="1" ht="18" customHeight="1">
      <c r="A9" s="26"/>
      <c r="C9" s="28"/>
      <c r="D9" s="23"/>
      <c r="E9" s="84"/>
      <c r="F9" s="23"/>
      <c r="G9" s="23"/>
      <c r="H9" s="23"/>
      <c r="I9" s="23"/>
      <c r="J9" s="23"/>
      <c r="K9" s="23"/>
      <c r="L9" s="23"/>
      <c r="M9" s="23"/>
      <c r="N9" s="23"/>
      <c r="O9" s="18"/>
      <c r="P9" s="18"/>
      <c r="Q9" s="18"/>
      <c r="S9" s="18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18"/>
      <c r="AP9" s="23"/>
      <c r="AQ9" s="23"/>
      <c r="AR9" s="23"/>
      <c r="AU9" s="23"/>
      <c r="AV9" s="23"/>
      <c r="AW9" s="23"/>
      <c r="AX9" s="27"/>
    </row>
    <row r="10" spans="1:50" s="20" customFormat="1" ht="18" customHeight="1">
      <c r="A10" s="26"/>
      <c r="C10" s="28"/>
      <c r="D10" s="23"/>
      <c r="E10" s="84"/>
      <c r="F10" s="23"/>
      <c r="G10" s="23"/>
      <c r="H10" s="23"/>
      <c r="I10" s="23"/>
      <c r="J10" s="23"/>
      <c r="K10" s="23"/>
      <c r="L10" s="23"/>
      <c r="M10" s="23"/>
      <c r="N10" s="23"/>
      <c r="O10" s="18"/>
      <c r="P10" s="18"/>
      <c r="Q10" s="18"/>
      <c r="S10" s="18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7"/>
    </row>
    <row r="11" spans="1:50" s="37" customFormat="1" ht="18" customHeight="1">
      <c r="A11" s="85"/>
      <c r="B11" s="86"/>
      <c r="C11" s="86"/>
      <c r="D11" s="87"/>
      <c r="E11" s="87"/>
      <c r="F11" s="87"/>
      <c r="G11" s="87"/>
      <c r="H11" s="87"/>
      <c r="I11" s="87"/>
      <c r="J11" s="32"/>
      <c r="K11" s="32"/>
      <c r="L11" s="32"/>
      <c r="M11" s="32"/>
      <c r="N11" s="32"/>
      <c r="O11" s="32"/>
      <c r="P11" s="32"/>
      <c r="Q11" s="32"/>
      <c r="R11" s="88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87"/>
      <c r="AU11" s="87"/>
      <c r="AV11" s="87"/>
      <c r="AW11" s="87"/>
      <c r="AX11" s="46"/>
    </row>
    <row r="12" spans="1:50" s="37" customFormat="1" ht="18" customHeight="1">
      <c r="A12" s="34"/>
      <c r="B12" s="35"/>
      <c r="C12" s="35"/>
      <c r="D12" s="89"/>
      <c r="E12" s="89"/>
      <c r="F12" s="89"/>
      <c r="G12" s="89"/>
      <c r="H12" s="89"/>
      <c r="I12" s="241"/>
      <c r="J12" s="686" t="s">
        <v>85</v>
      </c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8"/>
      <c r="AT12" s="89" t="s">
        <v>10</v>
      </c>
    </row>
    <row r="13" spans="1:50" s="37" customFormat="1" ht="27.95" customHeight="1">
      <c r="A13" s="38"/>
      <c r="B13" s="39" t="s">
        <v>4</v>
      </c>
      <c r="C13" s="90"/>
      <c r="D13" s="91" t="s">
        <v>5</v>
      </c>
      <c r="E13" s="91" t="s">
        <v>53</v>
      </c>
      <c r="F13" s="91" t="s">
        <v>6</v>
      </c>
      <c r="G13" s="91" t="s">
        <v>7</v>
      </c>
      <c r="H13" s="91" t="s">
        <v>8</v>
      </c>
      <c r="I13" s="91" t="s">
        <v>151</v>
      </c>
      <c r="J13" s="41" t="s">
        <v>110</v>
      </c>
      <c r="K13" s="41" t="s">
        <v>149</v>
      </c>
      <c r="L13" s="41" t="s">
        <v>111</v>
      </c>
      <c r="M13" s="41" t="s">
        <v>62</v>
      </c>
      <c r="N13" s="41" t="s">
        <v>112</v>
      </c>
      <c r="O13" s="41" t="s">
        <v>75</v>
      </c>
      <c r="P13" s="41" t="s">
        <v>113</v>
      </c>
      <c r="Q13" s="41" t="s">
        <v>63</v>
      </c>
      <c r="R13" s="41" t="s">
        <v>61</v>
      </c>
      <c r="S13" s="41" t="s">
        <v>114</v>
      </c>
      <c r="T13" s="41" t="s">
        <v>64</v>
      </c>
      <c r="U13" s="41" t="s">
        <v>65</v>
      </c>
      <c r="V13" s="41" t="s">
        <v>76</v>
      </c>
      <c r="W13" s="41" t="s">
        <v>115</v>
      </c>
      <c r="X13" s="41" t="s">
        <v>77</v>
      </c>
      <c r="Y13" s="41" t="s">
        <v>66</v>
      </c>
      <c r="Z13" s="41" t="s">
        <v>116</v>
      </c>
      <c r="AA13" s="41" t="s">
        <v>117</v>
      </c>
      <c r="AB13" s="41" t="s">
        <v>67</v>
      </c>
      <c r="AC13" s="41" t="s">
        <v>118</v>
      </c>
      <c r="AD13" s="41" t="s">
        <v>81</v>
      </c>
      <c r="AE13" s="41" t="s">
        <v>78</v>
      </c>
      <c r="AF13" s="41" t="s">
        <v>119</v>
      </c>
      <c r="AG13" s="41" t="s">
        <v>68</v>
      </c>
      <c r="AH13" s="41" t="s">
        <v>69</v>
      </c>
      <c r="AI13" s="41" t="s">
        <v>150</v>
      </c>
      <c r="AJ13" s="41" t="s">
        <v>70</v>
      </c>
      <c r="AK13" s="41" t="s">
        <v>120</v>
      </c>
      <c r="AL13" s="41" t="s">
        <v>82</v>
      </c>
      <c r="AM13" s="41" t="s">
        <v>121</v>
      </c>
      <c r="AN13" s="41" t="s">
        <v>122</v>
      </c>
      <c r="AO13" s="41" t="s">
        <v>71</v>
      </c>
      <c r="AP13" s="41" t="s">
        <v>72</v>
      </c>
      <c r="AQ13" s="41" t="s">
        <v>73</v>
      </c>
      <c r="AR13" s="41" t="s">
        <v>74</v>
      </c>
      <c r="AS13" s="41" t="s">
        <v>123</v>
      </c>
      <c r="AT13" s="91" t="s">
        <v>9</v>
      </c>
    </row>
    <row r="14" spans="1:50" s="37" customFormat="1" ht="18" customHeight="1">
      <c r="A14" s="42"/>
      <c r="B14" s="43" t="s">
        <v>16</v>
      </c>
      <c r="C14" s="44"/>
      <c r="D14" s="45"/>
      <c r="E14" s="45" t="s">
        <v>10</v>
      </c>
      <c r="F14" s="45"/>
      <c r="G14" s="45"/>
      <c r="H14" s="45"/>
      <c r="I14" s="45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8"/>
    </row>
    <row r="15" spans="1:50" s="37" customFormat="1" ht="18" customHeight="1">
      <c r="A15" s="42"/>
      <c r="B15" s="43" t="s">
        <v>17</v>
      </c>
      <c r="C15" s="44"/>
      <c r="D15" s="9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</row>
    <row r="16" spans="1:50" s="37" customFormat="1" ht="18" customHeight="1">
      <c r="A16" s="47"/>
      <c r="B16" s="48" t="s">
        <v>106</v>
      </c>
      <c r="C16" s="49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T16" s="77">
        <f>+IF('O2'!AQ9&lt;&gt;"",IF((1+OUT_2_Check!$Q$4)*SUM('O2'!D9:AP9)&lt;'O2'!AQ9,1,IF((1-OUT_2_Check!$Q$4)*SUM('O2'!D9:AP9)&gt;'O2'!AQ9,1,0)),IF(SUM('O2'!D9:AP9)&lt;&gt;0,1,0))</f>
        <v>1</v>
      </c>
    </row>
    <row r="17" spans="1:46" s="37" customFormat="1" ht="18" customHeight="1">
      <c r="A17" s="50"/>
      <c r="B17" s="48" t="s">
        <v>107</v>
      </c>
      <c r="C17" s="49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77">
        <f>+IF('O2'!AQ10&lt;&gt;"",IF((1+OUT_2_Check!$Q$4)*SUM('O2'!D10:AP10)&lt;'O2'!AQ10,1,IF((1-OUT_2_Check!$Q$4)*SUM('O2'!D10:AP10)&gt;'O2'!AQ10,1,0)),IF(SUM('O2'!D10:AP10)&lt;&gt;0,1,0))</f>
        <v>1</v>
      </c>
    </row>
    <row r="18" spans="1:46" s="37" customFormat="1" ht="18" customHeight="1">
      <c r="A18" s="50"/>
      <c r="B18" s="48" t="s">
        <v>108</v>
      </c>
      <c r="C18" s="49"/>
      <c r="D18" s="68"/>
      <c r="E18" s="142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77">
        <f>+IF('O2'!AQ12&lt;&gt;"",IF((1+OUT_2_Check!$Q$4)*SUM('O2'!D12:AP12)&lt;'O2'!AQ12,1,IF((1-OUT_2_Check!$Q$4)*SUM('O2'!D12:AP12)&gt;'O2'!AQ12,1,0)),IF(SUM('O2'!D12:AP12)&lt;&gt;0,1,0))</f>
        <v>0</v>
      </c>
    </row>
    <row r="19" spans="1:46" s="37" customFormat="1" ht="18" customHeight="1">
      <c r="A19" s="50"/>
      <c r="B19" s="49" t="s">
        <v>11</v>
      </c>
      <c r="C19" s="49"/>
      <c r="D19" s="67">
        <f>+IF('O2'!D13&lt;&gt;"", IF((1+OUT_2_Check!$Q$4)*SUM('O2'!D9:D12)&lt;'O2'!D13,1,IF((1-OUT_2_Check!$Q$4)*SUM('O2'!D9:D12)&gt;'O2'!D13,1,0)),IF(SUM('O2'!D9:D12)&lt;&gt;0,1,0))</f>
        <v>0</v>
      </c>
      <c r="E19" s="67">
        <f>+IF('O2'!F13&lt;&gt;"", IF((1+OUT_2_Check!$Q$4)*SUM('O2'!F9:F12)&lt;'O2'!F13,1,IF((1-OUT_2_Check!$Q$4)*SUM('O2'!F9:F12)&gt;'O2'!F13,1,0)),IF(SUM('O2'!F9:F12)&lt;&gt;0,1,0))</f>
        <v>0</v>
      </c>
      <c r="F19" s="67">
        <f>+IF('O2'!G13&lt;&gt;"", IF((1+OUT_2_Check!$Q$4)*SUM('O2'!G9:G12)&lt;'O2'!G13,1,IF((1-OUT_2_Check!$Q$4)*SUM('O2'!G9:G12)&gt;'O2'!G13,1,0)),IF(SUM('O2'!G9:G12)&lt;&gt;0,1,0))</f>
        <v>0</v>
      </c>
      <c r="G19" s="67">
        <f>+IF('O2'!H13&lt;&gt;"", IF((1+OUT_2_Check!$Q$4)*SUM('O2'!H9:H12)&lt;'O2'!H13,1,IF((1-OUT_2_Check!$Q$4)*SUM('O2'!H9:H12)&gt;'O2'!H13,1,0)),IF(SUM('O2'!H9:H12)&lt;&gt;0,1,0))</f>
        <v>0</v>
      </c>
      <c r="H19" s="67">
        <f>+IF('O2'!I13&lt;&gt;"", IF((1+OUT_2_Check!$Q$4)*SUM('O2'!I9:I12)&lt;'O2'!I13,1,IF((1-OUT_2_Check!$Q$4)*SUM('O2'!I9:I12)&gt;'O2'!I13,1,0)),IF(SUM('O2'!I9:I12)&lt;&gt;0,1,0))</f>
        <v>0</v>
      </c>
      <c r="I19" s="67">
        <f>+IF('O2'!J13&lt;&gt;"", IF((1+OUT_2_Check!$Q$4)*SUM('O2'!J9:J12)&lt;'O2'!J13,1,IF((1-OUT_2_Check!$Q$4)*SUM('O2'!J9:J12)&gt;'O2'!J13,1,0)),IF(SUM('O2'!J9:J12)&lt;&gt;0,1,0))</f>
        <v>0</v>
      </c>
      <c r="J19" s="67">
        <f>+IF('O2'!K13&lt;&gt;"", IF((1+OUT_2_Check!$Q$4)*SUM('O2'!K9:K12)&lt;'O2'!K13,1,IF((1-OUT_2_Check!$Q$4)*SUM('O2'!K9:K12)&gt;'O2'!K13,1,0)),IF(SUM('O2'!K9:K12)&lt;&gt;0,1,0))</f>
        <v>0</v>
      </c>
      <c r="K19" s="67">
        <f>+IF('O2'!M13&lt;&gt;"", IF((1+OUT_2_Check!$Q$4)*SUM('O2'!M9:M12)&lt;'O2'!M13,1,IF((1-OUT_2_Check!$Q$4)*SUM('O2'!M9:M12)&gt;'O2'!M13,1,0)),IF(SUM('O2'!M9:M12)&lt;&gt;0,1,0))</f>
        <v>0</v>
      </c>
      <c r="L19" s="67">
        <f>+IF('O2'!N13&lt;&gt;"", IF((1+OUT_2_Check!$Q$4)*SUM('O2'!N9:N12)&lt;'O2'!N13,1,IF((1-OUT_2_Check!$Q$4)*SUM('O2'!N9:N12)&gt;'O2'!N13,1,0)),IF(SUM('O2'!N9:N12)&lt;&gt;0,1,0))</f>
        <v>0</v>
      </c>
      <c r="M19" s="67">
        <f>+IF('O2'!O13&lt;&gt;"", IF((1+OUT_2_Check!$Q$4)*SUM('O2'!O9:O12)&lt;'O2'!O13,1,IF((1-OUT_2_Check!$Q$4)*SUM('O2'!O9:O12)&gt;'O2'!O13,1,0)),IF(SUM('O2'!O9:O12)&lt;&gt;0,1,0))</f>
        <v>0</v>
      </c>
      <c r="N19" s="67">
        <f>+IF('O2'!P13&lt;&gt;"", IF((1+OUT_2_Check!$Q$4)*SUM('O2'!P9:P12)&lt;'O2'!P13,1,IF((1-OUT_2_Check!$Q$4)*SUM('O2'!P9:P12)&gt;'O2'!P13,1,0)),IF(SUM('O2'!P9:P12)&lt;&gt;0,1,0))</f>
        <v>0</v>
      </c>
      <c r="O19" s="67">
        <f>+IF('O2'!Q13&lt;&gt;"", IF((1+OUT_2_Check!$Q$4)*SUM('O2'!Q9:Q12)&lt;'O2'!Q13,1,IF((1-OUT_2_Check!$Q$4)*SUM('O2'!Q9:Q12)&gt;'O2'!Q13,1,0)),IF(SUM('O2'!Q9:Q12)&lt;&gt;0,1,0))</f>
        <v>0</v>
      </c>
      <c r="P19" s="67">
        <f>+IF('O2'!R13&lt;&gt;"", IF((1+OUT_2_Check!$Q$4)*SUM('O2'!R9:R12)&lt;'O2'!R13,1,IF((1-OUT_2_Check!$Q$4)*SUM('O2'!R9:R12)&gt;'O2'!R13,1,0)),IF(SUM('O2'!R9:R12)&lt;&gt;0,1,0))</f>
        <v>0</v>
      </c>
      <c r="Q19" s="67">
        <f>+IF('O2'!S13&lt;&gt;"", IF((1+OUT_2_Check!$Q$4)*SUM('O2'!S9:S12)&lt;'O2'!S13,1,IF((1-OUT_2_Check!$Q$4)*SUM('O2'!S9:S12)&gt;'O2'!S13,1,0)),IF(SUM('O2'!S9:S12)&lt;&gt;0,1,0))</f>
        <v>0</v>
      </c>
      <c r="R19" s="67">
        <f>+IF('O2'!T13&lt;&gt;"", IF((1+OUT_2_Check!$Q$4)*SUM('O2'!T9:T12)&lt;'O2'!T13,1,IF((1-OUT_2_Check!$Q$4)*SUM('O2'!T9:T12)&gt;'O2'!T13,1,0)),IF(SUM('O2'!T9:T12)&lt;&gt;0,1,0))</f>
        <v>0</v>
      </c>
      <c r="S19" s="67">
        <f>+IF('O2'!U13&lt;&gt;"", IF((1+OUT_2_Check!$Q$4)*SUM('O2'!U9:U12)&lt;'O2'!U13,1,IF((1-OUT_2_Check!$Q$4)*SUM('O2'!U9:U12)&gt;'O2'!U13,1,0)),IF(SUM('O2'!U9:U12)&lt;&gt;0,1,0))</f>
        <v>0</v>
      </c>
      <c r="T19" s="67" t="e">
        <f>+IF('O2'!#REF!&lt;&gt;"", IF((1+OUT_2_Check!$Q$4)*SUM('O2'!#REF!)&lt;'O2'!#REF!,1,IF((1-OUT_2_Check!$Q$4)*SUM('O2'!#REF!)&gt;'O2'!#REF!,1,0)),IF(SUM('O2'!#REF!)&lt;&gt;0,1,0))</f>
        <v>#REF!</v>
      </c>
      <c r="U19" s="67">
        <f>+IF('O2'!V13&lt;&gt;"", IF((1+OUT_2_Check!$Q$4)*SUM('O2'!V9:V12)&lt;'O2'!V13,1,IF((1-OUT_2_Check!$Q$4)*SUM('O2'!V9:V12)&gt;'O2'!V13,1,0)),IF(SUM('O2'!V9:V12)&lt;&gt;0,1,0))</f>
        <v>0</v>
      </c>
      <c r="V19" s="67">
        <f>+IF('O2'!W13&lt;&gt;"", IF((1+OUT_2_Check!$Q$4)*SUM('O2'!W9:W12)&lt;'O2'!W13,1,IF((1-OUT_2_Check!$Q$4)*SUM('O2'!W9:W12)&gt;'O2'!W13,1,0)),IF(SUM('O2'!W9:W12)&lt;&gt;0,1,0))</f>
        <v>0</v>
      </c>
      <c r="W19" s="67">
        <f>+IF('O2'!X13&lt;&gt;"", IF((1+OUT_2_Check!$Q$4)*SUM('O2'!X9:X12)&lt;'O2'!X13,1,IF((1-OUT_2_Check!$Q$4)*SUM('O2'!X9:X12)&gt;'O2'!X13,1,0)),IF(SUM('O2'!X9:X12)&lt;&gt;0,1,0))</f>
        <v>0</v>
      </c>
      <c r="X19" s="67">
        <f>+IF('O2'!Y13&lt;&gt;"", IF((1+OUT_2_Check!$Q$4)*SUM('O2'!Y9:Y12)&lt;'O2'!Y13,1,IF((1-OUT_2_Check!$Q$4)*SUM('O2'!Y9:Y12)&gt;'O2'!Y13,1,0)),IF(SUM('O2'!Y9:Y12)&lt;&gt;0,1,0))</f>
        <v>0</v>
      </c>
      <c r="Y19" s="67" t="e">
        <f>+IF('O2'!#REF!&lt;&gt;"", IF((1+OUT_2_Check!$Q$4)*SUM('O2'!#REF!)&lt;'O2'!#REF!,1,IF((1-OUT_2_Check!$Q$4)*SUM('O2'!#REF!)&gt;'O2'!#REF!,1,0)),IF(SUM('O2'!#REF!)&lt;&gt;0,1,0))</f>
        <v>#REF!</v>
      </c>
      <c r="Z19" s="67" t="e">
        <f>+IF('O2'!#REF!&lt;&gt;"", IF((1+OUT_2_Check!$Q$4)*SUM('O2'!#REF!)&lt;'O2'!#REF!,1,IF((1-OUT_2_Check!$Q$4)*SUM('O2'!#REF!)&gt;'O2'!#REF!,1,0)),IF(SUM('O2'!#REF!)&lt;&gt;0,1,0))</f>
        <v>#REF!</v>
      </c>
      <c r="AA19" s="67">
        <f>+IF('O2'!Z13&lt;&gt;"", IF((1+OUT_2_Check!$Q$4)*SUM('O2'!Z9:Z12)&lt;'O2'!Z13,1,IF((1-OUT_2_Check!$Q$4)*SUM('O2'!Z9:Z12)&gt;'O2'!Z13,1,0)),IF(SUM('O2'!Z9:Z12)&lt;&gt;0,1,0))</f>
        <v>0</v>
      </c>
      <c r="AB19" s="67">
        <f>+IF('O2'!AA13&lt;&gt;"", IF((1+OUT_2_Check!$Q$4)*SUM('O2'!AA9:AA12)&lt;'O2'!AA13,1,IF((1-OUT_2_Check!$Q$4)*SUM('O2'!AA9:AA12)&gt;'O2'!AA13,1,0)),IF(SUM('O2'!AA9:AA12)&lt;&gt;0,1,0))</f>
        <v>0</v>
      </c>
      <c r="AC19" s="67">
        <f>+IF('O2'!AB13&lt;&gt;"", IF((1+OUT_2_Check!$Q$4)*SUM('O2'!AB9:AB12)&lt;'O2'!AB13,1,IF((1-OUT_2_Check!$Q$4)*SUM('O2'!AB9:AB12)&gt;'O2'!AB13,1,0)),IF(SUM('O2'!AB9:AB12)&lt;&gt;0,1,0))</f>
        <v>0</v>
      </c>
      <c r="AD19" s="67">
        <f>+IF('O2'!AC13&lt;&gt;"", IF((1+OUT_2_Check!$Q$4)*SUM('O2'!AC9:AC12)&lt;'O2'!AC13,1,IF((1-OUT_2_Check!$Q$4)*SUM('O2'!AC9:AC12)&gt;'O2'!AC13,1,0)),IF(SUM('O2'!AC9:AC12)&lt;&gt;0,1,0))</f>
        <v>0</v>
      </c>
      <c r="AE19" s="67">
        <f>+IF('O2'!AD13&lt;&gt;"", IF((1+OUT_2_Check!$Q$4)*SUM('O2'!AD9:AD12)&lt;'O2'!AD13,1,IF((1-OUT_2_Check!$Q$4)*SUM('O2'!AD9:AD12)&gt;'O2'!AD13,1,0)),IF(SUM('O2'!AD9:AD12)&lt;&gt;0,1,0))</f>
        <v>0</v>
      </c>
      <c r="AF19" s="67">
        <f>+IF('O2'!AE13&lt;&gt;"", IF((1+OUT_2_Check!$Q$4)*SUM('O2'!AE9:AE12)&lt;'O2'!AE13,1,IF((1-OUT_2_Check!$Q$4)*SUM('O2'!AE9:AE12)&gt;'O2'!AE13,1,0)),IF(SUM('O2'!AE9:AE12)&lt;&gt;0,1,0))</f>
        <v>0</v>
      </c>
      <c r="AG19" s="67">
        <f>+IF('O2'!AF13&lt;&gt;"", IF((1+OUT_2_Check!$Q$4)*SUM('O2'!AF9:AF12)&lt;'O2'!AF13,1,IF((1-OUT_2_Check!$Q$4)*SUM('O2'!AF9:AF12)&gt;'O2'!AF13,1,0)),IF(SUM('O2'!AF9:AF12)&lt;&gt;0,1,0))</f>
        <v>0</v>
      </c>
      <c r="AH19" s="67">
        <f>+IF('O2'!AG13&lt;&gt;"", IF((1+OUT_2_Check!$Q$4)*SUM('O2'!AG9:AG12)&lt;'O2'!AG13,1,IF((1-OUT_2_Check!$Q$4)*SUM('O2'!AG9:AG12)&gt;'O2'!AG13,1,0)),IF(SUM('O2'!AG9:AG12)&lt;&gt;0,1,0))</f>
        <v>0</v>
      </c>
      <c r="AI19" s="67">
        <f>+IF('O2'!AH13&lt;&gt;"", IF((1+OUT_2_Check!$Q$4)*SUM('O2'!AH9:AH12)&lt;'O2'!AH13,1,IF((1-OUT_2_Check!$Q$4)*SUM('O2'!AH9:AH12)&gt;'O2'!AH13,1,0)),IF(SUM('O2'!AH9:AH12)&lt;&gt;0,1,0))</f>
        <v>0</v>
      </c>
      <c r="AJ19" s="67">
        <f>+IF('O2'!AI13&lt;&gt;"", IF((1+OUT_2_Check!$Q$4)*SUM('O2'!AI9:AI12)&lt;'O2'!AI13,1,IF((1-OUT_2_Check!$Q$4)*SUM('O2'!AI9:AI12)&gt;'O2'!AI13,1,0)),IF(SUM('O2'!AI9:AI12)&lt;&gt;0,1,0))</f>
        <v>0</v>
      </c>
      <c r="AK19" s="67">
        <f>+IF('O2'!AJ13&lt;&gt;"", IF((1+OUT_2_Check!$Q$4)*SUM('O2'!AJ9:AJ12)&lt;'O2'!AJ13,1,IF((1-OUT_2_Check!$Q$4)*SUM('O2'!AJ9:AJ12)&gt;'O2'!AJ13,1,0)),IF(SUM('O2'!AJ9:AJ12)&lt;&gt;0,1,0))</f>
        <v>0</v>
      </c>
      <c r="AL19" s="67">
        <f>+IF('O2'!AK13&lt;&gt;"", IF((1+OUT_2_Check!$Q$4)*SUM('O2'!AK9:AK12)&lt;'O2'!AK13,1,IF((1-OUT_2_Check!$Q$4)*SUM('O2'!AK9:AK12)&gt;'O2'!AK13,1,0)),IF(SUM('O2'!AK9:AK12)&lt;&gt;0,1,0))</f>
        <v>0</v>
      </c>
      <c r="AM19" s="67">
        <f>+IF('O2'!AL13&lt;&gt;"", IF((1+OUT_2_Check!$Q$4)*SUM('O2'!AL9:AL12)&lt;'O2'!AL13,1,IF((1-OUT_2_Check!$Q$4)*SUM('O2'!AL9:AL12)&gt;'O2'!AL13,1,0)),IF(SUM('O2'!AL9:AL12)&lt;&gt;0,1,0))</f>
        <v>0</v>
      </c>
      <c r="AN19" s="67" t="e">
        <f>+IF('O2'!#REF!&lt;&gt;"", IF((1+OUT_2_Check!$Q$4)*SUM('O2'!#REF!)&lt;'O2'!#REF!,1,IF((1-OUT_2_Check!$Q$4)*SUM('O2'!#REF!)&gt;'O2'!#REF!,1,0)),IF(SUM('O2'!#REF!)&lt;&gt;0,1,0))</f>
        <v>#REF!</v>
      </c>
      <c r="AO19" s="67" t="e">
        <f>+IF('O2'!#REF!&lt;&gt;"", IF((1+OUT_2_Check!$Q$4)*SUM('O2'!#REF!)&lt;'O2'!#REF!,1,IF((1-OUT_2_Check!$Q$4)*SUM('O2'!#REF!)&gt;'O2'!#REF!,1,0)),IF(SUM('O2'!#REF!)&lt;&gt;0,1,0))</f>
        <v>#REF!</v>
      </c>
      <c r="AP19" s="67">
        <f>+IF('O2'!AM13&lt;&gt;"", IF((1+OUT_2_Check!$Q$4)*SUM('O2'!AM9:AM12)&lt;'O2'!AM13,1,IF((1-OUT_2_Check!$Q$4)*SUM('O2'!AM9:AM12)&gt;'O2'!AM13,1,0)),IF(SUM('O2'!AM9:AM12)&lt;&gt;0,1,0))</f>
        <v>0</v>
      </c>
      <c r="AQ19" s="67">
        <f>+IF('O2'!AN13&lt;&gt;"", IF((1+OUT_2_Check!$Q$4)*SUM('O2'!AN9:AN12)&lt;'O2'!AN13,1,IF((1-OUT_2_Check!$Q$4)*SUM('O2'!AN9:AN12)&gt;'O2'!AN13,1,0)),IF(SUM('O2'!AN9:AN12)&lt;&gt;0,1,0))</f>
        <v>0</v>
      </c>
      <c r="AR19" s="67">
        <f>+IF('O2'!AO13&lt;&gt;"", IF((1+OUT_2_Check!$Q$4)*SUM('O2'!AO9:AO12)&lt;'O2'!AO13,1,IF((1-OUT_2_Check!$Q$4)*SUM('O2'!AO9:AO12)&gt;'O2'!AO13,1,0)),IF(SUM('O2'!AO9:AO12)&lt;&gt;0,1,0))</f>
        <v>0</v>
      </c>
      <c r="AS19" s="67">
        <f>+IF('O2'!AP13&lt;&gt;"", IF((1+OUT_2_Check!$Q$4)*SUM('O2'!AP9:AP12)&lt;'O2'!AP13,1,IF((1-OUT_2_Check!$Q$4)*SUM('O2'!AP9:AP12)&gt;'O2'!AP13,1,0)),IF(SUM('O2'!AP9:AP12)&lt;&gt;0,1,0))</f>
        <v>0</v>
      </c>
      <c r="AT19" s="77">
        <f>+IF('O2'!AQ13&lt;&gt;"",IF((1+OUT_2_Check!$Q$4)*SUM('O2'!D13:AP13)&lt;'O2'!AQ13,1,IF((1-OUT_2_Check!$Q$4)*SUM('O2'!D13:AP13)&gt;'O2'!AQ13,1,0)),IF(SUM('O2'!D13:AP13)&lt;&gt;0,1,0))</f>
        <v>1</v>
      </c>
    </row>
    <row r="20" spans="1:46" s="37" customFormat="1" ht="18" customHeight="1">
      <c r="A20" s="50"/>
      <c r="B20" s="52"/>
      <c r="C20" s="5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</row>
    <row r="21" spans="1:46" s="37" customFormat="1" ht="18" customHeight="1">
      <c r="A21" s="42"/>
      <c r="B21" s="43" t="s">
        <v>26</v>
      </c>
      <c r="C21" s="44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1:46" s="37" customFormat="1" ht="18" customHeight="1">
      <c r="A22" s="47"/>
      <c r="B22" s="48" t="s">
        <v>106</v>
      </c>
      <c r="C22" s="49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77">
        <f>+IF('O2'!AQ15&lt;&gt;"",IF((1+OUT_2_Check!$Q$4)*SUM('O2'!D15:AP15)&lt;'O2'!AQ15,1,IF((1-OUT_2_Check!$Q$4)*SUM('O2'!D15:AP15)&gt;'O2'!AQ15,1,0)),IF(SUM('O2'!D15:AP15)&lt;&gt;0,1,0))</f>
        <v>1</v>
      </c>
    </row>
    <row r="23" spans="1:46" s="37" customFormat="1" ht="18" customHeight="1">
      <c r="A23" s="50"/>
      <c r="B23" s="48" t="s">
        <v>107</v>
      </c>
      <c r="C23" s="49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77">
        <f>+IF('O2'!AQ16&lt;&gt;"",IF((1+OUT_2_Check!$Q$4)*SUM('O2'!D16:AP16)&lt;'O2'!AQ16,1,IF((1-OUT_2_Check!$Q$4)*SUM('O2'!D16:AP16)&gt;'O2'!AQ16,1,0)),IF(SUM('O2'!D16:AP16)&lt;&gt;0,1,0))</f>
        <v>1</v>
      </c>
    </row>
    <row r="24" spans="1:46" s="37" customFormat="1" ht="18" customHeight="1">
      <c r="A24" s="50"/>
      <c r="B24" s="48" t="s">
        <v>108</v>
      </c>
      <c r="C24" s="49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77">
        <f>+IF('O2'!AQ18&lt;&gt;"",IF((1+OUT_2_Check!$Q$4)*SUM('O2'!D18:AP18)&lt;'O2'!AQ18,1,IF((1-OUT_2_Check!$Q$4)*SUM('O2'!D18:AP18)&gt;'O2'!AQ18,1,0)),IF(SUM('O2'!D18:AP18)&lt;&gt;0,1,0))</f>
        <v>1</v>
      </c>
    </row>
    <row r="25" spans="1:46" s="37" customFormat="1" ht="18" customHeight="1">
      <c r="A25" s="47"/>
      <c r="B25" s="49" t="s">
        <v>11</v>
      </c>
      <c r="C25" s="49"/>
      <c r="D25" s="67">
        <f>+IF('O2'!D19&lt;&gt;"", IF((1+OUT_2_Check!$Q$4)*SUM('O2'!D15:D18)&lt;'O2'!D19,1,IF((1-OUT_2_Check!$Q$4)*SUM('O2'!D15:D18)&gt;'O2'!D19,1,0)),IF(SUM('O2'!D15:D18)&lt;&gt;0,1,0))</f>
        <v>0</v>
      </c>
      <c r="E25" s="67">
        <f>+IF('O2'!F19&lt;&gt;"", IF((1+OUT_2_Check!$Q$4)*SUM('O2'!F15:F18)&lt;'O2'!F19,1,IF((1-OUT_2_Check!$Q$4)*SUM('O2'!F15:F18)&gt;'O2'!F19,1,0)),IF(SUM('O2'!F15:F18)&lt;&gt;0,1,0))</f>
        <v>0</v>
      </c>
      <c r="F25" s="67">
        <f>+IF('O2'!G19&lt;&gt;"", IF((1+OUT_2_Check!$Q$4)*SUM('O2'!G15:G18)&lt;'O2'!G19,1,IF((1-OUT_2_Check!$Q$4)*SUM('O2'!G15:G18)&gt;'O2'!G19,1,0)),IF(SUM('O2'!G15:G18)&lt;&gt;0,1,0))</f>
        <v>0</v>
      </c>
      <c r="G25" s="67">
        <f>+IF('O2'!H19&lt;&gt;"", IF((1+OUT_2_Check!$Q$4)*SUM('O2'!H15:H18)&lt;'O2'!H19,1,IF((1-OUT_2_Check!$Q$4)*SUM('O2'!H15:H18)&gt;'O2'!H19,1,0)),IF(SUM('O2'!H15:H18)&lt;&gt;0,1,0))</f>
        <v>0</v>
      </c>
      <c r="H25" s="67">
        <f>+IF('O2'!I19&lt;&gt;"", IF((1+OUT_2_Check!$Q$4)*SUM('O2'!I15:I18)&lt;'O2'!I19,1,IF((1-OUT_2_Check!$Q$4)*SUM('O2'!I15:I18)&gt;'O2'!I19,1,0)),IF(SUM('O2'!I15:I18)&lt;&gt;0,1,0))</f>
        <v>0</v>
      </c>
      <c r="I25" s="67">
        <f>+IF('O2'!J19&lt;&gt;"", IF((1+OUT_2_Check!$Q$4)*SUM('O2'!J15:J18)&lt;'O2'!J19,1,IF((1-OUT_2_Check!$Q$4)*SUM('O2'!J15:J18)&gt;'O2'!J19,1,0)),IF(SUM('O2'!J15:J18)&lt;&gt;0,1,0))</f>
        <v>0</v>
      </c>
      <c r="J25" s="67">
        <f>+IF('O2'!K19&lt;&gt;"", IF((1+OUT_2_Check!$Q$4)*SUM('O2'!K15:K18)&lt;'O2'!K19,1,IF((1-OUT_2_Check!$Q$4)*SUM('O2'!K15:K18)&gt;'O2'!K19,1,0)),IF(SUM('O2'!K15:K18)&lt;&gt;0,1,0))</f>
        <v>0</v>
      </c>
      <c r="K25" s="67">
        <f>+IF('O2'!M19&lt;&gt;"", IF((1+OUT_2_Check!$Q$4)*SUM('O2'!M15:M18)&lt;'O2'!M19,1,IF((1-OUT_2_Check!$Q$4)*SUM('O2'!M15:M18)&gt;'O2'!M19,1,0)),IF(SUM('O2'!M15:M18)&lt;&gt;0,1,0))</f>
        <v>0</v>
      </c>
      <c r="L25" s="67">
        <f>+IF('O2'!N19&lt;&gt;"", IF((1+OUT_2_Check!$Q$4)*SUM('O2'!N15:N18)&lt;'O2'!N19,1,IF((1-OUT_2_Check!$Q$4)*SUM('O2'!N15:N18)&gt;'O2'!N19,1,0)),IF(SUM('O2'!N15:N18)&lt;&gt;0,1,0))</f>
        <v>0</v>
      </c>
      <c r="M25" s="67">
        <f>+IF('O2'!O19&lt;&gt;"", IF((1+OUT_2_Check!$Q$4)*SUM('O2'!O15:O18)&lt;'O2'!O19,1,IF((1-OUT_2_Check!$Q$4)*SUM('O2'!O15:O18)&gt;'O2'!O19,1,0)),IF(SUM('O2'!O15:O18)&lt;&gt;0,1,0))</f>
        <v>0</v>
      </c>
      <c r="N25" s="67">
        <f>+IF('O2'!P19&lt;&gt;"", IF((1+OUT_2_Check!$Q$4)*SUM('O2'!P15:P18)&lt;'O2'!P19,1,IF((1-OUT_2_Check!$Q$4)*SUM('O2'!P15:P18)&gt;'O2'!P19,1,0)),IF(SUM('O2'!P15:P18)&lt;&gt;0,1,0))</f>
        <v>0</v>
      </c>
      <c r="O25" s="67">
        <f>+IF('O2'!Q19&lt;&gt;"", IF((1+OUT_2_Check!$Q$4)*SUM('O2'!Q15:Q18)&lt;'O2'!Q19,1,IF((1-OUT_2_Check!$Q$4)*SUM('O2'!Q15:Q18)&gt;'O2'!Q19,1,0)),IF(SUM('O2'!Q15:Q18)&lt;&gt;0,1,0))</f>
        <v>0</v>
      </c>
      <c r="P25" s="67">
        <f>+IF('O2'!R19&lt;&gt;"", IF((1+OUT_2_Check!$Q$4)*SUM('O2'!R15:R18)&lt;'O2'!R19,1,IF((1-OUT_2_Check!$Q$4)*SUM('O2'!R15:R18)&gt;'O2'!R19,1,0)),IF(SUM('O2'!R15:R18)&lt;&gt;0,1,0))</f>
        <v>0</v>
      </c>
      <c r="Q25" s="67">
        <f>+IF('O2'!S19&lt;&gt;"", IF((1+OUT_2_Check!$Q$4)*SUM('O2'!S15:S18)&lt;'O2'!S19,1,IF((1-OUT_2_Check!$Q$4)*SUM('O2'!S15:S18)&gt;'O2'!S19,1,0)),IF(SUM('O2'!S15:S18)&lt;&gt;0,1,0))</f>
        <v>0</v>
      </c>
      <c r="R25" s="67">
        <f>+IF('O2'!T19&lt;&gt;"", IF((1+OUT_2_Check!$Q$4)*SUM('O2'!T15:T18)&lt;'O2'!T19,1,IF((1-OUT_2_Check!$Q$4)*SUM('O2'!T15:T18)&gt;'O2'!T19,1,0)),IF(SUM('O2'!T15:T18)&lt;&gt;0,1,0))</f>
        <v>0</v>
      </c>
      <c r="S25" s="67">
        <f>+IF('O2'!U19&lt;&gt;"", IF((1+OUT_2_Check!$Q$4)*SUM('O2'!U15:U18)&lt;'O2'!U19,1,IF((1-OUT_2_Check!$Q$4)*SUM('O2'!U15:U18)&gt;'O2'!U19,1,0)),IF(SUM('O2'!U15:U18)&lt;&gt;0,1,0))</f>
        <v>0</v>
      </c>
      <c r="T25" s="67" t="e">
        <f>+IF('O2'!#REF!&lt;&gt;"", IF((1+OUT_2_Check!$Q$4)*SUM('O2'!#REF!)&lt;'O2'!#REF!,1,IF((1-OUT_2_Check!$Q$4)*SUM('O2'!#REF!)&gt;'O2'!#REF!,1,0)),IF(SUM('O2'!#REF!)&lt;&gt;0,1,0))</f>
        <v>#REF!</v>
      </c>
      <c r="U25" s="67">
        <f>+IF('O2'!V19&lt;&gt;"", IF((1+OUT_2_Check!$Q$4)*SUM('O2'!V15:V18)&lt;'O2'!V19,1,IF((1-OUT_2_Check!$Q$4)*SUM('O2'!V15:V18)&gt;'O2'!V19,1,0)),IF(SUM('O2'!V15:V18)&lt;&gt;0,1,0))</f>
        <v>0</v>
      </c>
      <c r="V25" s="67">
        <f>+IF('O2'!W19&lt;&gt;"", IF((1+OUT_2_Check!$Q$4)*SUM('O2'!W15:W18)&lt;'O2'!W19,1,IF((1-OUT_2_Check!$Q$4)*SUM('O2'!W15:W18)&gt;'O2'!W19,1,0)),IF(SUM('O2'!W15:W18)&lt;&gt;0,1,0))</f>
        <v>0</v>
      </c>
      <c r="W25" s="67">
        <f>+IF('O2'!X19&lt;&gt;"", IF((1+OUT_2_Check!$Q$4)*SUM('O2'!X15:X18)&lt;'O2'!X19,1,IF((1-OUT_2_Check!$Q$4)*SUM('O2'!X15:X18)&gt;'O2'!X19,1,0)),IF(SUM('O2'!X15:X18)&lt;&gt;0,1,0))</f>
        <v>0</v>
      </c>
      <c r="X25" s="67">
        <f>+IF('O2'!Y19&lt;&gt;"", IF((1+OUT_2_Check!$Q$4)*SUM('O2'!Y15:Y18)&lt;'O2'!Y19,1,IF((1-OUT_2_Check!$Q$4)*SUM('O2'!Y15:Y18)&gt;'O2'!Y19,1,0)),IF(SUM('O2'!Y15:Y18)&lt;&gt;0,1,0))</f>
        <v>0</v>
      </c>
      <c r="Y25" s="67" t="e">
        <f>+IF('O2'!#REF!&lt;&gt;"", IF((1+OUT_2_Check!$Q$4)*SUM('O2'!#REF!)&lt;'O2'!#REF!,1,IF((1-OUT_2_Check!$Q$4)*SUM('O2'!#REF!)&gt;'O2'!#REF!,1,0)),IF(SUM('O2'!#REF!)&lt;&gt;0,1,0))</f>
        <v>#REF!</v>
      </c>
      <c r="Z25" s="67" t="e">
        <f>+IF('O2'!#REF!&lt;&gt;"", IF((1+OUT_2_Check!$Q$4)*SUM('O2'!#REF!)&lt;'O2'!#REF!,1,IF((1-OUT_2_Check!$Q$4)*SUM('O2'!#REF!)&gt;'O2'!#REF!,1,0)),IF(SUM('O2'!#REF!)&lt;&gt;0,1,0))</f>
        <v>#REF!</v>
      </c>
      <c r="AA25" s="67">
        <f>+IF('O2'!Z19&lt;&gt;"", IF((1+OUT_2_Check!$Q$4)*SUM('O2'!Z15:Z18)&lt;'O2'!Z19,1,IF((1-OUT_2_Check!$Q$4)*SUM('O2'!Z15:Z18)&gt;'O2'!Z19,1,0)),IF(SUM('O2'!Z15:Z18)&lt;&gt;0,1,0))</f>
        <v>0</v>
      </c>
      <c r="AB25" s="67">
        <f>+IF('O2'!AA19&lt;&gt;"", IF((1+OUT_2_Check!$Q$4)*SUM('O2'!AA15:AA18)&lt;'O2'!AA19,1,IF((1-OUT_2_Check!$Q$4)*SUM('O2'!AA15:AA18)&gt;'O2'!AA19,1,0)),IF(SUM('O2'!AA15:AA18)&lt;&gt;0,1,0))</f>
        <v>0</v>
      </c>
      <c r="AC25" s="67">
        <f>+IF('O2'!AB19&lt;&gt;"", IF((1+OUT_2_Check!$Q$4)*SUM('O2'!AB15:AB18)&lt;'O2'!AB19,1,IF((1-OUT_2_Check!$Q$4)*SUM('O2'!AB15:AB18)&gt;'O2'!AB19,1,0)),IF(SUM('O2'!AB15:AB18)&lt;&gt;0,1,0))</f>
        <v>0</v>
      </c>
      <c r="AD25" s="67">
        <f>+IF('O2'!AC19&lt;&gt;"", IF((1+OUT_2_Check!$Q$4)*SUM('O2'!AC15:AC18)&lt;'O2'!AC19,1,IF((1-OUT_2_Check!$Q$4)*SUM('O2'!AC15:AC18)&gt;'O2'!AC19,1,0)),IF(SUM('O2'!AC15:AC18)&lt;&gt;0,1,0))</f>
        <v>0</v>
      </c>
      <c r="AE25" s="67">
        <f>+IF('O2'!AD19&lt;&gt;"", IF((1+OUT_2_Check!$Q$4)*SUM('O2'!AD15:AD18)&lt;'O2'!AD19,1,IF((1-OUT_2_Check!$Q$4)*SUM('O2'!AD15:AD18)&gt;'O2'!AD19,1,0)),IF(SUM('O2'!AD15:AD18)&lt;&gt;0,1,0))</f>
        <v>0</v>
      </c>
      <c r="AF25" s="67">
        <f>+IF('O2'!AE19&lt;&gt;"", IF((1+OUT_2_Check!$Q$4)*SUM('O2'!AE15:AE18)&lt;'O2'!AE19,1,IF((1-OUT_2_Check!$Q$4)*SUM('O2'!AE15:AE18)&gt;'O2'!AE19,1,0)),IF(SUM('O2'!AE15:AE18)&lt;&gt;0,1,0))</f>
        <v>0</v>
      </c>
      <c r="AG25" s="67">
        <f>+IF('O2'!AF19&lt;&gt;"", IF((1+OUT_2_Check!$Q$4)*SUM('O2'!AF15:AF18)&lt;'O2'!AF19,1,IF((1-OUT_2_Check!$Q$4)*SUM('O2'!AF15:AF18)&gt;'O2'!AF19,1,0)),IF(SUM('O2'!AF15:AF18)&lt;&gt;0,1,0))</f>
        <v>0</v>
      </c>
      <c r="AH25" s="67">
        <f>+IF('O2'!AG19&lt;&gt;"", IF((1+OUT_2_Check!$Q$4)*SUM('O2'!AG15:AG18)&lt;'O2'!AG19,1,IF((1-OUT_2_Check!$Q$4)*SUM('O2'!AG15:AG18)&gt;'O2'!AG19,1,0)),IF(SUM('O2'!AG15:AG18)&lt;&gt;0,1,0))</f>
        <v>0</v>
      </c>
      <c r="AI25" s="67">
        <f>+IF('O2'!AH19&lt;&gt;"", IF((1+OUT_2_Check!$Q$4)*SUM('O2'!AH15:AH18)&lt;'O2'!AH19,1,IF((1-OUT_2_Check!$Q$4)*SUM('O2'!AH15:AH18)&gt;'O2'!AH19,1,0)),IF(SUM('O2'!AH15:AH18)&lt;&gt;0,1,0))</f>
        <v>1</v>
      </c>
      <c r="AJ25" s="67">
        <f>+IF('O2'!AI19&lt;&gt;"", IF((1+OUT_2_Check!$Q$4)*SUM('O2'!AI15:AI18)&lt;'O2'!AI19,1,IF((1-OUT_2_Check!$Q$4)*SUM('O2'!AI15:AI18)&gt;'O2'!AI19,1,0)),IF(SUM('O2'!AI15:AI18)&lt;&gt;0,1,0))</f>
        <v>0</v>
      </c>
      <c r="AK25" s="67">
        <f>+IF('O2'!AJ19&lt;&gt;"", IF((1+OUT_2_Check!$Q$4)*SUM('O2'!AJ15:AJ18)&lt;'O2'!AJ19,1,IF((1-OUT_2_Check!$Q$4)*SUM('O2'!AJ15:AJ18)&gt;'O2'!AJ19,1,0)),IF(SUM('O2'!AJ15:AJ18)&lt;&gt;0,1,0))</f>
        <v>0</v>
      </c>
      <c r="AL25" s="67">
        <f>+IF('O2'!AK19&lt;&gt;"", IF((1+OUT_2_Check!$Q$4)*SUM('O2'!AK15:AK18)&lt;'O2'!AK19,1,IF((1-OUT_2_Check!$Q$4)*SUM('O2'!AK15:AK18)&gt;'O2'!AK19,1,0)),IF(SUM('O2'!AK15:AK18)&lt;&gt;0,1,0))</f>
        <v>0</v>
      </c>
      <c r="AM25" s="67">
        <f>+IF('O2'!AL19&lt;&gt;"", IF((1+OUT_2_Check!$Q$4)*SUM('O2'!AL15:AL18)&lt;'O2'!AL19,1,IF((1-OUT_2_Check!$Q$4)*SUM('O2'!AL15:AL18)&gt;'O2'!AL19,1,0)),IF(SUM('O2'!AL15:AL18)&lt;&gt;0,1,0))</f>
        <v>0</v>
      </c>
      <c r="AN25" s="67" t="e">
        <f>+IF('O2'!#REF!&lt;&gt;"", IF((1+OUT_2_Check!$Q$4)*SUM('O2'!#REF!)&lt;'O2'!#REF!,1,IF((1-OUT_2_Check!$Q$4)*SUM('O2'!#REF!)&gt;'O2'!#REF!,1,0)),IF(SUM('O2'!#REF!)&lt;&gt;0,1,0))</f>
        <v>#REF!</v>
      </c>
      <c r="AO25" s="67" t="e">
        <f>+IF('O2'!#REF!&lt;&gt;"", IF((1+OUT_2_Check!$Q$4)*SUM('O2'!#REF!)&lt;'O2'!#REF!,1,IF((1-OUT_2_Check!$Q$4)*SUM('O2'!#REF!)&gt;'O2'!#REF!,1,0)),IF(SUM('O2'!#REF!)&lt;&gt;0,1,0))</f>
        <v>#REF!</v>
      </c>
      <c r="AP25" s="67">
        <f>+IF('O2'!AM19&lt;&gt;"", IF((1+OUT_2_Check!$Q$4)*SUM('O2'!AM15:AM18)&lt;'O2'!AM19,1,IF((1-OUT_2_Check!$Q$4)*SUM('O2'!AM15:AM18)&gt;'O2'!AM19,1,0)),IF(SUM('O2'!AM15:AM18)&lt;&gt;0,1,0))</f>
        <v>0</v>
      </c>
      <c r="AQ25" s="67">
        <f>+IF('O2'!AN19&lt;&gt;"", IF((1+OUT_2_Check!$Q$4)*SUM('O2'!AN15:AN18)&lt;'O2'!AN19,1,IF((1-OUT_2_Check!$Q$4)*SUM('O2'!AN15:AN18)&gt;'O2'!AN19,1,0)),IF(SUM('O2'!AN15:AN18)&lt;&gt;0,1,0))</f>
        <v>0</v>
      </c>
      <c r="AR25" s="67">
        <f>+IF('O2'!AO19&lt;&gt;"", IF((1+OUT_2_Check!$Q$4)*SUM('O2'!AO15:AO18)&lt;'O2'!AO19,1,IF((1-OUT_2_Check!$Q$4)*SUM('O2'!AO15:AO18)&gt;'O2'!AO19,1,0)),IF(SUM('O2'!AO15:AO18)&lt;&gt;0,1,0))</f>
        <v>0</v>
      </c>
      <c r="AS25" s="67">
        <f>+IF('O2'!AP19&lt;&gt;"", IF((1+OUT_2_Check!$Q$4)*SUM('O2'!AP15:AP18)&lt;'O2'!AP19,1,IF((1-OUT_2_Check!$Q$4)*SUM('O2'!AP15:AP18)&gt;'O2'!AP19,1,0)),IF(SUM('O2'!AP15:AP18)&lt;&gt;0,1,0))</f>
        <v>0</v>
      </c>
      <c r="AT25" s="77">
        <f>+IF('O2'!AQ19&lt;&gt;"",IF((1+OUT_2_Check!$Q$4)*SUM('O2'!D19:AP19)&lt;'O2'!AQ19,1,IF((1-OUT_2_Check!$Q$4)*SUM('O2'!D19:AP19)&gt;'O2'!AQ19,1,0)),IF(SUM('O2'!D19:AP19)&lt;&gt;0,1,0))</f>
        <v>1</v>
      </c>
    </row>
    <row r="26" spans="1:46" s="37" customFormat="1" ht="18" customHeight="1">
      <c r="A26" s="42"/>
      <c r="B26" s="44"/>
      <c r="C26" s="44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</row>
    <row r="27" spans="1:46" s="37" customFormat="1" ht="18" customHeight="1">
      <c r="A27" s="54"/>
      <c r="B27" s="43" t="s">
        <v>18</v>
      </c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</row>
    <row r="28" spans="1:46" s="37" customFormat="1" ht="18" customHeight="1">
      <c r="A28" s="54"/>
      <c r="B28" s="43" t="s">
        <v>12</v>
      </c>
      <c r="C28" s="44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</row>
    <row r="29" spans="1:46" s="37" customFormat="1" ht="18" customHeight="1">
      <c r="A29" s="54"/>
      <c r="B29" s="48" t="s">
        <v>106</v>
      </c>
      <c r="C29" s="4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77">
        <f>+IF('O2'!AQ22&lt;&gt;"",IF((1+OUT_2_Check!$Q$4)*SUM('O2'!D22:AP22)&lt;'O2'!AQ22,1,IF((1-OUT_2_Check!$Q$4)*SUM('O2'!D22:AP22)&gt;'O2'!AQ22,1,0)),IF(SUM('O2'!D22:AP22)&lt;&gt;0,1,0))</f>
        <v>0</v>
      </c>
    </row>
    <row r="30" spans="1:46" s="37" customFormat="1" ht="18" customHeight="1">
      <c r="A30" s="47"/>
      <c r="B30" s="48" t="s">
        <v>107</v>
      </c>
      <c r="C30" s="49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77">
        <f>+IF('O2'!AQ23&lt;&gt;"",IF((1+OUT_2_Check!$Q$4)*SUM('O2'!D23:AP23)&lt;'O2'!AQ23,1,IF((1-OUT_2_Check!$Q$4)*SUM('O2'!D23:AP23)&gt;'O2'!AQ23,1,0)),IF(SUM('O2'!D23:AP23)&lt;&gt;0,1,0))</f>
        <v>1</v>
      </c>
    </row>
    <row r="31" spans="1:46" s="37" customFormat="1" ht="18" customHeight="1">
      <c r="A31" s="42"/>
      <c r="B31" s="48" t="s">
        <v>108</v>
      </c>
      <c r="C31" s="4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77">
        <f>+IF('O2'!AQ25&lt;&gt;"",IF((1+OUT_2_Check!$Q$4)*SUM('O2'!D25:AP25)&lt;'O2'!AQ25,1,IF((1-OUT_2_Check!$Q$4)*SUM('O2'!D25:AP25)&gt;'O2'!AQ25,1,0)),IF(SUM('O2'!D25:AP25)&lt;&gt;0,1,0))</f>
        <v>1</v>
      </c>
    </row>
    <row r="32" spans="1:46" s="37" customFormat="1" ht="18" customHeight="1">
      <c r="A32" s="54"/>
      <c r="B32" s="49" t="s">
        <v>11</v>
      </c>
      <c r="C32" s="49"/>
      <c r="D32" s="67">
        <f>+IF('O2'!D26&lt;&gt;"", IF((1+OUT_2_Check!$Q$4)*SUM('O2'!D22:D25)&lt;'O2'!D26,1,IF((1-OUT_2_Check!$Q$4)*SUM('O2'!D22:D25)&gt;'O2'!D26,1,0)),IF(SUM('O2'!D22:D25)&lt;&gt;0,1,0))</f>
        <v>0</v>
      </c>
      <c r="E32" s="67">
        <f>+IF('O2'!F26&lt;&gt;"", IF((1+OUT_2_Check!$Q$4)*SUM('O2'!F22:F25)&lt;'O2'!F26,1,IF((1-OUT_2_Check!$Q$4)*SUM('O2'!F22:F25)&gt;'O2'!F26,1,0)),IF(SUM('O2'!F22:F25)&lt;&gt;0,1,0))</f>
        <v>0</v>
      </c>
      <c r="F32" s="67">
        <f>+IF('O2'!G26&lt;&gt;"", IF((1+OUT_2_Check!$Q$4)*SUM('O2'!G22:G25)&lt;'O2'!G26,1,IF((1-OUT_2_Check!$Q$4)*SUM('O2'!G22:G25)&gt;'O2'!G26,1,0)),IF(SUM('O2'!G22:G25)&lt;&gt;0,1,0))</f>
        <v>0</v>
      </c>
      <c r="G32" s="67">
        <f>+IF('O2'!H26&lt;&gt;"", IF((1+OUT_2_Check!$Q$4)*SUM('O2'!H22:H25)&lt;'O2'!H26,1,IF((1-OUT_2_Check!$Q$4)*SUM('O2'!H22:H25)&gt;'O2'!H26,1,0)),IF(SUM('O2'!H22:H25)&lt;&gt;0,1,0))</f>
        <v>0</v>
      </c>
      <c r="H32" s="67">
        <f>+IF('O2'!I26&lt;&gt;"", IF((1+OUT_2_Check!$Q$4)*SUM('O2'!I22:I25)&lt;'O2'!I26,1,IF((1-OUT_2_Check!$Q$4)*SUM('O2'!I22:I25)&gt;'O2'!I26,1,0)),IF(SUM('O2'!I22:I25)&lt;&gt;0,1,0))</f>
        <v>0</v>
      </c>
      <c r="I32" s="67">
        <f>+IF('O2'!J26&lt;&gt;"", IF((1+OUT_2_Check!$Q$4)*SUM('O2'!J22:J25)&lt;'O2'!J26,1,IF((1-OUT_2_Check!$Q$4)*SUM('O2'!J22:J25)&gt;'O2'!J26,1,0)),IF(SUM('O2'!J22:J25)&lt;&gt;0,1,0))</f>
        <v>0</v>
      </c>
      <c r="J32" s="67">
        <f>+IF('O2'!K26&lt;&gt;"", IF((1+OUT_2_Check!$Q$4)*SUM('O2'!K22:K25)&lt;'O2'!K26,1,IF((1-OUT_2_Check!$Q$4)*SUM('O2'!K22:K25)&gt;'O2'!K26,1,0)),IF(SUM('O2'!K22:K25)&lt;&gt;0,1,0))</f>
        <v>0</v>
      </c>
      <c r="K32" s="67">
        <f>+IF('O2'!M26&lt;&gt;"", IF((1+OUT_2_Check!$Q$4)*SUM('O2'!M22:M25)&lt;'O2'!M26,1,IF((1-OUT_2_Check!$Q$4)*SUM('O2'!M22:M25)&gt;'O2'!M26,1,0)),IF(SUM('O2'!M22:M25)&lt;&gt;0,1,0))</f>
        <v>0</v>
      </c>
      <c r="L32" s="67">
        <f>+IF('O2'!N26&lt;&gt;"", IF((1+OUT_2_Check!$Q$4)*SUM('O2'!N22:N25)&lt;'O2'!N26,1,IF((1-OUT_2_Check!$Q$4)*SUM('O2'!N22:N25)&gt;'O2'!N26,1,0)),IF(SUM('O2'!N22:N25)&lt;&gt;0,1,0))</f>
        <v>0</v>
      </c>
      <c r="M32" s="67">
        <f>+IF('O2'!O26&lt;&gt;"", IF((1+OUT_2_Check!$Q$4)*SUM('O2'!O22:O25)&lt;'O2'!O26,1,IF((1-OUT_2_Check!$Q$4)*SUM('O2'!O22:O25)&gt;'O2'!O26,1,0)),IF(SUM('O2'!O22:O25)&lt;&gt;0,1,0))</f>
        <v>0</v>
      </c>
      <c r="N32" s="67">
        <f>+IF('O2'!P26&lt;&gt;"", IF((1+OUT_2_Check!$Q$4)*SUM('O2'!P22:P25)&lt;'O2'!P26,1,IF((1-OUT_2_Check!$Q$4)*SUM('O2'!P22:P25)&gt;'O2'!P26,1,0)),IF(SUM('O2'!P22:P25)&lt;&gt;0,1,0))</f>
        <v>0</v>
      </c>
      <c r="O32" s="67">
        <f>+IF('O2'!Q26&lt;&gt;"", IF((1+OUT_2_Check!$Q$4)*SUM('O2'!Q22:Q25)&lt;'O2'!Q26,1,IF((1-OUT_2_Check!$Q$4)*SUM('O2'!Q22:Q25)&gt;'O2'!Q26,1,0)),IF(SUM('O2'!Q22:Q25)&lt;&gt;0,1,0))</f>
        <v>0</v>
      </c>
      <c r="P32" s="67">
        <f>+IF('O2'!R26&lt;&gt;"", IF((1+OUT_2_Check!$Q$4)*SUM('O2'!R22:R25)&lt;'O2'!R26,1,IF((1-OUT_2_Check!$Q$4)*SUM('O2'!R22:R25)&gt;'O2'!R26,1,0)),IF(SUM('O2'!R22:R25)&lt;&gt;0,1,0))</f>
        <v>0</v>
      </c>
      <c r="Q32" s="67">
        <f>+IF('O2'!S26&lt;&gt;"", IF((1+OUT_2_Check!$Q$4)*SUM('O2'!S22:S25)&lt;'O2'!S26,1,IF((1-OUT_2_Check!$Q$4)*SUM('O2'!S22:S25)&gt;'O2'!S26,1,0)),IF(SUM('O2'!S22:S25)&lt;&gt;0,1,0))</f>
        <v>0</v>
      </c>
      <c r="R32" s="67">
        <f>+IF('O2'!T26&lt;&gt;"", IF((1+OUT_2_Check!$Q$4)*SUM('O2'!T22:T25)&lt;'O2'!T26,1,IF((1-OUT_2_Check!$Q$4)*SUM('O2'!T22:T25)&gt;'O2'!T26,1,0)),IF(SUM('O2'!T22:T25)&lt;&gt;0,1,0))</f>
        <v>0</v>
      </c>
      <c r="S32" s="67">
        <f>+IF('O2'!U26&lt;&gt;"", IF((1+OUT_2_Check!$Q$4)*SUM('O2'!U22:U25)&lt;'O2'!U26,1,IF((1-OUT_2_Check!$Q$4)*SUM('O2'!U22:U25)&gt;'O2'!U26,1,0)),IF(SUM('O2'!U22:U25)&lt;&gt;0,1,0))</f>
        <v>0</v>
      </c>
      <c r="T32" s="67" t="e">
        <f>+IF('O2'!#REF!&lt;&gt;"", IF((1+OUT_2_Check!$Q$4)*SUM('O2'!#REF!)&lt;'O2'!#REF!,1,IF((1-OUT_2_Check!$Q$4)*SUM('O2'!#REF!)&gt;'O2'!#REF!,1,0)),IF(SUM('O2'!#REF!)&lt;&gt;0,1,0))</f>
        <v>#REF!</v>
      </c>
      <c r="U32" s="67">
        <f>+IF('O2'!V26&lt;&gt;"", IF((1+OUT_2_Check!$Q$4)*SUM('O2'!V22:V25)&lt;'O2'!V26,1,IF((1-OUT_2_Check!$Q$4)*SUM('O2'!V22:V25)&gt;'O2'!V26,1,0)),IF(SUM('O2'!V22:V25)&lt;&gt;0,1,0))</f>
        <v>0</v>
      </c>
      <c r="V32" s="67">
        <f>+IF('O2'!W26&lt;&gt;"", IF((1+OUT_2_Check!$Q$4)*SUM('O2'!W22:W25)&lt;'O2'!W26,1,IF((1-OUT_2_Check!$Q$4)*SUM('O2'!W22:W25)&gt;'O2'!W26,1,0)),IF(SUM('O2'!W22:W25)&lt;&gt;0,1,0))</f>
        <v>0</v>
      </c>
      <c r="W32" s="67">
        <f>+IF('O2'!X26&lt;&gt;"", IF((1+OUT_2_Check!$Q$4)*SUM('O2'!X22:X25)&lt;'O2'!X26,1,IF((1-OUT_2_Check!$Q$4)*SUM('O2'!X22:X25)&gt;'O2'!X26,1,0)),IF(SUM('O2'!X22:X25)&lt;&gt;0,1,0))</f>
        <v>0</v>
      </c>
      <c r="X32" s="67">
        <f>+IF('O2'!Y26&lt;&gt;"", IF((1+OUT_2_Check!$Q$4)*SUM('O2'!Y22:Y25)&lt;'O2'!Y26,1,IF((1-OUT_2_Check!$Q$4)*SUM('O2'!Y22:Y25)&gt;'O2'!Y26,1,0)),IF(SUM('O2'!Y22:Y25)&lt;&gt;0,1,0))</f>
        <v>0</v>
      </c>
      <c r="Y32" s="67" t="e">
        <f>+IF('O2'!#REF!&lt;&gt;"", IF((1+OUT_2_Check!$Q$4)*SUM('O2'!#REF!)&lt;'O2'!#REF!,1,IF((1-OUT_2_Check!$Q$4)*SUM('O2'!#REF!)&gt;'O2'!#REF!,1,0)),IF(SUM('O2'!#REF!)&lt;&gt;0,1,0))</f>
        <v>#REF!</v>
      </c>
      <c r="Z32" s="67" t="e">
        <f>+IF('O2'!#REF!&lt;&gt;"", IF((1+OUT_2_Check!$Q$4)*SUM('O2'!#REF!)&lt;'O2'!#REF!,1,IF((1-OUT_2_Check!$Q$4)*SUM('O2'!#REF!)&gt;'O2'!#REF!,1,0)),IF(SUM('O2'!#REF!)&lt;&gt;0,1,0))</f>
        <v>#REF!</v>
      </c>
      <c r="AA32" s="67">
        <f>+IF('O2'!Z26&lt;&gt;"", IF((1+OUT_2_Check!$Q$4)*SUM('O2'!Z22:Z25)&lt;'O2'!Z26,1,IF((1-OUT_2_Check!$Q$4)*SUM('O2'!Z22:Z25)&gt;'O2'!Z26,1,0)),IF(SUM('O2'!Z22:Z25)&lt;&gt;0,1,0))</f>
        <v>0</v>
      </c>
      <c r="AB32" s="67">
        <f>+IF('O2'!AA26&lt;&gt;"", IF((1+OUT_2_Check!$Q$4)*SUM('O2'!AA22:AA25)&lt;'O2'!AA26,1,IF((1-OUT_2_Check!$Q$4)*SUM('O2'!AA22:AA25)&gt;'O2'!AA26,1,0)),IF(SUM('O2'!AA22:AA25)&lt;&gt;0,1,0))</f>
        <v>0</v>
      </c>
      <c r="AC32" s="67">
        <f>+IF('O2'!AB26&lt;&gt;"", IF((1+OUT_2_Check!$Q$4)*SUM('O2'!AB22:AB25)&lt;'O2'!AB26,1,IF((1-OUT_2_Check!$Q$4)*SUM('O2'!AB22:AB25)&gt;'O2'!AB26,1,0)),IF(SUM('O2'!AB22:AB25)&lt;&gt;0,1,0))</f>
        <v>0</v>
      </c>
      <c r="AD32" s="67">
        <f>+IF('O2'!AC26&lt;&gt;"", IF((1+OUT_2_Check!$Q$4)*SUM('O2'!AC22:AC25)&lt;'O2'!AC26,1,IF((1-OUT_2_Check!$Q$4)*SUM('O2'!AC22:AC25)&gt;'O2'!AC26,1,0)),IF(SUM('O2'!AC22:AC25)&lt;&gt;0,1,0))</f>
        <v>0</v>
      </c>
      <c r="AE32" s="67">
        <f>+IF('O2'!AD26&lt;&gt;"", IF((1+OUT_2_Check!$Q$4)*SUM('O2'!AD22:AD25)&lt;'O2'!AD26,1,IF((1-OUT_2_Check!$Q$4)*SUM('O2'!AD22:AD25)&gt;'O2'!AD26,1,0)),IF(SUM('O2'!AD22:AD25)&lt;&gt;0,1,0))</f>
        <v>0</v>
      </c>
      <c r="AF32" s="67">
        <f>+IF('O2'!AE26&lt;&gt;"", IF((1+OUT_2_Check!$Q$4)*SUM('O2'!AE22:AE25)&lt;'O2'!AE26,1,IF((1-OUT_2_Check!$Q$4)*SUM('O2'!AE22:AE25)&gt;'O2'!AE26,1,0)),IF(SUM('O2'!AE22:AE25)&lt;&gt;0,1,0))</f>
        <v>0</v>
      </c>
      <c r="AG32" s="67">
        <f>+IF('O2'!AF26&lt;&gt;"", IF((1+OUT_2_Check!$Q$4)*SUM('O2'!AF22:AF25)&lt;'O2'!AF26,1,IF((1-OUT_2_Check!$Q$4)*SUM('O2'!AF22:AF25)&gt;'O2'!AF26,1,0)),IF(SUM('O2'!AF22:AF25)&lt;&gt;0,1,0))</f>
        <v>0</v>
      </c>
      <c r="AH32" s="67">
        <f>+IF('O2'!AG26&lt;&gt;"", IF((1+OUT_2_Check!$Q$4)*SUM('O2'!AG22:AG25)&lt;'O2'!AG26,1,IF((1-OUT_2_Check!$Q$4)*SUM('O2'!AG22:AG25)&gt;'O2'!AG26,1,0)),IF(SUM('O2'!AG22:AG25)&lt;&gt;0,1,0))</f>
        <v>0</v>
      </c>
      <c r="AI32" s="67">
        <f>+IF('O2'!AH26&lt;&gt;"", IF((1+OUT_2_Check!$Q$4)*SUM('O2'!AH22:AH25)&lt;'O2'!AH26,1,IF((1-OUT_2_Check!$Q$4)*SUM('O2'!AH22:AH25)&gt;'O2'!AH26,1,0)),IF(SUM('O2'!AH22:AH25)&lt;&gt;0,1,0))</f>
        <v>0</v>
      </c>
      <c r="AJ32" s="67">
        <f>+IF('O2'!AI26&lt;&gt;"", IF((1+OUT_2_Check!$Q$4)*SUM('O2'!AI22:AI25)&lt;'O2'!AI26,1,IF((1-OUT_2_Check!$Q$4)*SUM('O2'!AI22:AI25)&gt;'O2'!AI26,1,0)),IF(SUM('O2'!AI22:AI25)&lt;&gt;0,1,0))</f>
        <v>0</v>
      </c>
      <c r="AK32" s="67">
        <f>+IF('O2'!AJ26&lt;&gt;"", IF((1+OUT_2_Check!$Q$4)*SUM('O2'!AJ22:AJ25)&lt;'O2'!AJ26,1,IF((1-OUT_2_Check!$Q$4)*SUM('O2'!AJ22:AJ25)&gt;'O2'!AJ26,1,0)),IF(SUM('O2'!AJ22:AJ25)&lt;&gt;0,1,0))</f>
        <v>0</v>
      </c>
      <c r="AL32" s="67">
        <f>+IF('O2'!AK26&lt;&gt;"", IF((1+OUT_2_Check!$Q$4)*SUM('O2'!AK22:AK25)&lt;'O2'!AK26,1,IF((1-OUT_2_Check!$Q$4)*SUM('O2'!AK22:AK25)&gt;'O2'!AK26,1,0)),IF(SUM('O2'!AK22:AK25)&lt;&gt;0,1,0))</f>
        <v>0</v>
      </c>
      <c r="AM32" s="67">
        <f>+IF('O2'!AL26&lt;&gt;"", IF((1+OUT_2_Check!$Q$4)*SUM('O2'!AL22:AL25)&lt;'O2'!AL26,1,IF((1-OUT_2_Check!$Q$4)*SUM('O2'!AL22:AL25)&gt;'O2'!AL26,1,0)),IF(SUM('O2'!AL22:AL25)&lt;&gt;0,1,0))</f>
        <v>0</v>
      </c>
      <c r="AN32" s="67" t="e">
        <f>+IF('O2'!#REF!&lt;&gt;"", IF((1+OUT_2_Check!$Q$4)*SUM('O2'!#REF!)&lt;'O2'!#REF!,1,IF((1-OUT_2_Check!$Q$4)*SUM('O2'!#REF!)&gt;'O2'!#REF!,1,0)),IF(SUM('O2'!#REF!)&lt;&gt;0,1,0))</f>
        <v>#REF!</v>
      </c>
      <c r="AO32" s="67" t="e">
        <f>+IF('O2'!#REF!&lt;&gt;"", IF((1+OUT_2_Check!$Q$4)*SUM('O2'!#REF!)&lt;'O2'!#REF!,1,IF((1-OUT_2_Check!$Q$4)*SUM('O2'!#REF!)&gt;'O2'!#REF!,1,0)),IF(SUM('O2'!#REF!)&lt;&gt;0,1,0))</f>
        <v>#REF!</v>
      </c>
      <c r="AP32" s="67">
        <f>+IF('O2'!AM26&lt;&gt;"", IF((1+OUT_2_Check!$Q$4)*SUM('O2'!AM22:AM25)&lt;'O2'!AM26,1,IF((1-OUT_2_Check!$Q$4)*SUM('O2'!AM22:AM25)&gt;'O2'!AM26,1,0)),IF(SUM('O2'!AM22:AM25)&lt;&gt;0,1,0))</f>
        <v>0</v>
      </c>
      <c r="AQ32" s="67">
        <f>+IF('O2'!AN26&lt;&gt;"", IF((1+OUT_2_Check!$Q$4)*SUM('O2'!AN22:AN25)&lt;'O2'!AN26,1,IF((1-OUT_2_Check!$Q$4)*SUM('O2'!AN22:AN25)&gt;'O2'!AN26,1,0)),IF(SUM('O2'!AN22:AN25)&lt;&gt;0,1,0))</f>
        <v>0</v>
      </c>
      <c r="AR32" s="67">
        <f>+IF('O2'!AO26&lt;&gt;"", IF((1+OUT_2_Check!$Q$4)*SUM('O2'!AO22:AO25)&lt;'O2'!AO26,1,IF((1-OUT_2_Check!$Q$4)*SUM('O2'!AO22:AO25)&gt;'O2'!AO26,1,0)),IF(SUM('O2'!AO22:AO25)&lt;&gt;0,1,0))</f>
        <v>0</v>
      </c>
      <c r="AS32" s="67">
        <f>+IF('O2'!AP26&lt;&gt;"", IF((1+OUT_2_Check!$Q$4)*SUM('O2'!AP22:AP25)&lt;'O2'!AP26,1,IF((1-OUT_2_Check!$Q$4)*SUM('O2'!AP22:AP25)&gt;'O2'!AP26,1,0)),IF(SUM('O2'!AP22:AP25)&lt;&gt;0,1,0))</f>
        <v>0</v>
      </c>
      <c r="AT32" s="77">
        <f>+IF('O2'!AQ26&lt;&gt;"",IF((1+OUT_2_Check!$Q$4)*SUM('O2'!D26:AP26)&lt;'O2'!AQ26,1,IF((1-OUT_2_Check!$Q$4)*SUM('O2'!D26:AP26)&gt;'O2'!AQ26,1,0)),IF(SUM('O2'!D26:AP26)&lt;&gt;0,1,0))</f>
        <v>1</v>
      </c>
    </row>
    <row r="33" spans="1:46" s="37" customFormat="1" ht="18" customHeight="1">
      <c r="A33" s="54"/>
      <c r="B33" s="55"/>
      <c r="C33" s="55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1:46" s="37" customFormat="1" ht="18" customHeight="1">
      <c r="A34" s="47"/>
      <c r="B34" s="43" t="s">
        <v>13</v>
      </c>
      <c r="C34" s="44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</row>
    <row r="35" spans="1:46" s="37" customFormat="1" ht="18" customHeight="1">
      <c r="A35" s="47"/>
      <c r="B35" s="48" t="s">
        <v>106</v>
      </c>
      <c r="C35" s="49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77">
        <f>+IF('O2'!AQ28&lt;&gt;"",IF((1+OUT_2_Check!$Q$4)*SUM('O2'!D28:AP28)&lt;'O2'!AQ28,1,IF((1-OUT_2_Check!$Q$4)*SUM('O2'!D28:AP28)&gt;'O2'!AQ28,1,0)),IF(SUM('O2'!D28:AP28)&lt;&gt;0,1,0))</f>
        <v>1</v>
      </c>
    </row>
    <row r="36" spans="1:46" s="37" customFormat="1" ht="18" customHeight="1">
      <c r="A36" s="47"/>
      <c r="B36" s="48" t="s">
        <v>107</v>
      </c>
      <c r="C36" s="49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77">
        <f>+IF('O2'!AQ29&lt;&gt;"",IF((1+OUT_2_Check!$Q$4)*SUM('O2'!D29:AP29)&lt;'O2'!AQ29,1,IF((1-OUT_2_Check!$Q$4)*SUM('O2'!D29:AP29)&gt;'O2'!AQ29,1,0)),IF(SUM('O2'!D29:AP29)&lt;&gt;0,1,0))</f>
        <v>1</v>
      </c>
    </row>
    <row r="37" spans="1:46" s="37" customFormat="1" ht="18" customHeight="1">
      <c r="A37" s="42"/>
      <c r="B37" s="48" t="s">
        <v>108</v>
      </c>
      <c r="C37" s="4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77">
        <f>+IF('O2'!AQ31&lt;&gt;"",IF((1+OUT_2_Check!$Q$4)*SUM('O2'!D31:AP31)&lt;'O2'!AQ31,1,IF((1-OUT_2_Check!$Q$4)*SUM('O2'!D31:AP31)&gt;'O2'!AQ31,1,0)),IF(SUM('O2'!D31:AP31)&lt;&gt;0,1,0))</f>
        <v>1</v>
      </c>
    </row>
    <row r="38" spans="1:46" s="37" customFormat="1" ht="18" customHeight="1">
      <c r="A38" s="47"/>
      <c r="B38" s="49" t="s">
        <v>11</v>
      </c>
      <c r="C38" s="49"/>
      <c r="D38" s="67">
        <f>+IF('O2'!D32&lt;&gt;"", IF((1+OUT_2_Check!$Q$4)*SUM('O2'!D28:D31)&lt;'O2'!D32,1,IF((1-OUT_2_Check!$Q$4)*SUM('O2'!D28:D31)&gt;'O2'!D32,1,0)),IF(SUM('O2'!D28:D31)&lt;&gt;0,1,0))</f>
        <v>0</v>
      </c>
      <c r="E38" s="67">
        <f>+IF('O2'!F32&lt;&gt;"", IF((1+OUT_2_Check!$Q$4)*SUM('O2'!F28:F31)&lt;'O2'!F32,1,IF((1-OUT_2_Check!$Q$4)*SUM('O2'!F28:F31)&gt;'O2'!F32,1,0)),IF(SUM('O2'!F28:F31)&lt;&gt;0,1,0))</f>
        <v>0</v>
      </c>
      <c r="F38" s="67">
        <f>+IF('O2'!G32&lt;&gt;"", IF((1+OUT_2_Check!$Q$4)*SUM('O2'!G28:G31)&lt;'O2'!G32,1,IF((1-OUT_2_Check!$Q$4)*SUM('O2'!G28:G31)&gt;'O2'!G32,1,0)),IF(SUM('O2'!G28:G31)&lt;&gt;0,1,0))</f>
        <v>0</v>
      </c>
      <c r="G38" s="67">
        <f>+IF('O2'!H32&lt;&gt;"", IF((1+OUT_2_Check!$Q$4)*SUM('O2'!H28:H31)&lt;'O2'!H32,1,IF((1-OUT_2_Check!$Q$4)*SUM('O2'!H28:H31)&gt;'O2'!H32,1,0)),IF(SUM('O2'!H28:H31)&lt;&gt;0,1,0))</f>
        <v>0</v>
      </c>
      <c r="H38" s="67">
        <f>+IF('O2'!I32&lt;&gt;"", IF((1+OUT_2_Check!$Q$4)*SUM('O2'!I28:I31)&lt;'O2'!I32,1,IF((1-OUT_2_Check!$Q$4)*SUM('O2'!I28:I31)&gt;'O2'!I32,1,0)),IF(SUM('O2'!I28:I31)&lt;&gt;0,1,0))</f>
        <v>0</v>
      </c>
      <c r="I38" s="67">
        <f>+IF('O2'!J32&lt;&gt;"", IF((1+OUT_2_Check!$Q$4)*SUM('O2'!J28:J31)&lt;'O2'!J32,1,IF((1-OUT_2_Check!$Q$4)*SUM('O2'!J28:J31)&gt;'O2'!J32,1,0)),IF(SUM('O2'!J28:J31)&lt;&gt;0,1,0))</f>
        <v>0</v>
      </c>
      <c r="J38" s="67">
        <f>+IF('O2'!K32&lt;&gt;"", IF((1+OUT_2_Check!$Q$4)*SUM('O2'!K28:K31)&lt;'O2'!K32,1,IF((1-OUT_2_Check!$Q$4)*SUM('O2'!K28:K31)&gt;'O2'!K32,1,0)),IF(SUM('O2'!K28:K31)&lt;&gt;0,1,0))</f>
        <v>0</v>
      </c>
      <c r="K38" s="67">
        <f>+IF('O2'!M32&lt;&gt;"", IF((1+OUT_2_Check!$Q$4)*SUM('O2'!M28:M31)&lt;'O2'!M32,1,IF((1-OUT_2_Check!$Q$4)*SUM('O2'!M28:M31)&gt;'O2'!M32,1,0)),IF(SUM('O2'!M28:M31)&lt;&gt;0,1,0))</f>
        <v>0</v>
      </c>
      <c r="L38" s="67">
        <f>+IF('O2'!N32&lt;&gt;"", IF((1+OUT_2_Check!$Q$4)*SUM('O2'!N28:N31)&lt;'O2'!N32,1,IF((1-OUT_2_Check!$Q$4)*SUM('O2'!N28:N31)&gt;'O2'!N32,1,0)),IF(SUM('O2'!N28:N31)&lt;&gt;0,1,0))</f>
        <v>0</v>
      </c>
      <c r="M38" s="67">
        <f>+IF('O2'!O32&lt;&gt;"", IF((1+OUT_2_Check!$Q$4)*SUM('O2'!O28:O31)&lt;'O2'!O32,1,IF((1-OUT_2_Check!$Q$4)*SUM('O2'!O28:O31)&gt;'O2'!O32,1,0)),IF(SUM('O2'!O28:O31)&lt;&gt;0,1,0))</f>
        <v>0</v>
      </c>
      <c r="N38" s="67">
        <f>+IF('O2'!P32&lt;&gt;"", IF((1+OUT_2_Check!$Q$4)*SUM('O2'!P28:P31)&lt;'O2'!P32,1,IF((1-OUT_2_Check!$Q$4)*SUM('O2'!P28:P31)&gt;'O2'!P32,1,0)),IF(SUM('O2'!P28:P31)&lt;&gt;0,1,0))</f>
        <v>0</v>
      </c>
      <c r="O38" s="67">
        <f>+IF('O2'!Q32&lt;&gt;"", IF((1+OUT_2_Check!$Q$4)*SUM('O2'!Q28:Q31)&lt;'O2'!Q32,1,IF((1-OUT_2_Check!$Q$4)*SUM('O2'!Q28:Q31)&gt;'O2'!Q32,1,0)),IF(SUM('O2'!Q28:Q31)&lt;&gt;0,1,0))</f>
        <v>0</v>
      </c>
      <c r="P38" s="67">
        <f>+IF('O2'!R32&lt;&gt;"", IF((1+OUT_2_Check!$Q$4)*SUM('O2'!R28:R31)&lt;'O2'!R32,1,IF((1-OUT_2_Check!$Q$4)*SUM('O2'!R28:R31)&gt;'O2'!R32,1,0)),IF(SUM('O2'!R28:R31)&lt;&gt;0,1,0))</f>
        <v>0</v>
      </c>
      <c r="Q38" s="67">
        <f>+IF('O2'!S32&lt;&gt;"", IF((1+OUT_2_Check!$Q$4)*SUM('O2'!S28:S31)&lt;'O2'!S32,1,IF((1-OUT_2_Check!$Q$4)*SUM('O2'!S28:S31)&gt;'O2'!S32,1,0)),IF(SUM('O2'!S28:S31)&lt;&gt;0,1,0))</f>
        <v>0</v>
      </c>
      <c r="R38" s="67">
        <f>+IF('O2'!T32&lt;&gt;"", IF((1+OUT_2_Check!$Q$4)*SUM('O2'!T28:T31)&lt;'O2'!T32,1,IF((1-OUT_2_Check!$Q$4)*SUM('O2'!T28:T31)&gt;'O2'!T32,1,0)),IF(SUM('O2'!T28:T31)&lt;&gt;0,1,0))</f>
        <v>0</v>
      </c>
      <c r="S38" s="67">
        <f>+IF('O2'!U32&lt;&gt;"", IF((1+OUT_2_Check!$Q$4)*SUM('O2'!U28:U31)&lt;'O2'!U32,1,IF((1-OUT_2_Check!$Q$4)*SUM('O2'!U28:U31)&gt;'O2'!U32,1,0)),IF(SUM('O2'!U28:U31)&lt;&gt;0,1,0))</f>
        <v>0</v>
      </c>
      <c r="T38" s="67" t="e">
        <f>+IF('O2'!#REF!&lt;&gt;"", IF((1+OUT_2_Check!$Q$4)*SUM('O2'!#REF!)&lt;'O2'!#REF!,1,IF((1-OUT_2_Check!$Q$4)*SUM('O2'!#REF!)&gt;'O2'!#REF!,1,0)),IF(SUM('O2'!#REF!)&lt;&gt;0,1,0))</f>
        <v>#REF!</v>
      </c>
      <c r="U38" s="67">
        <f>+IF('O2'!V32&lt;&gt;"", IF((1+OUT_2_Check!$Q$4)*SUM('O2'!V28:V31)&lt;'O2'!V32,1,IF((1-OUT_2_Check!$Q$4)*SUM('O2'!V28:V31)&gt;'O2'!V32,1,0)),IF(SUM('O2'!V28:V31)&lt;&gt;0,1,0))</f>
        <v>0</v>
      </c>
      <c r="V38" s="67">
        <f>+IF('O2'!W32&lt;&gt;"", IF((1+OUT_2_Check!$Q$4)*SUM('O2'!W28:W31)&lt;'O2'!W32,1,IF((1-OUT_2_Check!$Q$4)*SUM('O2'!W28:W31)&gt;'O2'!W32,1,0)),IF(SUM('O2'!W28:W31)&lt;&gt;0,1,0))</f>
        <v>0</v>
      </c>
      <c r="W38" s="67">
        <f>+IF('O2'!X32&lt;&gt;"", IF((1+OUT_2_Check!$Q$4)*SUM('O2'!X28:X31)&lt;'O2'!X32,1,IF((1-OUT_2_Check!$Q$4)*SUM('O2'!X28:X31)&gt;'O2'!X32,1,0)),IF(SUM('O2'!X28:X31)&lt;&gt;0,1,0))</f>
        <v>0</v>
      </c>
      <c r="X38" s="67">
        <f>+IF('O2'!Y32&lt;&gt;"", IF((1+OUT_2_Check!$Q$4)*SUM('O2'!Y28:Y31)&lt;'O2'!Y32,1,IF((1-OUT_2_Check!$Q$4)*SUM('O2'!Y28:Y31)&gt;'O2'!Y32,1,0)),IF(SUM('O2'!Y28:Y31)&lt;&gt;0,1,0))</f>
        <v>0</v>
      </c>
      <c r="Y38" s="67" t="e">
        <f>+IF('O2'!#REF!&lt;&gt;"", IF((1+OUT_2_Check!$Q$4)*SUM('O2'!#REF!)&lt;'O2'!#REF!,1,IF((1-OUT_2_Check!$Q$4)*SUM('O2'!#REF!)&gt;'O2'!#REF!,1,0)),IF(SUM('O2'!#REF!)&lt;&gt;0,1,0))</f>
        <v>#REF!</v>
      </c>
      <c r="Z38" s="67" t="e">
        <f>+IF('O2'!#REF!&lt;&gt;"", IF((1+OUT_2_Check!$Q$4)*SUM('O2'!#REF!)&lt;'O2'!#REF!,1,IF((1-OUT_2_Check!$Q$4)*SUM('O2'!#REF!)&gt;'O2'!#REF!,1,0)),IF(SUM('O2'!#REF!)&lt;&gt;0,1,0))</f>
        <v>#REF!</v>
      </c>
      <c r="AA38" s="67">
        <f>+IF('O2'!Z32&lt;&gt;"", IF((1+OUT_2_Check!$Q$4)*SUM('O2'!Z28:Z31)&lt;'O2'!Z32,1,IF((1-OUT_2_Check!$Q$4)*SUM('O2'!Z28:Z31)&gt;'O2'!Z32,1,0)),IF(SUM('O2'!Z28:Z31)&lt;&gt;0,1,0))</f>
        <v>0</v>
      </c>
      <c r="AB38" s="67">
        <f>+IF('O2'!AA32&lt;&gt;"", IF((1+OUT_2_Check!$Q$4)*SUM('O2'!AA28:AA31)&lt;'O2'!AA32,1,IF((1-OUT_2_Check!$Q$4)*SUM('O2'!AA28:AA31)&gt;'O2'!AA32,1,0)),IF(SUM('O2'!AA28:AA31)&lt;&gt;0,1,0))</f>
        <v>0</v>
      </c>
      <c r="AC38" s="67">
        <f>+IF('O2'!AB32&lt;&gt;"", IF((1+OUT_2_Check!$Q$4)*SUM('O2'!AB28:AB31)&lt;'O2'!AB32,1,IF((1-OUT_2_Check!$Q$4)*SUM('O2'!AB28:AB31)&gt;'O2'!AB32,1,0)),IF(SUM('O2'!AB28:AB31)&lt;&gt;0,1,0))</f>
        <v>0</v>
      </c>
      <c r="AD38" s="67">
        <f>+IF('O2'!AC32&lt;&gt;"", IF((1+OUT_2_Check!$Q$4)*SUM('O2'!AC28:AC31)&lt;'O2'!AC32,1,IF((1-OUT_2_Check!$Q$4)*SUM('O2'!AC28:AC31)&gt;'O2'!AC32,1,0)),IF(SUM('O2'!AC28:AC31)&lt;&gt;0,1,0))</f>
        <v>0</v>
      </c>
      <c r="AE38" s="67">
        <f>+IF('O2'!AD32&lt;&gt;"", IF((1+OUT_2_Check!$Q$4)*SUM('O2'!AD28:AD31)&lt;'O2'!AD32,1,IF((1-OUT_2_Check!$Q$4)*SUM('O2'!AD28:AD31)&gt;'O2'!AD32,1,0)),IF(SUM('O2'!AD28:AD31)&lt;&gt;0,1,0))</f>
        <v>0</v>
      </c>
      <c r="AF38" s="67">
        <f>+IF('O2'!AE32&lt;&gt;"", IF((1+OUT_2_Check!$Q$4)*SUM('O2'!AE28:AE31)&lt;'O2'!AE32,1,IF((1-OUT_2_Check!$Q$4)*SUM('O2'!AE28:AE31)&gt;'O2'!AE32,1,0)),IF(SUM('O2'!AE28:AE31)&lt;&gt;0,1,0))</f>
        <v>0</v>
      </c>
      <c r="AG38" s="67">
        <f>+IF('O2'!AF32&lt;&gt;"", IF((1+OUT_2_Check!$Q$4)*SUM('O2'!AF28:AF31)&lt;'O2'!AF32,1,IF((1-OUT_2_Check!$Q$4)*SUM('O2'!AF28:AF31)&gt;'O2'!AF32,1,0)),IF(SUM('O2'!AF28:AF31)&lt;&gt;0,1,0))</f>
        <v>0</v>
      </c>
      <c r="AH38" s="67">
        <f>+IF('O2'!AG32&lt;&gt;"", IF((1+OUT_2_Check!$Q$4)*SUM('O2'!AG28:AG31)&lt;'O2'!AG32,1,IF((1-OUT_2_Check!$Q$4)*SUM('O2'!AG28:AG31)&gt;'O2'!AG32,1,0)),IF(SUM('O2'!AG28:AG31)&lt;&gt;0,1,0))</f>
        <v>0</v>
      </c>
      <c r="AI38" s="67">
        <f>+IF('O2'!AH32&lt;&gt;"", IF((1+OUT_2_Check!$Q$4)*SUM('O2'!AH28:AH31)&lt;'O2'!AH32,1,IF((1-OUT_2_Check!$Q$4)*SUM('O2'!AH28:AH31)&gt;'O2'!AH32,1,0)),IF(SUM('O2'!AH28:AH31)&lt;&gt;0,1,0))</f>
        <v>0</v>
      </c>
      <c r="AJ38" s="67">
        <f>+IF('O2'!AI32&lt;&gt;"", IF((1+OUT_2_Check!$Q$4)*SUM('O2'!AI28:AI31)&lt;'O2'!AI32,1,IF((1-OUT_2_Check!$Q$4)*SUM('O2'!AI28:AI31)&gt;'O2'!AI32,1,0)),IF(SUM('O2'!AI28:AI31)&lt;&gt;0,1,0))</f>
        <v>0</v>
      </c>
      <c r="AK38" s="67">
        <f>+IF('O2'!AJ32&lt;&gt;"", IF((1+OUT_2_Check!$Q$4)*SUM('O2'!AJ28:AJ31)&lt;'O2'!AJ32,1,IF((1-OUT_2_Check!$Q$4)*SUM('O2'!AJ28:AJ31)&gt;'O2'!AJ32,1,0)),IF(SUM('O2'!AJ28:AJ31)&lt;&gt;0,1,0))</f>
        <v>0</v>
      </c>
      <c r="AL38" s="67">
        <f>+IF('O2'!AK32&lt;&gt;"", IF((1+OUT_2_Check!$Q$4)*SUM('O2'!AK28:AK31)&lt;'O2'!AK32,1,IF((1-OUT_2_Check!$Q$4)*SUM('O2'!AK28:AK31)&gt;'O2'!AK32,1,0)),IF(SUM('O2'!AK28:AK31)&lt;&gt;0,1,0))</f>
        <v>0</v>
      </c>
      <c r="AM38" s="67">
        <f>+IF('O2'!AL32&lt;&gt;"", IF((1+OUT_2_Check!$Q$4)*SUM('O2'!AL28:AL31)&lt;'O2'!AL32,1,IF((1-OUT_2_Check!$Q$4)*SUM('O2'!AL28:AL31)&gt;'O2'!AL32,1,0)),IF(SUM('O2'!AL28:AL31)&lt;&gt;0,1,0))</f>
        <v>0</v>
      </c>
      <c r="AN38" s="67" t="e">
        <f>+IF('O2'!#REF!&lt;&gt;"", IF((1+OUT_2_Check!$Q$4)*SUM('O2'!#REF!)&lt;'O2'!#REF!,1,IF((1-OUT_2_Check!$Q$4)*SUM('O2'!#REF!)&gt;'O2'!#REF!,1,0)),IF(SUM('O2'!#REF!)&lt;&gt;0,1,0))</f>
        <v>#REF!</v>
      </c>
      <c r="AO38" s="67" t="e">
        <f>+IF('O2'!#REF!&lt;&gt;"", IF((1+OUT_2_Check!$Q$4)*SUM('O2'!#REF!)&lt;'O2'!#REF!,1,IF((1-OUT_2_Check!$Q$4)*SUM('O2'!#REF!)&gt;'O2'!#REF!,1,0)),IF(SUM('O2'!#REF!)&lt;&gt;0,1,0))</f>
        <v>#REF!</v>
      </c>
      <c r="AP38" s="67">
        <f>+IF('O2'!AM32&lt;&gt;"", IF((1+OUT_2_Check!$Q$4)*SUM('O2'!AM28:AM31)&lt;'O2'!AM32,1,IF((1-OUT_2_Check!$Q$4)*SUM('O2'!AM28:AM31)&gt;'O2'!AM32,1,0)),IF(SUM('O2'!AM28:AM31)&lt;&gt;0,1,0))</f>
        <v>0</v>
      </c>
      <c r="AQ38" s="67">
        <f>+IF('O2'!AN32&lt;&gt;"", IF((1+OUT_2_Check!$Q$4)*SUM('O2'!AN28:AN31)&lt;'O2'!AN32,1,IF((1-OUT_2_Check!$Q$4)*SUM('O2'!AN28:AN31)&gt;'O2'!AN32,1,0)),IF(SUM('O2'!AN28:AN31)&lt;&gt;0,1,0))</f>
        <v>0</v>
      </c>
      <c r="AR38" s="67">
        <f>+IF('O2'!AO32&lt;&gt;"", IF((1+OUT_2_Check!$Q$4)*SUM('O2'!AO28:AO31)&lt;'O2'!AO32,1,IF((1-OUT_2_Check!$Q$4)*SUM('O2'!AO28:AO31)&gt;'O2'!AO32,1,0)),IF(SUM('O2'!AO28:AO31)&lt;&gt;0,1,0))</f>
        <v>0</v>
      </c>
      <c r="AS38" s="67">
        <f>+IF('O2'!AP32&lt;&gt;"", IF((1+OUT_2_Check!$Q$4)*SUM('O2'!AP28:AP31)&lt;'O2'!AP32,1,IF((1-OUT_2_Check!$Q$4)*SUM('O2'!AP28:AP31)&gt;'O2'!AP32,1,0)),IF(SUM('O2'!AP28:AP31)&lt;&gt;0,1,0))</f>
        <v>0</v>
      </c>
      <c r="AT38" s="77">
        <f>+IF('O2'!AQ32&lt;&gt;"",IF((1+OUT_2_Check!$Q$4)*SUM('O2'!D32:AP32)&lt;'O2'!AQ32,1,IF((1-OUT_2_Check!$Q$4)*SUM('O2'!D32:AP32)&gt;'O2'!AQ32,1,0)),IF(SUM('O2'!D32:AP32)&lt;&gt;0,1,0))</f>
        <v>1</v>
      </c>
    </row>
    <row r="39" spans="1:46" s="37" customFormat="1" ht="18" customHeight="1">
      <c r="A39" s="47"/>
      <c r="B39" s="49"/>
      <c r="C39" s="4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</row>
    <row r="40" spans="1:46" s="37" customFormat="1" ht="18" customHeight="1">
      <c r="A40" s="47"/>
      <c r="B40" s="49" t="s">
        <v>14</v>
      </c>
      <c r="C40" s="49"/>
      <c r="D40" s="74">
        <f>+IF('O2'!D33&lt;&gt;"",IF((1+OUT_2_Check!$Q$4)*SUM('O2'!D32,'O2'!D26)&lt;'O2'!D33,1,IF((1-OUT_2_Check!$Q$4)*SUM('O2'!D32,'O2'!D26)&gt;'O2'!D33,1,0)),IF(SUM('O2'!D32,'O2'!D26)&lt;&gt;0,1,0))</f>
        <v>0</v>
      </c>
      <c r="E40" s="74">
        <f>+IF('O2'!F33&lt;&gt;"",IF((1+OUT_2_Check!$Q$4)*SUM('O2'!F32,'O2'!F26)&lt;'O2'!F33,1,IF((1-OUT_2_Check!$Q$4)*SUM('O2'!F32,'O2'!F26)&gt;'O2'!F33,1,0)),IF(SUM('O2'!F32,'O2'!F26)&lt;&gt;0,1,0))</f>
        <v>0</v>
      </c>
      <c r="F40" s="74">
        <f>+IF('O2'!G33&lt;&gt;"",IF((1+OUT_2_Check!$Q$4)*SUM('O2'!G32,'O2'!G26)&lt;'O2'!G33,1,IF((1-OUT_2_Check!$Q$4)*SUM('O2'!G32,'O2'!G26)&gt;'O2'!G33,1,0)),IF(SUM('O2'!G32,'O2'!G26)&lt;&gt;0,1,0))</f>
        <v>0</v>
      </c>
      <c r="G40" s="74">
        <f>+IF('O2'!H33&lt;&gt;"",IF((1+OUT_2_Check!$Q$4)*SUM('O2'!H32,'O2'!H26)&lt;'O2'!H33,1,IF((1-OUT_2_Check!$Q$4)*SUM('O2'!H32,'O2'!H26)&gt;'O2'!H33,1,0)),IF(SUM('O2'!H32,'O2'!H26)&lt;&gt;0,1,0))</f>
        <v>0</v>
      </c>
      <c r="H40" s="74">
        <f>+IF('O2'!I33&lt;&gt;"",IF((1+OUT_2_Check!$Q$4)*SUM('O2'!I32,'O2'!I26)&lt;'O2'!I33,1,IF((1-OUT_2_Check!$Q$4)*SUM('O2'!I32,'O2'!I26)&gt;'O2'!I33,1,0)),IF(SUM('O2'!I32,'O2'!I26)&lt;&gt;0,1,0))</f>
        <v>0</v>
      </c>
      <c r="I40" s="74">
        <f>+IF('O2'!J33&lt;&gt;"",IF((1+OUT_2_Check!$Q$4)*SUM('O2'!J32,'O2'!J26)&lt;'O2'!J33,1,IF((1-OUT_2_Check!$Q$4)*SUM('O2'!J32,'O2'!J26)&gt;'O2'!J33,1,0)),IF(SUM('O2'!J32,'O2'!J26)&lt;&gt;0,1,0))</f>
        <v>0</v>
      </c>
      <c r="J40" s="74">
        <f>+IF('O2'!K33&lt;&gt;"",IF((1+OUT_2_Check!$Q$4)*SUM('O2'!K32,'O2'!K26)&lt;'O2'!K33,1,IF((1-OUT_2_Check!$Q$4)*SUM('O2'!K32,'O2'!K26)&gt;'O2'!K33,1,0)),IF(SUM('O2'!K32,'O2'!K26)&lt;&gt;0,1,0))</f>
        <v>0</v>
      </c>
      <c r="K40" s="74">
        <f>+IF('O2'!M33&lt;&gt;"",IF((1+OUT_2_Check!$Q$4)*SUM('O2'!M32,'O2'!M26)&lt;'O2'!M33,1,IF((1-OUT_2_Check!$Q$4)*SUM('O2'!M32,'O2'!M26)&gt;'O2'!M33,1,0)),IF(SUM('O2'!M32,'O2'!M26)&lt;&gt;0,1,0))</f>
        <v>0</v>
      </c>
      <c r="L40" s="74">
        <f>+IF('O2'!N33&lt;&gt;"",IF((1+OUT_2_Check!$Q$4)*SUM('O2'!N32,'O2'!N26)&lt;'O2'!N33,1,IF((1-OUT_2_Check!$Q$4)*SUM('O2'!N32,'O2'!N26)&gt;'O2'!N33,1,0)),IF(SUM('O2'!N32,'O2'!N26)&lt;&gt;0,1,0))</f>
        <v>0</v>
      </c>
      <c r="M40" s="74">
        <f>+IF('O2'!O33&lt;&gt;"",IF((1+OUT_2_Check!$Q$4)*SUM('O2'!O32,'O2'!O26)&lt;'O2'!O33,1,IF((1-OUT_2_Check!$Q$4)*SUM('O2'!O32,'O2'!O26)&gt;'O2'!O33,1,0)),IF(SUM('O2'!O32,'O2'!O26)&lt;&gt;0,1,0))</f>
        <v>0</v>
      </c>
      <c r="N40" s="74">
        <f>+IF('O2'!P33&lt;&gt;"",IF((1+OUT_2_Check!$Q$4)*SUM('O2'!P32,'O2'!P26)&lt;'O2'!P33,1,IF((1-OUT_2_Check!$Q$4)*SUM('O2'!P32,'O2'!P26)&gt;'O2'!P33,1,0)),IF(SUM('O2'!P32,'O2'!P26)&lt;&gt;0,1,0))</f>
        <v>0</v>
      </c>
      <c r="O40" s="74">
        <f>+IF('O2'!Q33&lt;&gt;"",IF((1+OUT_2_Check!$Q$4)*SUM('O2'!Q32,'O2'!Q26)&lt;'O2'!Q33,1,IF((1-OUT_2_Check!$Q$4)*SUM('O2'!Q32,'O2'!Q26)&gt;'O2'!Q33,1,0)),IF(SUM('O2'!Q32,'O2'!Q26)&lt;&gt;0,1,0))</f>
        <v>0</v>
      </c>
      <c r="P40" s="74">
        <f>+IF('O2'!R33&lt;&gt;"",IF((1+OUT_2_Check!$Q$4)*SUM('O2'!R32,'O2'!R26)&lt;'O2'!R33,1,IF((1-OUT_2_Check!$Q$4)*SUM('O2'!R32,'O2'!R26)&gt;'O2'!R33,1,0)),IF(SUM('O2'!R32,'O2'!R26)&lt;&gt;0,1,0))</f>
        <v>0</v>
      </c>
      <c r="Q40" s="74">
        <f>+IF('O2'!S33&lt;&gt;"",IF((1+OUT_2_Check!$Q$4)*SUM('O2'!S32,'O2'!S26)&lt;'O2'!S33,1,IF((1-OUT_2_Check!$Q$4)*SUM('O2'!S32,'O2'!S26)&gt;'O2'!S33,1,0)),IF(SUM('O2'!S32,'O2'!S26)&lt;&gt;0,1,0))</f>
        <v>0</v>
      </c>
      <c r="R40" s="74">
        <f>+IF('O2'!T33&lt;&gt;"",IF((1+OUT_2_Check!$Q$4)*SUM('O2'!T32,'O2'!T26)&lt;'O2'!T33,1,IF((1-OUT_2_Check!$Q$4)*SUM('O2'!T32,'O2'!T26)&gt;'O2'!T33,1,0)),IF(SUM('O2'!T32,'O2'!T26)&lt;&gt;0,1,0))</f>
        <v>0</v>
      </c>
      <c r="S40" s="74">
        <f>+IF('O2'!U33&lt;&gt;"",IF((1+OUT_2_Check!$Q$4)*SUM('O2'!U32,'O2'!U26)&lt;'O2'!U33,1,IF((1-OUT_2_Check!$Q$4)*SUM('O2'!U32,'O2'!U26)&gt;'O2'!U33,1,0)),IF(SUM('O2'!U32,'O2'!U26)&lt;&gt;0,1,0))</f>
        <v>0</v>
      </c>
      <c r="T40" s="74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74">
        <f>+IF('O2'!V33&lt;&gt;"",IF((1+OUT_2_Check!$Q$4)*SUM('O2'!V32,'O2'!V26)&lt;'O2'!V33,1,IF((1-OUT_2_Check!$Q$4)*SUM('O2'!V32,'O2'!V26)&gt;'O2'!V33,1,0)),IF(SUM('O2'!V32,'O2'!V26)&lt;&gt;0,1,0))</f>
        <v>0</v>
      </c>
      <c r="V40" s="74">
        <f>+IF('O2'!W33&lt;&gt;"",IF((1+OUT_2_Check!$Q$4)*SUM('O2'!W32,'O2'!W26)&lt;'O2'!W33,1,IF((1-OUT_2_Check!$Q$4)*SUM('O2'!W32,'O2'!W26)&gt;'O2'!W33,1,0)),IF(SUM('O2'!W32,'O2'!W26)&lt;&gt;0,1,0))</f>
        <v>0</v>
      </c>
      <c r="W40" s="74">
        <f>+IF('O2'!X33&lt;&gt;"",IF((1+OUT_2_Check!$Q$4)*SUM('O2'!X32,'O2'!X26)&lt;'O2'!X33,1,IF((1-OUT_2_Check!$Q$4)*SUM('O2'!X32,'O2'!X26)&gt;'O2'!X33,1,0)),IF(SUM('O2'!X32,'O2'!X26)&lt;&gt;0,1,0))</f>
        <v>0</v>
      </c>
      <c r="X40" s="74">
        <f>+IF('O2'!Y33&lt;&gt;"",IF((1+OUT_2_Check!$Q$4)*SUM('O2'!Y32,'O2'!Y26)&lt;'O2'!Y33,1,IF((1-OUT_2_Check!$Q$4)*SUM('O2'!Y32,'O2'!Y26)&gt;'O2'!Y33,1,0)),IF(SUM('O2'!Y32,'O2'!Y26)&lt;&gt;0,1,0))</f>
        <v>0</v>
      </c>
      <c r="Y40" s="74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74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74">
        <f>+IF('O2'!Z33&lt;&gt;"",IF((1+OUT_2_Check!$Q$4)*SUM('O2'!Z32,'O2'!Z26)&lt;'O2'!Z33,1,IF((1-OUT_2_Check!$Q$4)*SUM('O2'!Z32,'O2'!Z26)&gt;'O2'!Z33,1,0)),IF(SUM('O2'!Z32,'O2'!Z26)&lt;&gt;0,1,0))</f>
        <v>0</v>
      </c>
      <c r="AB40" s="74">
        <f>+IF('O2'!AA33&lt;&gt;"",IF((1+OUT_2_Check!$Q$4)*SUM('O2'!AA32,'O2'!AA26)&lt;'O2'!AA33,1,IF((1-OUT_2_Check!$Q$4)*SUM('O2'!AA32,'O2'!AA26)&gt;'O2'!AA33,1,0)),IF(SUM('O2'!AA32,'O2'!AA26)&lt;&gt;0,1,0))</f>
        <v>0</v>
      </c>
      <c r="AC40" s="74">
        <f>+IF('O2'!AB33&lt;&gt;"",IF((1+OUT_2_Check!$Q$4)*SUM('O2'!AB32,'O2'!AB26)&lt;'O2'!AB33,1,IF((1-OUT_2_Check!$Q$4)*SUM('O2'!AB32,'O2'!AB26)&gt;'O2'!AB33,1,0)),IF(SUM('O2'!AB32,'O2'!AB26)&lt;&gt;0,1,0))</f>
        <v>0</v>
      </c>
      <c r="AD40" s="74">
        <f>+IF('O2'!AC33&lt;&gt;"",IF((1+OUT_2_Check!$Q$4)*SUM('O2'!AC32,'O2'!AC26)&lt;'O2'!AC33,1,IF((1-OUT_2_Check!$Q$4)*SUM('O2'!AC32,'O2'!AC26)&gt;'O2'!AC33,1,0)),IF(SUM('O2'!AC32,'O2'!AC26)&lt;&gt;0,1,0))</f>
        <v>0</v>
      </c>
      <c r="AE40" s="74">
        <f>+IF('O2'!AD33&lt;&gt;"",IF((1+OUT_2_Check!$Q$4)*SUM('O2'!AD32,'O2'!AD26)&lt;'O2'!AD33,1,IF((1-OUT_2_Check!$Q$4)*SUM('O2'!AD32,'O2'!AD26)&gt;'O2'!AD33,1,0)),IF(SUM('O2'!AD32,'O2'!AD26)&lt;&gt;0,1,0))</f>
        <v>0</v>
      </c>
      <c r="AF40" s="74">
        <f>+IF('O2'!AE33&lt;&gt;"",IF((1+OUT_2_Check!$Q$4)*SUM('O2'!AE32,'O2'!AE26)&lt;'O2'!AE33,1,IF((1-OUT_2_Check!$Q$4)*SUM('O2'!AE32,'O2'!AE26)&gt;'O2'!AE33,1,0)),IF(SUM('O2'!AE32,'O2'!AE26)&lt;&gt;0,1,0))</f>
        <v>0</v>
      </c>
      <c r="AG40" s="74">
        <f>+IF('O2'!AF33&lt;&gt;"",IF((1+OUT_2_Check!$Q$4)*SUM('O2'!AF32,'O2'!AF26)&lt;'O2'!AF33,1,IF((1-OUT_2_Check!$Q$4)*SUM('O2'!AF32,'O2'!AF26)&gt;'O2'!AF33,1,0)),IF(SUM('O2'!AF32,'O2'!AF26)&lt;&gt;0,1,0))</f>
        <v>0</v>
      </c>
      <c r="AH40" s="74">
        <f>+IF('O2'!AG33&lt;&gt;"",IF((1+OUT_2_Check!$Q$4)*SUM('O2'!AG32,'O2'!AG26)&lt;'O2'!AG33,1,IF((1-OUT_2_Check!$Q$4)*SUM('O2'!AG32,'O2'!AG26)&gt;'O2'!AG33,1,0)),IF(SUM('O2'!AG32,'O2'!AG26)&lt;&gt;0,1,0))</f>
        <v>0</v>
      </c>
      <c r="AI40" s="74">
        <f>+IF('O2'!AH33&lt;&gt;"",IF((1+OUT_2_Check!$Q$4)*SUM('O2'!AH32,'O2'!AH26)&lt;'O2'!AH33,1,IF((1-OUT_2_Check!$Q$4)*SUM('O2'!AH32,'O2'!AH26)&gt;'O2'!AH33,1,0)),IF(SUM('O2'!AH32,'O2'!AH26)&lt;&gt;0,1,0))</f>
        <v>0</v>
      </c>
      <c r="AJ40" s="74">
        <f>+IF('O2'!AI33&lt;&gt;"",IF((1+OUT_2_Check!$Q$4)*SUM('O2'!AI32,'O2'!AI26)&lt;'O2'!AI33,1,IF((1-OUT_2_Check!$Q$4)*SUM('O2'!AI32,'O2'!AI26)&gt;'O2'!AI33,1,0)),IF(SUM('O2'!AI32,'O2'!AI26)&lt;&gt;0,1,0))</f>
        <v>0</v>
      </c>
      <c r="AK40" s="74">
        <f>+IF('O2'!AJ33&lt;&gt;"",IF((1+OUT_2_Check!$Q$4)*SUM('O2'!AJ32,'O2'!AJ26)&lt;'O2'!AJ33,1,IF((1-OUT_2_Check!$Q$4)*SUM('O2'!AJ32,'O2'!AJ26)&gt;'O2'!AJ33,1,0)),IF(SUM('O2'!AJ32,'O2'!AJ26)&lt;&gt;0,1,0))</f>
        <v>0</v>
      </c>
      <c r="AL40" s="74">
        <f>+IF('O2'!AK33&lt;&gt;"",IF((1+OUT_2_Check!$Q$4)*SUM('O2'!AK32,'O2'!AK26)&lt;'O2'!AK33,1,IF((1-OUT_2_Check!$Q$4)*SUM('O2'!AK32,'O2'!AK26)&gt;'O2'!AK33,1,0)),IF(SUM('O2'!AK32,'O2'!AK26)&lt;&gt;0,1,0))</f>
        <v>0</v>
      </c>
      <c r="AM40" s="74">
        <f>+IF('O2'!AL33&lt;&gt;"",IF((1+OUT_2_Check!$Q$4)*SUM('O2'!AL32,'O2'!AL26)&lt;'O2'!AL33,1,IF((1-OUT_2_Check!$Q$4)*SUM('O2'!AL32,'O2'!AL26)&gt;'O2'!AL33,1,0)),IF(SUM('O2'!AL32,'O2'!AL26)&lt;&gt;0,1,0))</f>
        <v>0</v>
      </c>
      <c r="AN40" s="74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74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74">
        <f>+IF('O2'!AM33&lt;&gt;"",IF((1+OUT_2_Check!$Q$4)*SUM('O2'!AM32,'O2'!AM26)&lt;'O2'!AM33,1,IF((1-OUT_2_Check!$Q$4)*SUM('O2'!AM32,'O2'!AM26)&gt;'O2'!AM33,1,0)),IF(SUM('O2'!AM32,'O2'!AM26)&lt;&gt;0,1,0))</f>
        <v>0</v>
      </c>
      <c r="AQ40" s="74">
        <f>+IF('O2'!AN33&lt;&gt;"",IF((1+OUT_2_Check!$Q$4)*SUM('O2'!AN32,'O2'!AN26)&lt;'O2'!AN33,1,IF((1-OUT_2_Check!$Q$4)*SUM('O2'!AN32,'O2'!AN26)&gt;'O2'!AN33,1,0)),IF(SUM('O2'!AN32,'O2'!AN26)&lt;&gt;0,1,0))</f>
        <v>0</v>
      </c>
      <c r="AR40" s="74">
        <f>+IF('O2'!AO33&lt;&gt;"",IF((1+OUT_2_Check!$Q$4)*SUM('O2'!AO32,'O2'!AO26)&lt;'O2'!AO33,1,IF((1-OUT_2_Check!$Q$4)*SUM('O2'!AO32,'O2'!AO26)&gt;'O2'!AO33,1,0)),IF(SUM('O2'!AO32,'O2'!AO26)&lt;&gt;0,1,0))</f>
        <v>0</v>
      </c>
      <c r="AS40" s="74">
        <f>+IF('O2'!AP33&lt;&gt;"",IF((1+OUT_2_Check!$Q$4)*SUM('O2'!AP32,'O2'!AP26)&lt;'O2'!AP33,1,IF((1-OUT_2_Check!$Q$4)*SUM('O2'!AP32,'O2'!AP26)&gt;'O2'!AP33,1,0)),IF(SUM('O2'!AP32,'O2'!AP26)&lt;&gt;0,1,0))</f>
        <v>0</v>
      </c>
      <c r="AT40" s="77">
        <f>+IF('O2'!AQ33&lt;&gt;"",IF((1+OUT_2_Check!$Q$4)*SUM('O2'!D33:AP33)&lt;'O2'!AQ33,1,IF((1-OUT_2_Check!$Q$4)*SUM('O2'!D33:AP33)&gt;'O2'!AQ33,1,0)),IF(SUM('O2'!D33:AP33)&lt;&gt;0,1,0))</f>
        <v>1</v>
      </c>
    </row>
    <row r="41" spans="1:46" s="37" customFormat="1" ht="18" customHeight="1">
      <c r="A41" s="47"/>
      <c r="B41" s="49"/>
      <c r="C41" s="4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</row>
    <row r="42" spans="1:46" s="37" customFormat="1" ht="18" customHeight="1">
      <c r="A42" s="54"/>
      <c r="B42" s="49" t="s">
        <v>97</v>
      </c>
      <c r="C42" s="43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8"/>
    </row>
    <row r="43" spans="1:46" s="37" customFormat="1" ht="18" customHeight="1">
      <c r="A43" s="47"/>
      <c r="B43" s="49"/>
      <c r="C43" s="4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</row>
    <row r="44" spans="1:46" s="37" customFormat="1" ht="18" customHeight="1">
      <c r="A44" s="47"/>
      <c r="B44" s="145" t="s">
        <v>127</v>
      </c>
      <c r="C44" s="43"/>
      <c r="D44" s="76">
        <f>+IF('O2'!D35&lt;&gt;"",IF((1+OUT_2_Check!$Q$4)*SUM('O2'!D13,'O2'!D19,'O2'!D33,'O2'!D34)&lt;'O2'!D35,1,IF((1-OUT_2_Check!$Q$4)*SUM('O2'!D13,'O2'!D19,'O2'!D33,'O2'!D34)&gt;'O2'!D35,1,0)),IF(SUM('O2'!D13,'O2'!D19,'O2'!D33,'O2'!D34)&lt;&gt;0,1,0))</f>
        <v>0</v>
      </c>
      <c r="E44" s="76">
        <f>+IF('O2'!F35&lt;&gt;"",IF((1+OUT_2_Check!$Q$4)*SUM('O2'!F13,'O2'!F19,'O2'!F33,'O2'!F34)&lt;'O2'!F35,1,IF((1-OUT_2_Check!$Q$4)*SUM('O2'!F13,'O2'!F19,'O2'!F33,'O2'!F34)&gt;'O2'!F35,1,0)),IF(SUM('O2'!F13,'O2'!F19,'O2'!F33,'O2'!F34)&lt;&gt;0,1,0))</f>
        <v>0</v>
      </c>
      <c r="F44" s="76">
        <f>+IF('O2'!G35&lt;&gt;"",IF((1+OUT_2_Check!$Q$4)*SUM('O2'!G13,'O2'!G19,'O2'!G33,'O2'!G34)&lt;'O2'!G35,1,IF((1-OUT_2_Check!$Q$4)*SUM('O2'!G13,'O2'!G19,'O2'!G33,'O2'!G34)&gt;'O2'!G35,1,0)),IF(SUM('O2'!G13,'O2'!G19,'O2'!G33,'O2'!G34)&lt;&gt;0,1,0))</f>
        <v>0</v>
      </c>
      <c r="G44" s="76">
        <f>+IF('O2'!H35&lt;&gt;"",IF((1+OUT_2_Check!$Q$4)*SUM('O2'!H13,'O2'!H19,'O2'!H33,'O2'!H34)&lt;'O2'!H35,1,IF((1-OUT_2_Check!$Q$4)*SUM('O2'!H13,'O2'!H19,'O2'!H33,'O2'!H34)&gt;'O2'!H35,1,0)),IF(SUM('O2'!H13,'O2'!H19,'O2'!H33,'O2'!H34)&lt;&gt;0,1,0))</f>
        <v>0</v>
      </c>
      <c r="H44" s="76">
        <f>+IF('O2'!I35&lt;&gt;"",IF((1+OUT_2_Check!$Q$4)*SUM('O2'!I13,'O2'!I19,'O2'!I33,'O2'!I34)&lt;'O2'!I35,1,IF((1-OUT_2_Check!$Q$4)*SUM('O2'!I13,'O2'!I19,'O2'!I33,'O2'!I34)&gt;'O2'!I35,1,0)),IF(SUM('O2'!I13,'O2'!I19,'O2'!I33,'O2'!I34)&lt;&gt;0,1,0))</f>
        <v>0</v>
      </c>
      <c r="I44" s="76">
        <f>+IF('O2'!J35&lt;&gt;"",IF((1+OUT_2_Check!$Q$4)*SUM('O2'!J13,'O2'!J19,'O2'!J33,'O2'!J34)&lt;'O2'!J35,1,IF((1-OUT_2_Check!$Q$4)*SUM('O2'!J13,'O2'!J19,'O2'!J33,'O2'!J34)&gt;'O2'!J35,1,0)),IF(SUM('O2'!J13,'O2'!J19,'O2'!J33,'O2'!J34)&lt;&gt;0,1,0))</f>
        <v>0</v>
      </c>
      <c r="J44" s="76">
        <f>+IF('O2'!K35&lt;&gt;"",IF((1+OUT_2_Check!$Q$4)*SUM('O2'!K13,'O2'!K19,'O2'!K33,'O2'!K34)&lt;'O2'!K35,1,IF((1-OUT_2_Check!$Q$4)*SUM('O2'!K13,'O2'!K19,'O2'!K33,'O2'!K34)&gt;'O2'!K35,1,0)),IF(SUM('O2'!K13,'O2'!K19,'O2'!K33,'O2'!K34)&lt;&gt;0,1,0))</f>
        <v>0</v>
      </c>
      <c r="K44" s="76">
        <f>+IF('O2'!M35&lt;&gt;"",IF((1+OUT_2_Check!$Q$4)*SUM('O2'!M13,'O2'!M19,'O2'!M33,'O2'!M34)&lt;'O2'!M35,1,IF((1-OUT_2_Check!$Q$4)*SUM('O2'!M13,'O2'!M19,'O2'!M33,'O2'!M34)&gt;'O2'!M35,1,0)),IF(SUM('O2'!M13,'O2'!M19,'O2'!M33,'O2'!M34)&lt;&gt;0,1,0))</f>
        <v>0</v>
      </c>
      <c r="L44" s="76">
        <f>+IF('O2'!N35&lt;&gt;"",IF((1+OUT_2_Check!$Q$4)*SUM('O2'!N13,'O2'!N19,'O2'!N33,'O2'!N34)&lt;'O2'!N35,1,IF((1-OUT_2_Check!$Q$4)*SUM('O2'!N13,'O2'!N19,'O2'!N33,'O2'!N34)&gt;'O2'!N35,1,0)),IF(SUM('O2'!N13,'O2'!N19,'O2'!N33,'O2'!N34)&lt;&gt;0,1,0))</f>
        <v>0</v>
      </c>
      <c r="M44" s="76">
        <f>+IF('O2'!O35&lt;&gt;"",IF((1+OUT_2_Check!$Q$4)*SUM('O2'!O13,'O2'!O19,'O2'!O33,'O2'!O34)&lt;'O2'!O35,1,IF((1-OUT_2_Check!$Q$4)*SUM('O2'!O13,'O2'!O19,'O2'!O33,'O2'!O34)&gt;'O2'!O35,1,0)),IF(SUM('O2'!O13,'O2'!O19,'O2'!O33,'O2'!O34)&lt;&gt;0,1,0))</f>
        <v>0</v>
      </c>
      <c r="N44" s="76">
        <f>+IF('O2'!P35&lt;&gt;"",IF((1+OUT_2_Check!$Q$4)*SUM('O2'!P13,'O2'!P19,'O2'!P33,'O2'!P34)&lt;'O2'!P35,1,IF((1-OUT_2_Check!$Q$4)*SUM('O2'!P13,'O2'!P19,'O2'!P33,'O2'!P34)&gt;'O2'!P35,1,0)),IF(SUM('O2'!P13,'O2'!P19,'O2'!P33,'O2'!P34)&lt;&gt;0,1,0))</f>
        <v>0</v>
      </c>
      <c r="O44" s="76">
        <f>+IF('O2'!Q35&lt;&gt;"",IF((1+OUT_2_Check!$Q$4)*SUM('O2'!Q13,'O2'!Q19,'O2'!Q33,'O2'!Q34)&lt;'O2'!Q35,1,IF((1-OUT_2_Check!$Q$4)*SUM('O2'!Q13,'O2'!Q19,'O2'!Q33,'O2'!Q34)&gt;'O2'!Q35,1,0)),IF(SUM('O2'!Q13,'O2'!Q19,'O2'!Q33,'O2'!Q34)&lt;&gt;0,1,0))</f>
        <v>0</v>
      </c>
      <c r="P44" s="76">
        <f>+IF('O2'!R35&lt;&gt;"",IF((1+OUT_2_Check!$Q$4)*SUM('O2'!R13,'O2'!R19,'O2'!R33,'O2'!R34)&lt;'O2'!R35,1,IF((1-OUT_2_Check!$Q$4)*SUM('O2'!R13,'O2'!R19,'O2'!R33,'O2'!R34)&gt;'O2'!R35,1,0)),IF(SUM('O2'!R13,'O2'!R19,'O2'!R33,'O2'!R34)&lt;&gt;0,1,0))</f>
        <v>0</v>
      </c>
      <c r="Q44" s="76">
        <f>+IF('O2'!S35&lt;&gt;"",IF((1+OUT_2_Check!$Q$4)*SUM('O2'!S13,'O2'!S19,'O2'!S33,'O2'!S34)&lt;'O2'!S35,1,IF((1-OUT_2_Check!$Q$4)*SUM('O2'!S13,'O2'!S19,'O2'!S33,'O2'!S34)&gt;'O2'!S35,1,0)),IF(SUM('O2'!S13,'O2'!S19,'O2'!S33,'O2'!S34)&lt;&gt;0,1,0))</f>
        <v>0</v>
      </c>
      <c r="R44" s="76">
        <f>+IF('O2'!T35&lt;&gt;"",IF((1+OUT_2_Check!$Q$4)*SUM('O2'!T13,'O2'!T19,'O2'!T33,'O2'!T34)&lt;'O2'!T35,1,IF((1-OUT_2_Check!$Q$4)*SUM('O2'!T13,'O2'!T19,'O2'!T33,'O2'!T34)&gt;'O2'!T35,1,0)),IF(SUM('O2'!T13,'O2'!T19,'O2'!T33,'O2'!T34)&lt;&gt;0,1,0))</f>
        <v>0</v>
      </c>
      <c r="S44" s="76">
        <f>+IF('O2'!U35&lt;&gt;"",IF((1+OUT_2_Check!$Q$4)*SUM('O2'!U13,'O2'!U19,'O2'!U33,'O2'!U34)&lt;'O2'!U35,1,IF((1-OUT_2_Check!$Q$4)*SUM('O2'!U13,'O2'!U19,'O2'!U33,'O2'!U34)&gt;'O2'!U35,1,0)),IF(SUM('O2'!U13,'O2'!U19,'O2'!U33,'O2'!U34)&lt;&gt;0,1,0))</f>
        <v>0</v>
      </c>
      <c r="T44" s="76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76">
        <f>+IF('O2'!V35&lt;&gt;"",IF((1+OUT_2_Check!$Q$4)*SUM('O2'!V13,'O2'!V19,'O2'!V33,'O2'!V34)&lt;'O2'!V35,1,IF((1-OUT_2_Check!$Q$4)*SUM('O2'!V13,'O2'!V19,'O2'!V33,'O2'!V34)&gt;'O2'!V35,1,0)),IF(SUM('O2'!V13,'O2'!V19,'O2'!V33,'O2'!V34)&lt;&gt;0,1,0))</f>
        <v>0</v>
      </c>
      <c r="V44" s="76">
        <f>+IF('O2'!W35&lt;&gt;"",IF((1+OUT_2_Check!$Q$4)*SUM('O2'!W13,'O2'!W19,'O2'!W33,'O2'!W34)&lt;'O2'!W35,1,IF((1-OUT_2_Check!$Q$4)*SUM('O2'!W13,'O2'!W19,'O2'!W33,'O2'!W34)&gt;'O2'!W35,1,0)),IF(SUM('O2'!W13,'O2'!W19,'O2'!W33,'O2'!W34)&lt;&gt;0,1,0))</f>
        <v>0</v>
      </c>
      <c r="W44" s="76">
        <f>+IF('O2'!X35&lt;&gt;"",IF((1+OUT_2_Check!$Q$4)*SUM('O2'!X13,'O2'!X19,'O2'!X33,'O2'!X34)&lt;'O2'!X35,1,IF((1-OUT_2_Check!$Q$4)*SUM('O2'!X13,'O2'!X19,'O2'!X33,'O2'!X34)&gt;'O2'!X35,1,0)),IF(SUM('O2'!X13,'O2'!X19,'O2'!X33,'O2'!X34)&lt;&gt;0,1,0))</f>
        <v>0</v>
      </c>
      <c r="X44" s="76">
        <f>+IF('O2'!Y35&lt;&gt;"",IF((1+OUT_2_Check!$Q$4)*SUM('O2'!Y13,'O2'!Y19,'O2'!Y33,'O2'!Y34)&lt;'O2'!Y35,1,IF((1-OUT_2_Check!$Q$4)*SUM('O2'!Y13,'O2'!Y19,'O2'!Y33,'O2'!Y34)&gt;'O2'!Y35,1,0)),IF(SUM('O2'!Y13,'O2'!Y19,'O2'!Y33,'O2'!Y34)&lt;&gt;0,1,0))</f>
        <v>0</v>
      </c>
      <c r="Y44" s="76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76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76">
        <f>+IF('O2'!Z35&lt;&gt;"",IF((1+OUT_2_Check!$Q$4)*SUM('O2'!Z13,'O2'!Z19,'O2'!Z33,'O2'!Z34)&lt;'O2'!Z35,1,IF((1-OUT_2_Check!$Q$4)*SUM('O2'!Z13,'O2'!Z19,'O2'!Z33,'O2'!Z34)&gt;'O2'!Z35,1,0)),IF(SUM('O2'!Z13,'O2'!Z19,'O2'!Z33,'O2'!Z34)&lt;&gt;0,1,0))</f>
        <v>0</v>
      </c>
      <c r="AB44" s="76">
        <f>+IF('O2'!AA35&lt;&gt;"",IF((1+OUT_2_Check!$Q$4)*SUM('O2'!AA13,'O2'!AA19,'O2'!AA33,'O2'!AA34)&lt;'O2'!AA35,1,IF((1-OUT_2_Check!$Q$4)*SUM('O2'!AA13,'O2'!AA19,'O2'!AA33,'O2'!AA34)&gt;'O2'!AA35,1,0)),IF(SUM('O2'!AA13,'O2'!AA19,'O2'!AA33,'O2'!AA34)&lt;&gt;0,1,0))</f>
        <v>0</v>
      </c>
      <c r="AC44" s="76">
        <f>+IF('O2'!AB35&lt;&gt;"",IF((1+OUT_2_Check!$Q$4)*SUM('O2'!AB13,'O2'!AB19,'O2'!AB33,'O2'!AB34)&lt;'O2'!AB35,1,IF((1-OUT_2_Check!$Q$4)*SUM('O2'!AB13,'O2'!AB19,'O2'!AB33,'O2'!AB34)&gt;'O2'!AB35,1,0)),IF(SUM('O2'!AB13,'O2'!AB19,'O2'!AB33,'O2'!AB34)&lt;&gt;0,1,0))</f>
        <v>0</v>
      </c>
      <c r="AD44" s="76">
        <f>+IF('O2'!AC35&lt;&gt;"",IF((1+OUT_2_Check!$Q$4)*SUM('O2'!AC13,'O2'!AC19,'O2'!AC33,'O2'!AC34)&lt;'O2'!AC35,1,IF((1-OUT_2_Check!$Q$4)*SUM('O2'!AC13,'O2'!AC19,'O2'!AC33,'O2'!AC34)&gt;'O2'!AC35,1,0)),IF(SUM('O2'!AC13,'O2'!AC19,'O2'!AC33,'O2'!AC34)&lt;&gt;0,1,0))</f>
        <v>0</v>
      </c>
      <c r="AE44" s="76">
        <f>+IF('O2'!AD35&lt;&gt;"",IF((1+OUT_2_Check!$Q$4)*SUM('O2'!AD13,'O2'!AD19,'O2'!AD33,'O2'!AD34)&lt;'O2'!AD35,1,IF((1-OUT_2_Check!$Q$4)*SUM('O2'!AD13,'O2'!AD19,'O2'!AD33,'O2'!AD34)&gt;'O2'!AD35,1,0)),IF(SUM('O2'!AD13,'O2'!AD19,'O2'!AD33,'O2'!AD34)&lt;&gt;0,1,0))</f>
        <v>0</v>
      </c>
      <c r="AF44" s="76">
        <f>+IF('O2'!AE35&lt;&gt;"",IF((1+OUT_2_Check!$Q$4)*SUM('O2'!AE13,'O2'!AE19,'O2'!AE33,'O2'!AE34)&lt;'O2'!AE35,1,IF((1-OUT_2_Check!$Q$4)*SUM('O2'!AE13,'O2'!AE19,'O2'!AE33,'O2'!AE34)&gt;'O2'!AE35,1,0)),IF(SUM('O2'!AE13,'O2'!AE19,'O2'!AE33,'O2'!AE34)&lt;&gt;0,1,0))</f>
        <v>0</v>
      </c>
      <c r="AG44" s="76">
        <f>+IF('O2'!AF35&lt;&gt;"",IF((1+OUT_2_Check!$Q$4)*SUM('O2'!AF13,'O2'!AF19,'O2'!AF33,'O2'!AF34)&lt;'O2'!AF35,1,IF((1-OUT_2_Check!$Q$4)*SUM('O2'!AF13,'O2'!AF19,'O2'!AF33,'O2'!AF34)&gt;'O2'!AF35,1,0)),IF(SUM('O2'!AF13,'O2'!AF19,'O2'!AF33,'O2'!AF34)&lt;&gt;0,1,0))</f>
        <v>0</v>
      </c>
      <c r="AH44" s="76">
        <f>+IF('O2'!AG35&lt;&gt;"",IF((1+OUT_2_Check!$Q$4)*SUM('O2'!AG13,'O2'!AG19,'O2'!AG33,'O2'!AG34)&lt;'O2'!AG35,1,IF((1-OUT_2_Check!$Q$4)*SUM('O2'!AG13,'O2'!AG19,'O2'!AG33,'O2'!AG34)&gt;'O2'!AG35,1,0)),IF(SUM('O2'!AG13,'O2'!AG19,'O2'!AG33,'O2'!AG34)&lt;&gt;0,1,0))</f>
        <v>0</v>
      </c>
      <c r="AI44" s="76">
        <f>+IF('O2'!AH35&lt;&gt;"",IF((1+OUT_2_Check!$Q$4)*SUM('O2'!AH13,'O2'!AH19,'O2'!AH33,'O2'!AH34)&lt;'O2'!AH35,1,IF((1-OUT_2_Check!$Q$4)*SUM('O2'!AH13,'O2'!AH19,'O2'!AH33,'O2'!AH34)&gt;'O2'!AH35,1,0)),IF(SUM('O2'!AH13,'O2'!AH19,'O2'!AH33,'O2'!AH34)&lt;&gt;0,1,0))</f>
        <v>0</v>
      </c>
      <c r="AJ44" s="76">
        <f>+IF('O2'!AI35&lt;&gt;"",IF((1+OUT_2_Check!$Q$4)*SUM('O2'!AI13,'O2'!AI19,'O2'!AI33,'O2'!AI34)&lt;'O2'!AI35,1,IF((1-OUT_2_Check!$Q$4)*SUM('O2'!AI13,'O2'!AI19,'O2'!AI33,'O2'!AI34)&gt;'O2'!AI35,1,0)),IF(SUM('O2'!AI13,'O2'!AI19,'O2'!AI33,'O2'!AI34)&lt;&gt;0,1,0))</f>
        <v>0</v>
      </c>
      <c r="AK44" s="76">
        <f>+IF('O2'!AJ35&lt;&gt;"",IF((1+OUT_2_Check!$Q$4)*SUM('O2'!AJ13,'O2'!AJ19,'O2'!AJ33,'O2'!AJ34)&lt;'O2'!AJ35,1,IF((1-OUT_2_Check!$Q$4)*SUM('O2'!AJ13,'O2'!AJ19,'O2'!AJ33,'O2'!AJ34)&gt;'O2'!AJ35,1,0)),IF(SUM('O2'!AJ13,'O2'!AJ19,'O2'!AJ33,'O2'!AJ34)&lt;&gt;0,1,0))</f>
        <v>0</v>
      </c>
      <c r="AL44" s="76">
        <f>+IF('O2'!AK35&lt;&gt;"",IF((1+OUT_2_Check!$Q$4)*SUM('O2'!AK13,'O2'!AK19,'O2'!AK33,'O2'!AK34)&lt;'O2'!AK35,1,IF((1-OUT_2_Check!$Q$4)*SUM('O2'!AK13,'O2'!AK19,'O2'!AK33,'O2'!AK34)&gt;'O2'!AK35,1,0)),IF(SUM('O2'!AK13,'O2'!AK19,'O2'!AK33,'O2'!AK34)&lt;&gt;0,1,0))</f>
        <v>0</v>
      </c>
      <c r="AM44" s="76">
        <f>+IF('O2'!AL35&lt;&gt;"",IF((1+OUT_2_Check!$Q$4)*SUM('O2'!AL13,'O2'!AL19,'O2'!AL33,'O2'!AL34)&lt;'O2'!AL35,1,IF((1-OUT_2_Check!$Q$4)*SUM('O2'!AL13,'O2'!AL19,'O2'!AL33,'O2'!AL34)&gt;'O2'!AL35,1,0)),IF(SUM('O2'!AL13,'O2'!AL19,'O2'!AL33,'O2'!AL34)&lt;&gt;0,1,0))</f>
        <v>0</v>
      </c>
      <c r="AN44" s="76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76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76">
        <f>+IF('O2'!AM35&lt;&gt;"",IF((1+OUT_2_Check!$Q$4)*SUM('O2'!AM13,'O2'!AM19,'O2'!AM33,'O2'!AM34)&lt;'O2'!AM35,1,IF((1-OUT_2_Check!$Q$4)*SUM('O2'!AM13,'O2'!AM19,'O2'!AM33,'O2'!AM34)&gt;'O2'!AM35,1,0)),IF(SUM('O2'!AM13,'O2'!AM19,'O2'!AM33,'O2'!AM34)&lt;&gt;0,1,0))</f>
        <v>0</v>
      </c>
      <c r="AQ44" s="76">
        <f>+IF('O2'!AN35&lt;&gt;"",IF((1+OUT_2_Check!$Q$4)*SUM('O2'!AN13,'O2'!AN19,'O2'!AN33,'O2'!AN34)&lt;'O2'!AN35,1,IF((1-OUT_2_Check!$Q$4)*SUM('O2'!AN13,'O2'!AN19,'O2'!AN33,'O2'!AN34)&gt;'O2'!AN35,1,0)),IF(SUM('O2'!AN13,'O2'!AN19,'O2'!AN33,'O2'!AN34)&lt;&gt;0,1,0))</f>
        <v>0</v>
      </c>
      <c r="AR44" s="76">
        <f>+IF('O2'!AO35&lt;&gt;"",IF((1+OUT_2_Check!$Q$4)*SUM('O2'!AO13,'O2'!AO19,'O2'!AO33,'O2'!AO34)&lt;'O2'!AO35,1,IF((1-OUT_2_Check!$Q$4)*SUM('O2'!AO13,'O2'!AO19,'O2'!AO33,'O2'!AO34)&gt;'O2'!AO35,1,0)),IF(SUM('O2'!AO13,'O2'!AO19,'O2'!AO33,'O2'!AO34)&lt;&gt;0,1,0))</f>
        <v>0</v>
      </c>
      <c r="AS44" s="76">
        <f>+IF('O2'!AP35&lt;&gt;"",IF((1+OUT_2_Check!$Q$4)*SUM('O2'!AP13,'O2'!AP19,'O2'!AP33,'O2'!AP34)&lt;'O2'!AP35,1,IF((1-OUT_2_Check!$Q$4)*SUM('O2'!AP13,'O2'!AP19,'O2'!AP33,'O2'!AP34)&gt;'O2'!AP35,1,0)),IF(SUM('O2'!AP13,'O2'!AP19,'O2'!AP33,'O2'!AP34)&lt;&gt;0,1,0))</f>
        <v>0</v>
      </c>
      <c r="AT44" s="76">
        <f>+IF('O2'!AQ35&lt;&gt;"",IF((1+OUT_2_Check!$Q$4)*SUM('O2'!AQ13,'O2'!AQ19,'O2'!AQ33,'O2'!AQ34)&lt;'O2'!AQ35,1,IF((1-OUT_2_Check!$Q$4)*SUM('O2'!AQ13,'O2'!AQ19,'O2'!AQ33,'O2'!AQ34)&gt;'O2'!AQ35,1,0)),IF(SUM('O2'!AQ13,'O2'!AQ19,'O2'!AQ33,'O2'!AQ34)&lt;&gt;0,1,0))</f>
        <v>0</v>
      </c>
    </row>
    <row r="45" spans="1:46" s="37" customFormat="1" ht="15">
      <c r="A45" s="47"/>
      <c r="B45" s="43"/>
      <c r="C45" s="43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</row>
    <row r="46" spans="1:46" s="37" customFormat="1" ht="18" customHeight="1">
      <c r="A46" s="54"/>
      <c r="B46" s="43" t="s">
        <v>24</v>
      </c>
      <c r="C46" s="43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</row>
    <row r="47" spans="1:46" s="37" customFormat="1" ht="18" customHeight="1">
      <c r="A47" s="54"/>
      <c r="B47" s="49" t="s">
        <v>100</v>
      </c>
      <c r="C47" s="43"/>
      <c r="D47" s="68"/>
      <c r="E47" s="68"/>
      <c r="F47" s="68"/>
      <c r="G47" s="68"/>
      <c r="H47" s="68"/>
      <c r="I47" s="68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68"/>
    </row>
    <row r="48" spans="1:46" s="37" customFormat="1" ht="18" customHeight="1">
      <c r="A48" s="57"/>
      <c r="B48" s="93" t="s">
        <v>101</v>
      </c>
      <c r="C48" s="59"/>
      <c r="D48" s="72"/>
      <c r="E48" s="72"/>
      <c r="F48" s="72"/>
      <c r="G48" s="72"/>
      <c r="H48" s="72"/>
      <c r="I48" s="72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72"/>
    </row>
    <row r="49" spans="1:48" s="37" customFormat="1" ht="18" customHeight="1">
      <c r="A49" s="49" t="s">
        <v>57</v>
      </c>
      <c r="B49" s="49"/>
      <c r="C49" s="49"/>
      <c r="AT49" s="95"/>
      <c r="AU49" s="60"/>
    </row>
    <row r="50" spans="1:48" s="37" customFormat="1" ht="18" customHeight="1">
      <c r="A50" s="49" t="s">
        <v>86</v>
      </c>
      <c r="B50" s="49"/>
      <c r="C50" s="4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33"/>
      <c r="AU50" s="60"/>
      <c r="AV50" s="60"/>
    </row>
    <row r="51" spans="1:48" s="37" customFormat="1" ht="18" customHeight="1">
      <c r="A51" s="49" t="s">
        <v>87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33"/>
    </row>
    <row r="52" spans="1:48" s="37" customFormat="1" ht="18" customHeight="1">
      <c r="A52" s="49" t="s">
        <v>98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33"/>
    </row>
    <row r="53" spans="1:48" s="95" customFormat="1" ht="18" customHeight="1">
      <c r="A53" s="62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33"/>
    </row>
    <row r="54" spans="1:48" s="33" customFormat="1" ht="18" customHeight="1"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4"/>
    </row>
    <row r="55" spans="1:48" s="33" customFormat="1" ht="18" customHeight="1">
      <c r="A55" s="96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</row>
    <row r="56" spans="1:48" s="33" customFormat="1" ht="18" customHeight="1"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</row>
    <row r="57" spans="1:48" s="33" customFormat="1" ht="18" customHeight="1"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B1:P34"/>
  <sheetViews>
    <sheetView showGridLines="0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" sqref="C2:N2"/>
    </sheetView>
  </sheetViews>
  <sheetFormatPr defaultColWidth="0" defaultRowHeight="14.25"/>
  <cols>
    <col min="1" max="1" width="1.7109375" style="6" customWidth="1"/>
    <col min="2" max="2" width="1.7109375" style="353" customWidth="1"/>
    <col min="3" max="3" width="50.7109375" style="422" customWidth="1"/>
    <col min="4" max="4" width="11.5703125" style="6" customWidth="1"/>
    <col min="5" max="5" width="14" style="6" customWidth="1"/>
    <col min="6" max="6" width="15.140625" style="6" customWidth="1"/>
    <col min="7" max="7" width="13.7109375" style="6" customWidth="1"/>
    <col min="8" max="14" width="11.5703125" style="6" customWidth="1"/>
    <col min="15" max="15" width="1.7109375" style="6" customWidth="1"/>
    <col min="16" max="16" width="9.140625" style="81" customWidth="1"/>
    <col min="17" max="18" width="9.140625" style="6" customWidth="1"/>
    <col min="19" max="16384" width="0" style="6" hidden="1"/>
  </cols>
  <sheetData>
    <row r="1" spans="2:16" s="184" customFormat="1" ht="19.5" customHeight="1">
      <c r="B1" s="423" t="s">
        <v>185</v>
      </c>
      <c r="C1" s="413"/>
      <c r="D1" s="183"/>
      <c r="E1" s="183"/>
      <c r="F1" s="183"/>
      <c r="G1" s="183"/>
      <c r="H1" s="183"/>
      <c r="I1" s="183"/>
      <c r="J1" s="183"/>
      <c r="N1" s="383"/>
    </row>
    <row r="2" spans="2:16" s="277" customFormat="1" ht="20.100000000000001" customHeight="1">
      <c r="B2" s="363"/>
      <c r="C2" s="640" t="s">
        <v>172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2:16" s="277" customFormat="1" ht="20.100000000000001" customHeight="1">
      <c r="B3" s="363"/>
      <c r="C3" s="640" t="s">
        <v>60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2:16" s="277" customFormat="1" ht="20.100000000000001" customHeight="1">
      <c r="B4" s="363"/>
      <c r="C4" s="640" t="s">
        <v>194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2:16" s="277" customFormat="1" ht="20.100000000000001" customHeight="1">
      <c r="B5" s="363"/>
      <c r="C5" s="640" t="s">
        <v>3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</row>
    <row r="6" spans="2:16" s="184" customFormat="1" ht="52.5" customHeight="1">
      <c r="B6" s="424"/>
      <c r="C6" s="414"/>
      <c r="I6" s="185"/>
      <c r="J6" s="185"/>
    </row>
    <row r="7" spans="2:16" s="1" customFormat="1" ht="34.15" customHeight="1">
      <c r="B7" s="442"/>
      <c r="C7" s="443" t="s">
        <v>4</v>
      </c>
      <c r="D7" s="7" t="s">
        <v>29</v>
      </c>
      <c r="E7" s="8"/>
      <c r="F7" s="15"/>
      <c r="G7" s="8"/>
      <c r="H7" s="8"/>
      <c r="I7" s="9"/>
      <c r="J7" s="9"/>
      <c r="K7" s="10" t="s">
        <v>30</v>
      </c>
      <c r="L7" s="11" t="s">
        <v>31</v>
      </c>
      <c r="M7" s="11" t="s">
        <v>32</v>
      </c>
      <c r="N7" s="281" t="s">
        <v>31</v>
      </c>
      <c r="O7" s="286"/>
      <c r="P7" s="3"/>
    </row>
    <row r="8" spans="2:16" s="1" customFormat="1" ht="58.5" customHeight="1">
      <c r="B8" s="444"/>
      <c r="C8" s="445"/>
      <c r="D8" s="2" t="s">
        <v>33</v>
      </c>
      <c r="E8" s="12" t="s">
        <v>88</v>
      </c>
      <c r="F8" s="12" t="s">
        <v>89</v>
      </c>
      <c r="G8" s="12" t="s">
        <v>124</v>
      </c>
      <c r="H8" s="12" t="s">
        <v>56</v>
      </c>
      <c r="I8" s="266" t="s">
        <v>165</v>
      </c>
      <c r="J8" s="2" t="s">
        <v>34</v>
      </c>
      <c r="K8" s="13" t="s">
        <v>35</v>
      </c>
      <c r="L8" s="14" t="s">
        <v>36</v>
      </c>
      <c r="M8" s="14" t="s">
        <v>180</v>
      </c>
      <c r="N8" s="282" t="s">
        <v>181</v>
      </c>
      <c r="O8" s="289"/>
      <c r="P8" s="3"/>
    </row>
    <row r="9" spans="2:16" s="246" customFormat="1" ht="30" customHeight="1">
      <c r="B9" s="426"/>
      <c r="C9" s="419" t="s">
        <v>38</v>
      </c>
      <c r="D9" s="249"/>
      <c r="E9" s="249"/>
      <c r="F9" s="250"/>
      <c r="G9" s="249"/>
      <c r="H9" s="249"/>
      <c r="I9" s="249"/>
      <c r="J9" s="249"/>
      <c r="K9" s="249"/>
      <c r="L9" s="249"/>
      <c r="M9" s="249"/>
      <c r="N9" s="283"/>
      <c r="O9" s="288"/>
      <c r="P9" s="247"/>
    </row>
    <row r="10" spans="2:16" s="1" customFormat="1" ht="18" customHeight="1">
      <c r="B10" s="427"/>
      <c r="C10" s="401" t="s">
        <v>106</v>
      </c>
      <c r="D10" s="243"/>
      <c r="E10" s="243"/>
      <c r="F10" s="243"/>
      <c r="G10" s="243"/>
      <c r="H10" s="243"/>
      <c r="I10" s="243"/>
      <c r="J10" s="231"/>
      <c r="K10" s="268"/>
      <c r="L10" s="268"/>
      <c r="M10" s="243">
        <v>936.93632000000935</v>
      </c>
      <c r="N10" s="264">
        <v>37</v>
      </c>
      <c r="O10" s="287"/>
      <c r="P10" s="3"/>
    </row>
    <row r="11" spans="2:16" s="1" customFormat="1" ht="18" customHeight="1">
      <c r="B11" s="428"/>
      <c r="C11" s="401" t="s">
        <v>107</v>
      </c>
      <c r="D11" s="243"/>
      <c r="E11" s="243"/>
      <c r="F11" s="243"/>
      <c r="G11" s="243"/>
      <c r="H11" s="243"/>
      <c r="I11" s="243"/>
      <c r="J11" s="231"/>
      <c r="K11" s="268"/>
      <c r="L11" s="268"/>
      <c r="M11" s="243">
        <v>5</v>
      </c>
      <c r="N11" s="264"/>
      <c r="O11" s="287"/>
      <c r="P11" s="3"/>
    </row>
    <row r="12" spans="2:16" s="1" customFormat="1" ht="18" customHeight="1">
      <c r="B12" s="428"/>
      <c r="C12" s="401" t="s">
        <v>188</v>
      </c>
      <c r="D12" s="243"/>
      <c r="E12" s="243"/>
      <c r="F12" s="243"/>
      <c r="G12" s="243"/>
      <c r="H12" s="243"/>
      <c r="I12" s="243"/>
      <c r="J12" s="231"/>
      <c r="K12" s="268"/>
      <c r="L12" s="268"/>
      <c r="M12" s="243"/>
      <c r="N12" s="264"/>
      <c r="O12" s="287"/>
      <c r="P12" s="3"/>
    </row>
    <row r="13" spans="2:16" s="1" customFormat="1" ht="18" customHeight="1">
      <c r="B13" s="428"/>
      <c r="C13" s="401" t="s">
        <v>108</v>
      </c>
      <c r="D13" s="243"/>
      <c r="E13" s="243"/>
      <c r="F13" s="243">
        <v>516.37660200000005</v>
      </c>
      <c r="G13" s="243"/>
      <c r="H13" s="243"/>
      <c r="I13" s="243">
        <v>1777.717302</v>
      </c>
      <c r="J13" s="231">
        <v>2294.0939040000003</v>
      </c>
      <c r="K13" s="268"/>
      <c r="L13" s="268"/>
      <c r="M13" s="243"/>
      <c r="N13" s="264">
        <v>566.45367199999998</v>
      </c>
      <c r="O13" s="287"/>
      <c r="P13" s="3"/>
    </row>
    <row r="14" spans="2:16" s="1" customFormat="1" ht="18" customHeight="1">
      <c r="B14" s="428"/>
      <c r="C14" s="417" t="s">
        <v>11</v>
      </c>
      <c r="D14" s="359"/>
      <c r="E14" s="231"/>
      <c r="F14" s="231">
        <v>516.37660200000005</v>
      </c>
      <c r="G14" s="231"/>
      <c r="H14" s="231"/>
      <c r="I14" s="231">
        <v>1777.717302</v>
      </c>
      <c r="J14" s="231">
        <v>2294.0939040000003</v>
      </c>
      <c r="K14" s="231">
        <v>452.60926833856536</v>
      </c>
      <c r="L14" s="231">
        <v>2423.2103876993733</v>
      </c>
      <c r="M14" s="231">
        <v>941.93632000000935</v>
      </c>
      <c r="N14" s="265">
        <v>603.45367199999998</v>
      </c>
      <c r="O14" s="287"/>
      <c r="P14" s="3"/>
    </row>
    <row r="15" spans="2:16" s="246" customFormat="1" ht="30" customHeight="1">
      <c r="B15" s="433"/>
      <c r="C15" s="419" t="s">
        <v>18</v>
      </c>
      <c r="D15" s="248"/>
      <c r="E15" s="248"/>
      <c r="F15" s="248"/>
      <c r="G15" s="248"/>
      <c r="H15" s="248"/>
      <c r="I15" s="248"/>
      <c r="J15" s="248"/>
      <c r="K15" s="251"/>
      <c r="L15" s="251"/>
      <c r="M15" s="251"/>
      <c r="N15" s="284"/>
      <c r="O15" s="288"/>
      <c r="P15" s="252"/>
    </row>
    <row r="16" spans="2:16" s="246" customFormat="1" ht="30" customHeight="1">
      <c r="B16" s="433"/>
      <c r="C16" s="419" t="s">
        <v>12</v>
      </c>
      <c r="D16" s="248"/>
      <c r="E16" s="248"/>
      <c r="F16" s="248"/>
      <c r="G16" s="248"/>
      <c r="H16" s="248"/>
      <c r="I16" s="248"/>
      <c r="J16" s="248"/>
      <c r="K16" s="251"/>
      <c r="L16" s="251"/>
      <c r="M16" s="251"/>
      <c r="N16" s="284"/>
      <c r="O16" s="288"/>
      <c r="P16" s="247"/>
    </row>
    <row r="17" spans="2:16" s="1" customFormat="1" ht="18" customHeight="1">
      <c r="B17" s="431"/>
      <c r="C17" s="401" t="s">
        <v>106</v>
      </c>
      <c r="D17" s="243"/>
      <c r="E17" s="243"/>
      <c r="F17" s="243"/>
      <c r="G17" s="243"/>
      <c r="H17" s="243"/>
      <c r="I17" s="243">
        <v>10.4991719</v>
      </c>
      <c r="J17" s="231">
        <v>10.4991719</v>
      </c>
      <c r="K17" s="268"/>
      <c r="L17" s="268"/>
      <c r="M17" s="243"/>
      <c r="N17" s="264"/>
      <c r="O17" s="287"/>
      <c r="P17" s="3"/>
    </row>
    <row r="18" spans="2:16" s="1" customFormat="1" ht="18" customHeight="1">
      <c r="B18" s="427"/>
      <c r="C18" s="401" t="s">
        <v>107</v>
      </c>
      <c r="D18" s="243"/>
      <c r="E18" s="243"/>
      <c r="F18" s="243"/>
      <c r="G18" s="243"/>
      <c r="H18" s="243"/>
      <c r="I18" s="243">
        <v>8.9378460000000004</v>
      </c>
      <c r="J18" s="231">
        <v>8.9378460000000004</v>
      </c>
      <c r="K18" s="268"/>
      <c r="L18" s="268"/>
      <c r="M18" s="243"/>
      <c r="N18" s="264"/>
      <c r="O18" s="287"/>
      <c r="P18" s="3"/>
    </row>
    <row r="19" spans="2:16" s="1" customFormat="1" ht="18" customHeight="1">
      <c r="B19" s="428"/>
      <c r="C19" s="401" t="s">
        <v>188</v>
      </c>
      <c r="D19" s="243"/>
      <c r="E19" s="243"/>
      <c r="F19" s="243"/>
      <c r="G19" s="243"/>
      <c r="H19" s="243"/>
      <c r="I19" s="243"/>
      <c r="J19" s="231"/>
      <c r="K19" s="268"/>
      <c r="L19" s="268"/>
      <c r="M19" s="243"/>
      <c r="N19" s="264"/>
      <c r="O19" s="287"/>
      <c r="P19" s="3"/>
    </row>
    <row r="20" spans="2:16" s="1" customFormat="1" ht="18" customHeight="1">
      <c r="B20" s="432"/>
      <c r="C20" s="401" t="s">
        <v>108</v>
      </c>
      <c r="D20" s="243"/>
      <c r="E20" s="243"/>
      <c r="F20" s="243"/>
      <c r="G20" s="243"/>
      <c r="H20" s="243"/>
      <c r="I20" s="243">
        <v>675.45366779469998</v>
      </c>
      <c r="J20" s="231">
        <v>675.45366779469998</v>
      </c>
      <c r="K20" s="268"/>
      <c r="L20" s="268"/>
      <c r="M20" s="243"/>
      <c r="N20" s="264"/>
      <c r="O20" s="287"/>
      <c r="P20" s="3"/>
    </row>
    <row r="21" spans="2:16" s="1" customFormat="1" ht="18" customHeight="1">
      <c r="B21" s="431"/>
      <c r="C21" s="417" t="s">
        <v>11</v>
      </c>
      <c r="D21" s="359"/>
      <c r="E21" s="231"/>
      <c r="F21" s="231"/>
      <c r="G21" s="231"/>
      <c r="H21" s="231"/>
      <c r="I21" s="231">
        <v>694.89068569469998</v>
      </c>
      <c r="J21" s="231">
        <v>694.89068569469998</v>
      </c>
      <c r="K21" s="231">
        <v>1.25</v>
      </c>
      <c r="L21" s="231">
        <v>6039.8763060744086</v>
      </c>
      <c r="M21" s="231"/>
      <c r="N21" s="265"/>
      <c r="O21" s="287"/>
      <c r="P21" s="3"/>
    </row>
    <row r="22" spans="2:16" s="246" customFormat="1" ht="30" customHeight="1">
      <c r="B22" s="439"/>
      <c r="C22" s="419" t="s">
        <v>13</v>
      </c>
      <c r="D22" s="248"/>
      <c r="E22" s="248"/>
      <c r="F22" s="248"/>
      <c r="G22" s="248"/>
      <c r="H22" s="248"/>
      <c r="I22" s="248"/>
      <c r="J22" s="248"/>
      <c r="K22" s="251"/>
      <c r="L22" s="251"/>
      <c r="M22" s="251"/>
      <c r="N22" s="284"/>
      <c r="O22" s="288"/>
      <c r="P22" s="247"/>
    </row>
    <row r="23" spans="2:16" s="1" customFormat="1" ht="18" customHeight="1">
      <c r="B23" s="427"/>
      <c r="C23" s="401" t="s">
        <v>106</v>
      </c>
      <c r="D23" s="243"/>
      <c r="E23" s="243"/>
      <c r="F23" s="231">
        <v>2.7</v>
      </c>
      <c r="G23" s="243"/>
      <c r="H23" s="243"/>
      <c r="I23" s="243">
        <v>16</v>
      </c>
      <c r="J23" s="231">
        <v>18.7</v>
      </c>
      <c r="K23" s="268"/>
      <c r="L23" s="268"/>
      <c r="M23" s="243"/>
      <c r="N23" s="264"/>
      <c r="O23" s="287"/>
      <c r="P23" s="3"/>
    </row>
    <row r="24" spans="2:16" s="1" customFormat="1" ht="18" customHeight="1">
      <c r="B24" s="427"/>
      <c r="C24" s="401" t="s">
        <v>107</v>
      </c>
      <c r="D24" s="243"/>
      <c r="E24" s="243"/>
      <c r="F24" s="243"/>
      <c r="G24" s="243"/>
      <c r="H24" s="243"/>
      <c r="I24" s="243">
        <v>110.29934590431375</v>
      </c>
      <c r="J24" s="231">
        <v>110.29934590431375</v>
      </c>
      <c r="K24" s="268"/>
      <c r="L24" s="268"/>
      <c r="M24" s="243"/>
      <c r="N24" s="264"/>
      <c r="O24" s="287"/>
      <c r="P24" s="3"/>
    </row>
    <row r="25" spans="2:16" s="1" customFormat="1" ht="18" customHeight="1">
      <c r="B25" s="428"/>
      <c r="C25" s="401" t="s">
        <v>188</v>
      </c>
      <c r="D25" s="243"/>
      <c r="E25" s="243"/>
      <c r="F25" s="243"/>
      <c r="G25" s="243"/>
      <c r="H25" s="243"/>
      <c r="I25" s="243"/>
      <c r="J25" s="231">
        <v>0</v>
      </c>
      <c r="K25" s="268"/>
      <c r="L25" s="268"/>
      <c r="M25" s="243"/>
      <c r="N25" s="264"/>
      <c r="O25" s="287"/>
      <c r="P25" s="3"/>
    </row>
    <row r="26" spans="2:16" s="1" customFormat="1" ht="18" customHeight="1">
      <c r="B26" s="432"/>
      <c r="C26" s="401" t="s">
        <v>108</v>
      </c>
      <c r="D26" s="243"/>
      <c r="E26" s="243"/>
      <c r="F26" s="243"/>
      <c r="G26" s="243"/>
      <c r="H26" s="243"/>
      <c r="I26" s="243">
        <v>628.75436521527479</v>
      </c>
      <c r="J26" s="231">
        <v>628.75436521527479</v>
      </c>
      <c r="K26" s="268"/>
      <c r="L26" s="268"/>
      <c r="M26" s="243"/>
      <c r="N26" s="264"/>
      <c r="O26" s="287"/>
      <c r="P26" s="3"/>
    </row>
    <row r="27" spans="2:16" s="1" customFormat="1" ht="18" customHeight="1">
      <c r="B27" s="427"/>
      <c r="C27" s="417" t="s">
        <v>11</v>
      </c>
      <c r="D27" s="359"/>
      <c r="E27" s="231"/>
      <c r="F27" s="231">
        <v>2.7</v>
      </c>
      <c r="G27" s="231"/>
      <c r="H27" s="231"/>
      <c r="I27" s="231">
        <v>755.05371111958857</v>
      </c>
      <c r="J27" s="231">
        <v>757.75371111958862</v>
      </c>
      <c r="K27" s="231"/>
      <c r="L27" s="231">
        <v>4093.5064567211871</v>
      </c>
      <c r="M27" s="231"/>
      <c r="N27" s="265"/>
      <c r="O27" s="287"/>
      <c r="P27" s="3"/>
    </row>
    <row r="28" spans="2:16" s="1" customFormat="1" ht="50.1" customHeight="1">
      <c r="B28" s="427"/>
      <c r="C28" s="417" t="s">
        <v>14</v>
      </c>
      <c r="D28" s="231"/>
      <c r="E28" s="231"/>
      <c r="F28" s="231">
        <v>2.7</v>
      </c>
      <c r="G28" s="231"/>
      <c r="H28" s="231"/>
      <c r="I28" s="231">
        <v>1449.9443968142887</v>
      </c>
      <c r="J28" s="231">
        <v>1452.6443968142887</v>
      </c>
      <c r="K28" s="231">
        <v>1.25</v>
      </c>
      <c r="L28" s="231">
        <v>10133.382762795596</v>
      </c>
      <c r="M28" s="231"/>
      <c r="N28" s="265"/>
      <c r="O28" s="287"/>
      <c r="P28" s="3"/>
    </row>
    <row r="29" spans="2:16" s="1" customFormat="1" ht="30" customHeight="1">
      <c r="B29" s="427"/>
      <c r="C29" s="421" t="s">
        <v>19</v>
      </c>
      <c r="D29" s="231"/>
      <c r="E29" s="231"/>
      <c r="F29" s="231">
        <v>519.07660200000009</v>
      </c>
      <c r="G29" s="231"/>
      <c r="H29" s="231"/>
      <c r="I29" s="231">
        <v>3227.6616988142887</v>
      </c>
      <c r="J29" s="231">
        <v>3746.7383008142888</v>
      </c>
      <c r="K29" s="231">
        <v>453.85926833856536</v>
      </c>
      <c r="L29" s="231">
        <v>12556.593150494969</v>
      </c>
      <c r="M29" s="231">
        <v>941.93632000000935</v>
      </c>
      <c r="N29" s="265">
        <v>603.45367199999998</v>
      </c>
      <c r="O29" s="287"/>
      <c r="P29" s="3"/>
    </row>
    <row r="30" spans="2:16" s="246" customFormat="1" ht="30" customHeight="1">
      <c r="B30" s="433"/>
      <c r="C30" s="419" t="s">
        <v>24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85"/>
      <c r="O30" s="288"/>
      <c r="P30" s="247"/>
    </row>
    <row r="31" spans="2:16" s="1" customFormat="1" ht="18" customHeight="1">
      <c r="B31" s="431"/>
      <c r="C31" s="417" t="s">
        <v>90</v>
      </c>
      <c r="D31" s="243"/>
      <c r="E31" s="243"/>
      <c r="F31" s="243">
        <v>502.01406099999997</v>
      </c>
      <c r="G31" s="243"/>
      <c r="H31" s="243"/>
      <c r="I31" s="243">
        <v>350.36575166751493</v>
      </c>
      <c r="J31" s="231">
        <v>852.37981266751501</v>
      </c>
      <c r="K31" s="243">
        <v>14.076860999999999</v>
      </c>
      <c r="L31" s="243">
        <v>501.86645687002306</v>
      </c>
      <c r="M31" s="243">
        <v>442.52859465013989</v>
      </c>
      <c r="N31" s="264">
        <v>1.58</v>
      </c>
      <c r="O31" s="287"/>
      <c r="P31" s="143"/>
    </row>
    <row r="32" spans="2:16" s="1" customFormat="1" ht="18" customHeight="1">
      <c r="B32" s="434"/>
      <c r="C32" s="441" t="s">
        <v>91</v>
      </c>
      <c r="D32" s="244"/>
      <c r="E32" s="244"/>
      <c r="F32" s="244"/>
      <c r="G32" s="244"/>
      <c r="H32" s="244"/>
      <c r="I32" s="244">
        <v>221.31897270808798</v>
      </c>
      <c r="J32" s="232">
        <v>221.31897270808798</v>
      </c>
      <c r="K32" s="244">
        <v>0.89672817253857073</v>
      </c>
      <c r="L32" s="244">
        <v>346.1182448254321</v>
      </c>
      <c r="M32" s="244">
        <v>2.123530897979125</v>
      </c>
      <c r="N32" s="338"/>
      <c r="O32" s="289"/>
      <c r="P32" s="3"/>
    </row>
    <row r="33" spans="2:16" s="1" customFormat="1" ht="90" customHeight="1">
      <c r="B33" s="689" t="s">
        <v>182</v>
      </c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397"/>
      <c r="P33" s="3"/>
    </row>
    <row r="34" spans="2:16">
      <c r="O34" s="381"/>
    </row>
  </sheetData>
  <sheetProtection formatCells="0" formatColumns="0" formatRows="0"/>
  <mergeCells count="5">
    <mergeCell ref="B33:N33"/>
    <mergeCell ref="C2:N2"/>
    <mergeCell ref="C3:N3"/>
    <mergeCell ref="C4:N4"/>
    <mergeCell ref="C5:N5"/>
  </mergeCells>
  <phoneticPr fontId="0" type="noConversion"/>
  <conditionalFormatting sqref="D28:N29 M10:N14 M17:N21 M23:N26 D31:N32 D10:J13 D17:J20 D24:J26 E14:L14 E21:J21 D23:E23 G23:J23">
    <cfRule type="expression" dxfId="16" priority="31" stopIfTrue="1">
      <formula>AND(D10&lt;&gt;"",OR(D10&lt;0,NOT(ISNUMBER(D10))))</formula>
    </cfRule>
  </conditionalFormatting>
  <conditionalFormatting sqref="D27">
    <cfRule type="expression" dxfId="15" priority="25" stopIfTrue="1">
      <formula>AND(D27&lt;&gt;"",OR(D27&lt;0,NOT(ISNUMBER(D27))))</formula>
    </cfRule>
  </conditionalFormatting>
  <conditionalFormatting sqref="D14">
    <cfRule type="expression" dxfId="14" priority="28" stopIfTrue="1">
      <formula>AND(D14&lt;&gt;"",OR(D14&lt;0,NOT(ISNUMBER(D14))))</formula>
    </cfRule>
  </conditionalFormatting>
  <conditionalFormatting sqref="D21">
    <cfRule type="expression" dxfId="13" priority="27" stopIfTrue="1">
      <formula>AND(D21&lt;&gt;"",OR(D21&lt;0,NOT(ISNUMBER(D21))))</formula>
    </cfRule>
  </conditionalFormatting>
  <conditionalFormatting sqref="E27:J27 M27:N27">
    <cfRule type="expression" dxfId="12" priority="26" stopIfTrue="1">
      <formula>AND(E27&lt;&gt;"",OR(E27&lt;0,NOT(ISNUMBER(E27))))</formula>
    </cfRule>
  </conditionalFormatting>
  <conditionalFormatting sqref="F23">
    <cfRule type="expression" dxfId="11" priority="5" stopIfTrue="1">
      <formula>AND(F23&lt;&gt;"",OR(F23&lt;0,NOT(ISNUMBER(F23))))</formula>
    </cfRule>
  </conditionalFormatting>
  <conditionalFormatting sqref="K21">
    <cfRule type="expression" dxfId="10" priority="4" stopIfTrue="1">
      <formula>AND(K21&lt;&gt;"",OR(K21&lt;0,NOT(ISNUMBER(K21))))</formula>
    </cfRule>
  </conditionalFormatting>
  <conditionalFormatting sqref="L21">
    <cfRule type="expression" dxfId="9" priority="3" stopIfTrue="1">
      <formula>AND(L21&lt;&gt;"",OR(L21&lt;0,NOT(ISNUMBER(L21))))</formula>
    </cfRule>
  </conditionalFormatting>
  <conditionalFormatting sqref="K27">
    <cfRule type="expression" dxfId="8" priority="2" stopIfTrue="1">
      <formula>AND(K27&lt;&gt;"",OR(K27&lt;0,NOT(ISNUMBER(K27))))</formula>
    </cfRule>
  </conditionalFormatting>
  <conditionalFormatting sqref="L27">
    <cfRule type="expression" dxfId="7" priority="1" stopIfTrue="1">
      <formula>AND(L27&lt;&gt;"",OR(L27&lt;0,NOT(ISNUMBER(L27))))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Footer>&amp;R2019 Triennial Central Bank Survey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U28"/>
  <sheetViews>
    <sheetView showGridLines="0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" sqref="C2:O2"/>
    </sheetView>
  </sheetViews>
  <sheetFormatPr defaultColWidth="0" defaultRowHeight="14.25"/>
  <cols>
    <col min="1" max="2" width="1.7109375" style="353" customWidth="1"/>
    <col min="3" max="3" width="50.7109375" style="422" customWidth="1"/>
    <col min="4" max="4" width="13" style="6" customWidth="1"/>
    <col min="5" max="5" width="14.5703125" style="6" customWidth="1"/>
    <col min="6" max="6" width="12.85546875" style="6" bestFit="1" customWidth="1"/>
    <col min="7" max="12" width="11.7109375" style="6" customWidth="1"/>
    <col min="13" max="13" width="12.7109375" style="6" customWidth="1"/>
    <col min="14" max="14" width="12.5703125" style="6" bestFit="1" customWidth="1"/>
    <col min="15" max="15" width="11.7109375" style="6" customWidth="1"/>
    <col min="16" max="16" width="1.7109375" style="372" customWidth="1"/>
    <col min="17" max="20" width="9.140625" style="6" customWidth="1"/>
    <col min="21" max="21" width="1.7109375" style="372" customWidth="1"/>
    <col min="22" max="24" width="9.140625" style="6" customWidth="1"/>
    <col min="25" max="16384" width="0" style="6" hidden="1"/>
  </cols>
  <sheetData>
    <row r="1" spans="1:21" s="184" customFormat="1" ht="19.5" customHeight="1">
      <c r="A1" s="362"/>
      <c r="B1" s="423" t="s">
        <v>186</v>
      </c>
      <c r="C1" s="413"/>
      <c r="D1" s="183"/>
      <c r="E1" s="183"/>
      <c r="F1" s="183"/>
      <c r="G1" s="183"/>
      <c r="H1" s="183"/>
      <c r="I1" s="183"/>
      <c r="J1" s="183"/>
      <c r="O1" s="383"/>
      <c r="P1" s="369"/>
      <c r="U1" s="369"/>
    </row>
    <row r="2" spans="1:21" s="277" customFormat="1" ht="20.100000000000001" customHeight="1">
      <c r="A2" s="363"/>
      <c r="B2" s="363"/>
      <c r="C2" s="640" t="s">
        <v>172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370"/>
      <c r="U2" s="370"/>
    </row>
    <row r="3" spans="1:21" s="277" customFormat="1" ht="20.100000000000001" customHeight="1">
      <c r="A3" s="363"/>
      <c r="B3" s="363"/>
      <c r="C3" s="640" t="s">
        <v>41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370"/>
      <c r="U3" s="370"/>
    </row>
    <row r="4" spans="1:21" s="277" customFormat="1" ht="20.100000000000001" customHeight="1">
      <c r="A4" s="363"/>
      <c r="B4" s="363"/>
      <c r="C4" s="640" t="s">
        <v>195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370"/>
      <c r="U4" s="370"/>
    </row>
    <row r="5" spans="1:21" s="277" customFormat="1" ht="20.100000000000001" customHeight="1">
      <c r="A5" s="363"/>
      <c r="B5" s="363"/>
      <c r="C5" s="640" t="s">
        <v>3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370"/>
      <c r="U5" s="370"/>
    </row>
    <row r="6" spans="1:21" s="184" customFormat="1" ht="52.5" customHeight="1">
      <c r="A6" s="362"/>
      <c r="B6" s="424"/>
      <c r="C6" s="414"/>
      <c r="I6" s="185"/>
      <c r="J6" s="185"/>
      <c r="P6" s="369"/>
      <c r="U6" s="369"/>
    </row>
    <row r="7" spans="1:21" s="1" customFormat="1" ht="34.15" customHeight="1">
      <c r="A7" s="373"/>
      <c r="B7" s="442"/>
      <c r="C7" s="446"/>
      <c r="D7" s="292" t="s">
        <v>42</v>
      </c>
      <c r="E7" s="293"/>
      <c r="F7" s="294"/>
      <c r="G7" s="295" t="s">
        <v>43</v>
      </c>
      <c r="H7" s="293"/>
      <c r="I7" s="296"/>
      <c r="J7" s="292" t="s">
        <v>44</v>
      </c>
      <c r="K7" s="293"/>
      <c r="L7" s="294"/>
      <c r="M7" s="295" t="s">
        <v>34</v>
      </c>
      <c r="N7" s="297"/>
      <c r="O7" s="293"/>
      <c r="P7" s="364"/>
      <c r="U7" s="361"/>
    </row>
    <row r="8" spans="1:21" s="1" customFormat="1" ht="96.75" customHeight="1">
      <c r="A8" s="373"/>
      <c r="B8" s="444"/>
      <c r="C8" s="447" t="s">
        <v>45</v>
      </c>
      <c r="D8" s="298" t="s">
        <v>46</v>
      </c>
      <c r="E8" s="298" t="s">
        <v>47</v>
      </c>
      <c r="F8" s="298" t="s">
        <v>48</v>
      </c>
      <c r="G8" s="299" t="s">
        <v>46</v>
      </c>
      <c r="H8" s="298" t="s">
        <v>47</v>
      </c>
      <c r="I8" s="300" t="s">
        <v>48</v>
      </c>
      <c r="J8" s="298" t="s">
        <v>46</v>
      </c>
      <c r="K8" s="298" t="s">
        <v>47</v>
      </c>
      <c r="L8" s="298" t="s">
        <v>48</v>
      </c>
      <c r="M8" s="299" t="s">
        <v>46</v>
      </c>
      <c r="N8" s="298" t="s">
        <v>47</v>
      </c>
      <c r="O8" s="453" t="s">
        <v>48</v>
      </c>
      <c r="P8" s="365"/>
      <c r="U8" s="361"/>
    </row>
    <row r="9" spans="1:21" s="1" customFormat="1" ht="30" customHeight="1">
      <c r="A9" s="373"/>
      <c r="B9" s="427"/>
      <c r="C9" s="437" t="s">
        <v>155</v>
      </c>
      <c r="D9" s="301"/>
      <c r="E9" s="301"/>
      <c r="F9" s="301"/>
      <c r="G9" s="302"/>
      <c r="H9" s="301"/>
      <c r="I9" s="303"/>
      <c r="J9" s="301"/>
      <c r="K9" s="301"/>
      <c r="L9" s="301"/>
      <c r="M9" s="457">
        <v>134324.74912343745</v>
      </c>
      <c r="N9" s="458">
        <v>42577.277083731795</v>
      </c>
      <c r="O9" s="459">
        <v>532.56680068161904</v>
      </c>
      <c r="P9" s="457"/>
      <c r="R9" s="361"/>
      <c r="U9" s="361"/>
    </row>
    <row r="10" spans="1:21" s="246" customFormat="1" ht="30" customHeight="1">
      <c r="A10" s="374"/>
      <c r="B10" s="448"/>
      <c r="C10" s="449" t="s">
        <v>156</v>
      </c>
      <c r="D10" s="308"/>
      <c r="E10" s="309"/>
      <c r="F10" s="310"/>
      <c r="G10" s="311"/>
      <c r="H10" s="309"/>
      <c r="I10" s="312"/>
      <c r="J10" s="308"/>
      <c r="K10" s="309"/>
      <c r="L10" s="310"/>
      <c r="M10" s="311"/>
      <c r="N10" s="309"/>
      <c r="O10" s="312"/>
      <c r="P10" s="367"/>
      <c r="U10" s="375"/>
    </row>
    <row r="11" spans="1:21" s="1" customFormat="1" ht="17.100000000000001" customHeight="1">
      <c r="A11" s="373"/>
      <c r="B11" s="431"/>
      <c r="C11" s="401" t="s">
        <v>106</v>
      </c>
      <c r="D11" s="314">
        <v>25720.473143778479</v>
      </c>
      <c r="E11" s="315">
        <v>5633.4422668781399</v>
      </c>
      <c r="F11" s="316"/>
      <c r="G11" s="317">
        <v>1661.3339057216101</v>
      </c>
      <c r="H11" s="315">
        <v>298</v>
      </c>
      <c r="I11" s="318"/>
      <c r="J11" s="314">
        <v>1884.8794090779299</v>
      </c>
      <c r="K11" s="315">
        <v>90</v>
      </c>
      <c r="L11" s="316"/>
      <c r="M11" s="304">
        <v>29266.68645857802</v>
      </c>
      <c r="N11" s="305">
        <v>6021.4422668781399</v>
      </c>
      <c r="O11" s="306"/>
      <c r="P11" s="366"/>
      <c r="U11" s="361"/>
    </row>
    <row r="12" spans="1:21" s="1" customFormat="1" ht="17.100000000000001" customHeight="1">
      <c r="A12" s="373"/>
      <c r="B12" s="427"/>
      <c r="C12" s="401" t="s">
        <v>107</v>
      </c>
      <c r="D12" s="314">
        <v>56157.373115774069</v>
      </c>
      <c r="E12" s="315">
        <v>20784.315445316359</v>
      </c>
      <c r="F12" s="316">
        <v>25</v>
      </c>
      <c r="G12" s="317">
        <v>8882.0408925146494</v>
      </c>
      <c r="H12" s="315">
        <v>1054.25</v>
      </c>
      <c r="I12" s="318"/>
      <c r="J12" s="314">
        <v>12143.2471792459</v>
      </c>
      <c r="K12" s="315">
        <v>1446.675</v>
      </c>
      <c r="L12" s="316"/>
      <c r="M12" s="304">
        <v>77182.661187534613</v>
      </c>
      <c r="N12" s="305">
        <v>23285.240445316358</v>
      </c>
      <c r="O12" s="306">
        <v>25</v>
      </c>
      <c r="P12" s="366"/>
      <c r="U12" s="361"/>
    </row>
    <row r="13" spans="1:21" s="1" customFormat="1" ht="17.100000000000001" customHeight="1">
      <c r="A13" s="373"/>
      <c r="B13" s="428"/>
      <c r="C13" s="401" t="s">
        <v>188</v>
      </c>
      <c r="D13" s="314">
        <v>224.602507407384</v>
      </c>
      <c r="E13" s="315">
        <v>6401.3706943589696</v>
      </c>
      <c r="F13" s="316"/>
      <c r="G13" s="317"/>
      <c r="H13" s="315"/>
      <c r="I13" s="318"/>
      <c r="J13" s="314"/>
      <c r="K13" s="315"/>
      <c r="L13" s="316"/>
      <c r="M13" s="304">
        <v>224.602507407384</v>
      </c>
      <c r="N13" s="305">
        <v>6401.3706943589696</v>
      </c>
      <c r="O13" s="306"/>
      <c r="P13" s="366"/>
      <c r="U13" s="361"/>
    </row>
    <row r="14" spans="1:21" s="1" customFormat="1" ht="17.100000000000001" customHeight="1">
      <c r="A14" s="373"/>
      <c r="B14" s="432"/>
      <c r="C14" s="401" t="s">
        <v>108</v>
      </c>
      <c r="D14" s="314">
        <v>14411.332057115422</v>
      </c>
      <c r="E14" s="315">
        <v>7221.0584477375924</v>
      </c>
      <c r="F14" s="316">
        <v>507.56680068161899</v>
      </c>
      <c r="G14" s="317">
        <v>533.14100960444205</v>
      </c>
      <c r="H14" s="315">
        <v>117.537678350777</v>
      </c>
      <c r="I14" s="318"/>
      <c r="J14" s="314">
        <v>360.575200590929</v>
      </c>
      <c r="K14" s="315">
        <v>263.90855202299298</v>
      </c>
      <c r="L14" s="316"/>
      <c r="M14" s="304">
        <v>15305.048267310793</v>
      </c>
      <c r="N14" s="305">
        <v>7602.5046781113624</v>
      </c>
      <c r="O14" s="306">
        <v>507.56680068161899</v>
      </c>
      <c r="P14" s="366"/>
      <c r="U14" s="361"/>
    </row>
    <row r="15" spans="1:21" s="1" customFormat="1" ht="18" customHeight="1">
      <c r="A15" s="373"/>
      <c r="B15" s="432"/>
      <c r="C15" s="417" t="s">
        <v>11</v>
      </c>
      <c r="D15" s="359">
        <v>96289.178316667967</v>
      </c>
      <c r="E15" s="305">
        <v>33638.816159932088</v>
      </c>
      <c r="F15" s="320">
        <v>532.56680068161904</v>
      </c>
      <c r="G15" s="304">
        <v>11076.515807840702</v>
      </c>
      <c r="H15" s="305">
        <v>1469.787678350777</v>
      </c>
      <c r="I15" s="306"/>
      <c r="J15" s="319">
        <v>14388.701788914759</v>
      </c>
      <c r="K15" s="305">
        <v>1800.583552022993</v>
      </c>
      <c r="L15" s="320"/>
      <c r="M15" s="304">
        <v>121754.39591342342</v>
      </c>
      <c r="N15" s="305">
        <v>36909.187390305859</v>
      </c>
      <c r="O15" s="306">
        <v>532.56680068161904</v>
      </c>
      <c r="P15" s="366"/>
      <c r="U15" s="361"/>
    </row>
    <row r="16" spans="1:21" s="246" customFormat="1" ht="30" customHeight="1">
      <c r="A16" s="374"/>
      <c r="B16" s="439"/>
      <c r="C16" s="449" t="s">
        <v>157</v>
      </c>
      <c r="D16" s="308"/>
      <c r="E16" s="309"/>
      <c r="F16" s="310"/>
      <c r="G16" s="311"/>
      <c r="H16" s="309"/>
      <c r="I16" s="312"/>
      <c r="J16" s="308"/>
      <c r="K16" s="309"/>
      <c r="L16" s="310"/>
      <c r="M16" s="311"/>
      <c r="N16" s="309"/>
      <c r="O16" s="312"/>
      <c r="P16" s="367"/>
      <c r="U16" s="375"/>
    </row>
    <row r="17" spans="1:21" s="1" customFormat="1" ht="17.100000000000001" customHeight="1">
      <c r="A17" s="373"/>
      <c r="B17" s="432"/>
      <c r="C17" s="401" t="s">
        <v>106</v>
      </c>
      <c r="D17" s="314">
        <v>3195.6032311341678</v>
      </c>
      <c r="E17" s="315">
        <v>4571.9763299981596</v>
      </c>
      <c r="F17" s="316">
        <v>82.877046944097302</v>
      </c>
      <c r="G17" s="317"/>
      <c r="H17" s="315"/>
      <c r="I17" s="318"/>
      <c r="J17" s="314"/>
      <c r="K17" s="315">
        <v>25</v>
      </c>
      <c r="L17" s="316"/>
      <c r="M17" s="304">
        <v>3195.6032311341678</v>
      </c>
      <c r="N17" s="305">
        <v>4596.9763299981596</v>
      </c>
      <c r="O17" s="306">
        <v>82.877046944097302</v>
      </c>
      <c r="P17" s="366"/>
      <c r="U17" s="361"/>
    </row>
    <row r="18" spans="1:21" s="1" customFormat="1" ht="17.100000000000001" customHeight="1">
      <c r="A18" s="373"/>
      <c r="B18" s="427"/>
      <c r="C18" s="401" t="s">
        <v>107</v>
      </c>
      <c r="D18" s="314">
        <v>22224.059142171009</v>
      </c>
      <c r="E18" s="315">
        <v>21454.2100683319</v>
      </c>
      <c r="F18" s="316">
        <v>4795.3464592070404</v>
      </c>
      <c r="G18" s="317">
        <v>47.584907336323802</v>
      </c>
      <c r="H18" s="315">
        <v>750.63722535577699</v>
      </c>
      <c r="I18" s="318">
        <v>91.204405727953997</v>
      </c>
      <c r="J18" s="314">
        <v>49.171070914201302</v>
      </c>
      <c r="K18" s="315">
        <v>548.73240151510402</v>
      </c>
      <c r="L18" s="316">
        <v>205.23585617937599</v>
      </c>
      <c r="M18" s="304">
        <v>22320.815120421536</v>
      </c>
      <c r="N18" s="305">
        <v>22753.579695202781</v>
      </c>
      <c r="O18" s="306">
        <v>5091.7867211143703</v>
      </c>
      <c r="P18" s="366"/>
      <c r="U18" s="361"/>
    </row>
    <row r="19" spans="1:21" s="1" customFormat="1" ht="17.100000000000001" customHeight="1">
      <c r="A19" s="373"/>
      <c r="B19" s="428"/>
      <c r="C19" s="401" t="s">
        <v>188</v>
      </c>
      <c r="D19" s="314">
        <v>1031.7994074092901</v>
      </c>
      <c r="E19" s="315">
        <v>1113.4868316699799</v>
      </c>
      <c r="F19" s="316"/>
      <c r="G19" s="317"/>
      <c r="H19" s="315"/>
      <c r="I19" s="318"/>
      <c r="J19" s="314"/>
      <c r="K19" s="315"/>
      <c r="L19" s="316"/>
      <c r="M19" s="304">
        <v>1031.7994074092901</v>
      </c>
      <c r="N19" s="305">
        <v>1113.4868316699799</v>
      </c>
      <c r="O19" s="306"/>
      <c r="P19" s="366"/>
      <c r="U19" s="361"/>
    </row>
    <row r="20" spans="1:21" s="1" customFormat="1" ht="17.100000000000001" customHeight="1">
      <c r="A20" s="373"/>
      <c r="B20" s="427"/>
      <c r="C20" s="401" t="s">
        <v>108</v>
      </c>
      <c r="D20" s="314">
        <v>4696.7100042509201</v>
      </c>
      <c r="E20" s="315">
        <v>6013.9212364620898</v>
      </c>
      <c r="F20" s="316">
        <v>1421.1915893949199</v>
      </c>
      <c r="G20" s="317">
        <v>7514.26407079828</v>
      </c>
      <c r="H20" s="315">
        <v>5641.5153436256996</v>
      </c>
      <c r="I20" s="318">
        <v>597.36369268397902</v>
      </c>
      <c r="J20" s="314">
        <v>6258.4724543660705</v>
      </c>
      <c r="K20" s="315">
        <v>4830.3264943722897</v>
      </c>
      <c r="L20" s="316">
        <v>118.363474538902</v>
      </c>
      <c r="M20" s="304">
        <v>18469.446529415269</v>
      </c>
      <c r="N20" s="305">
        <v>16485.763074460079</v>
      </c>
      <c r="O20" s="306">
        <v>2136.9187566178011</v>
      </c>
      <c r="P20" s="366"/>
      <c r="U20" s="361"/>
    </row>
    <row r="21" spans="1:21" s="1" customFormat="1" ht="18" customHeight="1">
      <c r="A21" s="373"/>
      <c r="B21" s="427"/>
      <c r="C21" s="417" t="s">
        <v>11</v>
      </c>
      <c r="D21" s="359">
        <v>30116.372377556094</v>
      </c>
      <c r="E21" s="305">
        <v>32040.107634792152</v>
      </c>
      <c r="F21" s="320">
        <v>6299.4150955460573</v>
      </c>
      <c r="G21" s="304">
        <v>7561.8489781346043</v>
      </c>
      <c r="H21" s="305">
        <v>6392.1525689814771</v>
      </c>
      <c r="I21" s="306">
        <v>688.56809841193308</v>
      </c>
      <c r="J21" s="319">
        <v>6307.6435252802721</v>
      </c>
      <c r="K21" s="305">
        <v>5404.0588958873941</v>
      </c>
      <c r="L21" s="320">
        <v>323.599330718278</v>
      </c>
      <c r="M21" s="304">
        <v>43985.86488097097</v>
      </c>
      <c r="N21" s="305">
        <v>43836.319099661021</v>
      </c>
      <c r="O21" s="306">
        <v>7311.5825246762688</v>
      </c>
      <c r="P21" s="366"/>
      <c r="Q21" s="452"/>
      <c r="U21" s="361"/>
    </row>
    <row r="22" spans="1:21" s="246" customFormat="1" ht="30" customHeight="1">
      <c r="A22" s="374"/>
      <c r="B22" s="439"/>
      <c r="C22" s="449" t="s">
        <v>158</v>
      </c>
      <c r="D22" s="308"/>
      <c r="E22" s="309"/>
      <c r="F22" s="310"/>
      <c r="G22" s="311"/>
      <c r="H22" s="309"/>
      <c r="I22" s="312"/>
      <c r="J22" s="308"/>
      <c r="K22" s="309"/>
      <c r="L22" s="310"/>
      <c r="M22" s="311"/>
      <c r="N22" s="309"/>
      <c r="O22" s="312"/>
      <c r="P22" s="367"/>
      <c r="U22" s="375"/>
    </row>
    <row r="23" spans="1:21" s="1" customFormat="1" ht="17.100000000000001" customHeight="1">
      <c r="A23" s="373"/>
      <c r="B23" s="431"/>
      <c r="C23" s="401" t="s">
        <v>106</v>
      </c>
      <c r="D23" s="314"/>
      <c r="E23" s="315"/>
      <c r="F23" s="316"/>
      <c r="G23" s="317">
        <v>10.4991719</v>
      </c>
      <c r="H23" s="315"/>
      <c r="I23" s="318"/>
      <c r="J23" s="314"/>
      <c r="K23" s="315">
        <v>18.7</v>
      </c>
      <c r="L23" s="316"/>
      <c r="M23" s="304">
        <v>10.4991719</v>
      </c>
      <c r="N23" s="305">
        <v>18.7</v>
      </c>
      <c r="O23" s="306"/>
      <c r="P23" s="366"/>
      <c r="U23" s="361"/>
    </row>
    <row r="24" spans="1:21" s="1" customFormat="1" ht="17.100000000000001" customHeight="1">
      <c r="A24" s="373"/>
      <c r="B24" s="431"/>
      <c r="C24" s="401" t="s">
        <v>107</v>
      </c>
      <c r="D24" s="314"/>
      <c r="E24" s="315"/>
      <c r="F24" s="316"/>
      <c r="G24" s="317">
        <v>8.9378460000000004</v>
      </c>
      <c r="H24" s="315"/>
      <c r="I24" s="318"/>
      <c r="J24" s="314">
        <v>33.000046043200001</v>
      </c>
      <c r="K24" s="315">
        <v>77.299299861113752</v>
      </c>
      <c r="L24" s="316"/>
      <c r="M24" s="304">
        <v>41.937892043200002</v>
      </c>
      <c r="N24" s="305">
        <v>77.299299861113752</v>
      </c>
      <c r="O24" s="306"/>
      <c r="P24" s="366"/>
      <c r="U24" s="361"/>
    </row>
    <row r="25" spans="1:21" s="1" customFormat="1" ht="17.100000000000001" customHeight="1">
      <c r="A25" s="373"/>
      <c r="B25" s="428"/>
      <c r="C25" s="401" t="s">
        <v>188</v>
      </c>
      <c r="D25" s="314"/>
      <c r="E25" s="315"/>
      <c r="F25" s="316"/>
      <c r="G25" s="317"/>
      <c r="H25" s="315"/>
      <c r="I25" s="318"/>
      <c r="J25" s="314"/>
      <c r="K25" s="315"/>
      <c r="L25" s="316"/>
      <c r="M25" s="304"/>
      <c r="N25" s="305"/>
      <c r="O25" s="306"/>
      <c r="P25" s="366"/>
      <c r="U25" s="361"/>
    </row>
    <row r="26" spans="1:21" s="1" customFormat="1" ht="17.100000000000001" customHeight="1">
      <c r="A26" s="373"/>
      <c r="B26" s="431"/>
      <c r="C26" s="401" t="s">
        <v>108</v>
      </c>
      <c r="D26" s="314">
        <v>232.517562</v>
      </c>
      <c r="E26" s="315">
        <v>2061.576341</v>
      </c>
      <c r="F26" s="316"/>
      <c r="G26" s="317">
        <v>10</v>
      </c>
      <c r="H26" s="315">
        <v>98.999995794699998</v>
      </c>
      <c r="I26" s="318">
        <v>566.45367199999998</v>
      </c>
      <c r="J26" s="314">
        <v>48.300697420574743</v>
      </c>
      <c r="K26" s="315">
        <v>13.9999957947</v>
      </c>
      <c r="L26" s="316">
        <v>566.45367199999998</v>
      </c>
      <c r="M26" s="304">
        <v>290.81825942057475</v>
      </c>
      <c r="N26" s="305">
        <v>2174.5763325894004</v>
      </c>
      <c r="O26" s="306">
        <v>1132.907344</v>
      </c>
      <c r="P26" s="366"/>
      <c r="U26" s="361"/>
    </row>
    <row r="27" spans="1:21" s="3" customFormat="1" ht="18" customHeight="1">
      <c r="A27" s="361"/>
      <c r="B27" s="434"/>
      <c r="C27" s="441" t="s">
        <v>11</v>
      </c>
      <c r="D27" s="321">
        <v>232.517562</v>
      </c>
      <c r="E27" s="322">
        <v>2061.576341</v>
      </c>
      <c r="F27" s="323"/>
      <c r="G27" s="324">
        <v>29.437017900000001</v>
      </c>
      <c r="H27" s="322">
        <v>98.999995794699998</v>
      </c>
      <c r="I27" s="325">
        <v>566.45367199999998</v>
      </c>
      <c r="J27" s="321">
        <v>81.300743463774751</v>
      </c>
      <c r="K27" s="322">
        <v>109.99929565581375</v>
      </c>
      <c r="L27" s="323">
        <v>566.45367199999998</v>
      </c>
      <c r="M27" s="324">
        <v>343.25532336377478</v>
      </c>
      <c r="N27" s="322">
        <v>2270.5756324505141</v>
      </c>
      <c r="O27" s="325">
        <v>1132.907344</v>
      </c>
      <c r="P27" s="368"/>
      <c r="U27" s="361"/>
    </row>
    <row r="28" spans="1:21" s="1" customFormat="1" ht="18" customHeight="1">
      <c r="A28" s="373"/>
      <c r="B28" s="371"/>
      <c r="C28" s="417"/>
      <c r="E28" s="5"/>
      <c r="F28" s="5"/>
      <c r="G28" s="5"/>
      <c r="H28" s="5"/>
      <c r="I28" s="5"/>
      <c r="J28" s="5"/>
      <c r="K28" s="5"/>
      <c r="L28" s="5"/>
      <c r="M28" s="5"/>
      <c r="P28" s="361"/>
      <c r="U28" s="361"/>
    </row>
  </sheetData>
  <sheetProtection formatCells="0" formatColumns="0" formatRows="0"/>
  <mergeCells count="4">
    <mergeCell ref="C2:O2"/>
    <mergeCell ref="C3:O3"/>
    <mergeCell ref="C4:O4"/>
    <mergeCell ref="C5:O5"/>
  </mergeCells>
  <phoneticPr fontId="0" type="noConversion"/>
  <conditionalFormatting sqref="D23:P27 E15:P15 P17:P21 D11:P14 M9:N9 D17:L20">
    <cfRule type="expression" dxfId="6" priority="21" stopIfTrue="1">
      <formula>AND(D9&lt;&gt;"",OR(D9&lt;0,NOT(ISNUMBER(D9))))</formula>
    </cfRule>
  </conditionalFormatting>
  <conditionalFormatting sqref="D15">
    <cfRule type="expression" dxfId="5" priority="17" stopIfTrue="1">
      <formula>AND(D15&lt;&gt;"",OR(D15&lt;0,NOT(ISNUMBER(D15))))</formula>
    </cfRule>
  </conditionalFormatting>
  <conditionalFormatting sqref="M17:O21">
    <cfRule type="expression" dxfId="4" priority="16" stopIfTrue="1">
      <formula>AND(M17&lt;&gt;"",OR(M17&lt;0,NOT(ISNUMBER(M17))))</formula>
    </cfRule>
  </conditionalFormatting>
  <conditionalFormatting sqref="E21:L21">
    <cfRule type="expression" dxfId="3" priority="15" stopIfTrue="1">
      <formula>AND(E21&lt;&gt;"",OR(E21&lt;0,NOT(ISNUMBER(E21))))</formula>
    </cfRule>
  </conditionalFormatting>
  <conditionalFormatting sqref="D21">
    <cfRule type="expression" dxfId="2" priority="14" stopIfTrue="1">
      <formula>AND(D21&lt;&gt;"",OR(D21&lt;0,NOT(ISNUMBER(D21))))</formula>
    </cfRule>
  </conditionalFormatting>
  <conditionalFormatting sqref="O9:P9">
    <cfRule type="expression" dxfId="1" priority="1" stopIfTrue="1">
      <formula>AND(O9&lt;&gt;"",OR(O9&lt;0,NOT(ISNUMBER(O9))))</formula>
    </cfRule>
  </conditionalFormatting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64" customWidth="1"/>
    <col min="2" max="2" width="9.140625" style="64"/>
    <col min="3" max="3" width="28.42578125" style="64" customWidth="1"/>
    <col min="4" max="4" width="9.140625" style="64"/>
    <col min="5" max="5" width="13.85546875" style="64" customWidth="1"/>
    <col min="6" max="6" width="16.28515625" style="64" customWidth="1"/>
    <col min="7" max="7" width="13.85546875" style="64" customWidth="1"/>
    <col min="8" max="10" width="9.140625" style="64"/>
    <col min="11" max="11" width="13.140625" style="64" customWidth="1"/>
    <col min="12" max="12" width="10.85546875" style="64" customWidth="1"/>
    <col min="13" max="13" width="9.140625" style="64"/>
    <col min="14" max="14" width="15.5703125" style="64" bestFit="1" customWidth="1"/>
    <col min="15" max="16384" width="9.140625" style="64"/>
  </cols>
  <sheetData>
    <row r="1" spans="1:16" s="20" customFormat="1" ht="18" customHeight="1">
      <c r="A1" s="16" t="s">
        <v>28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6" s="20" customFormat="1" ht="18" customHeight="1">
      <c r="A2" s="21"/>
      <c r="B2" s="22"/>
      <c r="C2" s="22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5"/>
    </row>
    <row r="3" spans="1:16" s="20" customFormat="1" ht="18" customHeight="1" thickBot="1">
      <c r="A3" s="22"/>
      <c r="B3" s="26" t="s">
        <v>1</v>
      </c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7"/>
    </row>
    <row r="4" spans="1:16" s="20" customFormat="1" ht="18" customHeight="1" thickBot="1">
      <c r="A4" s="22"/>
      <c r="B4" s="26" t="s">
        <v>2</v>
      </c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65" t="s">
        <v>109</v>
      </c>
      <c r="O4" s="66">
        <v>5.0000000000000001E-3</v>
      </c>
      <c r="P4" s="27"/>
    </row>
    <row r="5" spans="1:16" s="20" customFormat="1" ht="18" customHeight="1">
      <c r="A5" s="21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7"/>
    </row>
    <row r="6" spans="1:16" s="20" customFormat="1" ht="18" customHeight="1">
      <c r="A6" s="26"/>
      <c r="B6" s="26" t="s">
        <v>60</v>
      </c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7"/>
    </row>
    <row r="7" spans="1:16" s="20" customFormat="1" ht="18" customHeight="1">
      <c r="A7" s="26"/>
      <c r="B7" s="26" t="s">
        <v>104</v>
      </c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7"/>
    </row>
    <row r="8" spans="1:16" s="20" customFormat="1" ht="18" customHeight="1">
      <c r="A8" s="26"/>
      <c r="B8" s="28" t="s">
        <v>3</v>
      </c>
      <c r="C8" s="2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7"/>
    </row>
    <row r="9" spans="1:16" s="20" customFormat="1" ht="18" customHeight="1">
      <c r="A9" s="26"/>
      <c r="B9" s="28"/>
      <c r="C9" s="2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7"/>
    </row>
    <row r="10" spans="1:16" s="20" customFormat="1" ht="18" customHeight="1">
      <c r="A10" s="26"/>
      <c r="B10" s="28"/>
      <c r="C10" s="2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7"/>
    </row>
    <row r="11" spans="1:16" s="20" customFormat="1" ht="18" customHeight="1">
      <c r="A11" s="26"/>
      <c r="B11" s="28"/>
      <c r="C11" s="2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7"/>
    </row>
    <row r="12" spans="1:16" s="20" customFormat="1" ht="18" customHeight="1">
      <c r="A12" s="26"/>
      <c r="B12" s="28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7"/>
    </row>
    <row r="13" spans="1:16" s="37" customFormat="1" ht="34.15" customHeight="1">
      <c r="A13" s="99"/>
      <c r="B13" s="100" t="s">
        <v>4</v>
      </c>
      <c r="C13" s="101"/>
      <c r="D13" s="102" t="s">
        <v>29</v>
      </c>
      <c r="E13" s="103"/>
      <c r="F13" s="103"/>
      <c r="G13" s="103"/>
      <c r="H13" s="103"/>
      <c r="I13" s="104"/>
      <c r="J13" s="104"/>
      <c r="K13" s="105" t="s">
        <v>30</v>
      </c>
      <c r="L13" s="106" t="s">
        <v>31</v>
      </c>
      <c r="M13" s="106" t="s">
        <v>32</v>
      </c>
      <c r="N13" s="106" t="s">
        <v>31</v>
      </c>
      <c r="P13" s="46"/>
    </row>
    <row r="14" spans="1:16" s="37" customFormat="1" ht="58.5" customHeight="1">
      <c r="A14" s="38"/>
      <c r="B14" s="90"/>
      <c r="C14" s="90"/>
      <c r="D14" s="41" t="s">
        <v>33</v>
      </c>
      <c r="E14" s="107" t="s">
        <v>88</v>
      </c>
      <c r="F14" s="107" t="s">
        <v>89</v>
      </c>
      <c r="G14" s="107" t="s">
        <v>124</v>
      </c>
      <c r="H14" s="107" t="s">
        <v>56</v>
      </c>
      <c r="I14" s="41" t="s">
        <v>31</v>
      </c>
      <c r="J14" s="41" t="s">
        <v>34</v>
      </c>
      <c r="K14" s="108" t="s">
        <v>35</v>
      </c>
      <c r="L14" s="109" t="s">
        <v>36</v>
      </c>
      <c r="M14" s="109" t="s">
        <v>37</v>
      </c>
      <c r="N14" s="109" t="s">
        <v>92</v>
      </c>
      <c r="P14" s="46"/>
    </row>
    <row r="15" spans="1:16" s="37" customFormat="1" ht="18" customHeight="1">
      <c r="A15" s="42"/>
      <c r="B15" s="43" t="s">
        <v>38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148"/>
      <c r="N15" s="148"/>
    </row>
    <row r="16" spans="1:16" s="37" customFormat="1" ht="18" customHeight="1">
      <c r="A16" s="47"/>
      <c r="B16" s="48" t="s">
        <v>106</v>
      </c>
      <c r="C16" s="49"/>
      <c r="D16" s="147"/>
      <c r="E16" s="147"/>
      <c r="F16" s="147"/>
      <c r="G16" s="147"/>
      <c r="H16" s="147"/>
      <c r="I16" s="147"/>
      <c r="J16" s="77">
        <f>+IF('O3'!J10&lt;&gt;"",IF((1+OUT_3_Check!$O$4)*SUM('O3'!D10:I10)&lt;'O3'!J10,1,IF((1-OUT_3_Check!$O$4)*SUM('O3'!D10:I10)&gt;'O3'!J10,1,0)),IF(SUM('O3'!D10:I10)&lt;&gt;0,1,0))</f>
        <v>0</v>
      </c>
      <c r="K16" s="51"/>
      <c r="L16" s="51"/>
      <c r="M16" s="147"/>
      <c r="N16" s="147"/>
    </row>
    <row r="17" spans="1:14" s="37" customFormat="1" ht="18" customHeight="1">
      <c r="A17" s="50"/>
      <c r="B17" s="48" t="s">
        <v>107</v>
      </c>
      <c r="C17" s="49"/>
      <c r="D17" s="147"/>
      <c r="E17" s="147"/>
      <c r="F17" s="147"/>
      <c r="G17" s="147"/>
      <c r="H17" s="147"/>
      <c r="I17" s="147"/>
      <c r="J17" s="77">
        <f>+IF('O3'!J11&lt;&gt;"",IF((1+OUT_3_Check!$O$4)*SUM('O3'!D11:I11)&lt;'O3'!J11,1,IF((1-OUT_3_Check!$O$4)*SUM('O3'!D11:I11)&gt;'O3'!J11,1,0)),IF(SUM('O3'!D11:I11)&lt;&gt;0,1,0))</f>
        <v>0</v>
      </c>
      <c r="K17" s="51"/>
      <c r="L17" s="51"/>
      <c r="M17" s="147"/>
      <c r="N17" s="147"/>
    </row>
    <row r="18" spans="1:14" s="37" customFormat="1" ht="18" customHeight="1">
      <c r="A18" s="50"/>
      <c r="B18" s="48" t="s">
        <v>108</v>
      </c>
      <c r="C18" s="49"/>
      <c r="D18" s="147"/>
      <c r="E18" s="147"/>
      <c r="F18" s="147"/>
      <c r="G18" s="147"/>
      <c r="H18" s="147"/>
      <c r="I18" s="147"/>
      <c r="J18" s="77">
        <f>+IF('O3'!J13&lt;&gt;"",IF((1+OUT_3_Check!$O$4)*SUM('O3'!D13:I13)&lt;'O3'!J13,1,IF((1-OUT_3_Check!$O$4)*SUM('O3'!D13:I13)&gt;'O3'!J13,1,0)),IF(SUM('O3'!D13:I13)&lt;&gt;0,1,0))</f>
        <v>0</v>
      </c>
      <c r="K18" s="51"/>
      <c r="L18" s="51"/>
      <c r="M18" s="147"/>
      <c r="N18" s="147"/>
    </row>
    <row r="19" spans="1:14" s="37" customFormat="1" ht="18" customHeight="1">
      <c r="A19" s="50"/>
      <c r="B19" s="49" t="s">
        <v>11</v>
      </c>
      <c r="C19" s="49"/>
      <c r="D19" s="67">
        <f>+IF('O3'!D14&lt;&gt;"", IF((1+OUT_3_Check!$O$4)*SUM('O3'!D10:D13)&lt;'O3'!D14,1,IF((1-OUT_3_Check!$O$4)*SUM('O3'!D10:D13)&gt;'O3'!D14,1,0)),IF(SUM('O3'!D10:D13)&lt;&gt;0,1,0))</f>
        <v>0</v>
      </c>
      <c r="E19" s="67">
        <f>+IF('O3'!E14&lt;&gt;"", IF((1+OUT_3_Check!$O$4)*SUM('O3'!E10:E13)&lt;'O3'!E14,1,IF((1-OUT_3_Check!$O$4)*SUM('O3'!E10:E13)&gt;'O3'!E14,1,0)),IF(SUM('O3'!E10:E13)&lt;&gt;0,1,0))</f>
        <v>0</v>
      </c>
      <c r="F19" s="67">
        <f>+IF('O3'!F14&lt;&gt;"", IF((1+OUT_3_Check!$O$4)*SUM('O3'!F10:F13)&lt;'O3'!F14,1,IF((1-OUT_3_Check!$O$4)*SUM('O3'!F10:F13)&gt;'O3'!F14,1,0)),IF(SUM('O3'!F10:F13)&lt;&gt;0,1,0))</f>
        <v>0</v>
      </c>
      <c r="G19" s="67">
        <f>+IF('O3'!G14&lt;&gt;"", IF((1+OUT_3_Check!$O$4)*SUM('O3'!G10:G13)&lt;'O3'!G14,1,IF((1-OUT_3_Check!$O$4)*SUM('O3'!G10:G13)&gt;'O3'!G14,1,0)),IF(SUM('O3'!G10:G13)&lt;&gt;0,1,0))</f>
        <v>0</v>
      </c>
      <c r="H19" s="67">
        <f>+IF('O3'!H14&lt;&gt;"", IF((1+OUT_3_Check!$O$4)*SUM('O3'!H10:H13)&lt;'O3'!H14,1,IF((1-OUT_3_Check!$O$4)*SUM('O3'!H10:H13)&gt;'O3'!H14,1,0)),IF(SUM('O3'!H10:H13)&lt;&gt;0,1,0))</f>
        <v>0</v>
      </c>
      <c r="I19" s="67">
        <f>+IF('O3'!I14&lt;&gt;"", IF((1+OUT_3_Check!$O$4)*SUM('O3'!I10:I13)&lt;'O3'!I14,1,IF((1-OUT_3_Check!$O$4)*SUM('O3'!I10:I13)&gt;'O3'!I14,1,0)),IF(SUM('O3'!I10:I13)&lt;&gt;0,1,0))</f>
        <v>0</v>
      </c>
      <c r="J19" s="77">
        <f>+IF('O3'!J14&lt;&gt;"",IF((1+OUT_3_Check!$O$4)*SUM('O3'!D14:I14)&lt;'O3'!J14,1,IF((1-OUT_3_Check!$O$4)*SUM('O3'!D14:I14)&gt;'O3'!J14,1,0)),IF(SUM('O3'!D14:I14)&lt;&gt;0,1,0))</f>
        <v>0</v>
      </c>
      <c r="K19" s="147"/>
      <c r="L19" s="147"/>
      <c r="M19" s="67">
        <f>+IF('O3'!M14&lt;&gt;"", IF((1+OUT_3_Check!$O$4)*SUM('O3'!M10:M13)&lt;'O3'!M14,1,IF((1-OUT_3_Check!$O$4)*SUM('O3'!M10:M13)&gt;'O3'!M14,1,0)),IF(SUM('O3'!M10:M13)&lt;&gt;0,1,0))</f>
        <v>0</v>
      </c>
      <c r="N19" s="67">
        <f>+IF('O3'!N14&lt;&gt;"", IF((1+OUT_3_Check!$O$4)*SUM('O3'!N10:N13)&lt;'O3'!N14,1,IF((1-OUT_3_Check!$O$4)*SUM('O3'!N10:N13)&gt;'O3'!N14,1,0)),IF(SUM('O3'!N10:N13)&lt;&gt;0,1,0))</f>
        <v>0</v>
      </c>
    </row>
    <row r="20" spans="1:14" s="37" customFormat="1" ht="18" customHeight="1">
      <c r="A20" s="50"/>
      <c r="B20" s="52"/>
      <c r="C20" s="52"/>
      <c r="D20" s="53"/>
      <c r="E20" s="53"/>
      <c r="F20" s="53"/>
      <c r="G20" s="53"/>
      <c r="H20" s="53"/>
      <c r="I20" s="53"/>
      <c r="J20" s="149"/>
      <c r="K20" s="149"/>
      <c r="L20" s="149"/>
      <c r="M20" s="149"/>
      <c r="N20" s="149"/>
    </row>
    <row r="21" spans="1:14" s="37" customFormat="1" ht="18" customHeight="1">
      <c r="A21" s="54"/>
      <c r="B21" s="43" t="s">
        <v>18</v>
      </c>
      <c r="C21" s="44"/>
      <c r="D21" s="45"/>
      <c r="E21" s="45"/>
      <c r="F21" s="45"/>
      <c r="G21" s="45"/>
      <c r="H21" s="45"/>
      <c r="I21" s="45"/>
      <c r="J21" s="148"/>
      <c r="K21" s="148"/>
      <c r="L21" s="148"/>
      <c r="M21" s="148"/>
      <c r="N21" s="148"/>
    </row>
    <row r="22" spans="1:14" s="37" customFormat="1" ht="18" customHeight="1">
      <c r="A22" s="54"/>
      <c r="B22" s="43" t="s">
        <v>12</v>
      </c>
      <c r="C22" s="44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37" customFormat="1" ht="18" customHeight="1">
      <c r="A23" s="54"/>
      <c r="B23" s="48" t="s">
        <v>106</v>
      </c>
      <c r="C23" s="49"/>
      <c r="D23" s="147"/>
      <c r="E23" s="147"/>
      <c r="F23" s="147"/>
      <c r="G23" s="147"/>
      <c r="H23" s="147"/>
      <c r="I23" s="147"/>
      <c r="J23" s="77">
        <f>+IF('O3'!J17&lt;&gt;"",IF((1+OUT_3_Check!$O$4)*SUM('O3'!D17:I17)&lt;'O3'!J17,1,IF((1-OUT_3_Check!$O$4)*SUM('O3'!D17:I17)&gt;'O3'!J17,1,0)),IF(SUM('O3'!D17:I17)&lt;&gt;0,1,0))</f>
        <v>0</v>
      </c>
      <c r="K23" s="51"/>
      <c r="L23" s="51"/>
      <c r="M23" s="147"/>
      <c r="N23" s="147"/>
    </row>
    <row r="24" spans="1:14" s="37" customFormat="1" ht="18" customHeight="1">
      <c r="A24" s="47"/>
      <c r="B24" s="48" t="s">
        <v>107</v>
      </c>
      <c r="C24" s="49"/>
      <c r="D24" s="147"/>
      <c r="E24" s="147"/>
      <c r="F24" s="147"/>
      <c r="G24" s="147"/>
      <c r="H24" s="147"/>
      <c r="I24" s="147"/>
      <c r="J24" s="77">
        <f>+IF('O3'!J18&lt;&gt;"",IF((1+OUT_3_Check!$O$4)*SUM('O3'!D18:I18)&lt;'O3'!J18,1,IF((1-OUT_3_Check!$O$4)*SUM('O3'!D18:I18)&gt;'O3'!J18,1,0)),IF(SUM('O3'!D18:I18)&lt;&gt;0,1,0))</f>
        <v>0</v>
      </c>
      <c r="K24" s="51"/>
      <c r="L24" s="51"/>
      <c r="M24" s="147"/>
      <c r="N24" s="147"/>
    </row>
    <row r="25" spans="1:14" s="37" customFormat="1" ht="18" customHeight="1">
      <c r="A25" s="42"/>
      <c r="B25" s="48" t="s">
        <v>108</v>
      </c>
      <c r="C25" s="49"/>
      <c r="D25" s="147"/>
      <c r="E25" s="147"/>
      <c r="F25" s="147"/>
      <c r="G25" s="147"/>
      <c r="H25" s="147"/>
      <c r="I25" s="147"/>
      <c r="J25" s="77">
        <f>+IF('O3'!J20&lt;&gt;"",IF((1+OUT_3_Check!$O$4)*SUM('O3'!D20:I20)&lt;'O3'!J20,1,IF((1-OUT_3_Check!$O$4)*SUM('O3'!D20:I20)&gt;'O3'!J20,1,0)),IF(SUM('O3'!D20:I20)&lt;&gt;0,1,0))</f>
        <v>0</v>
      </c>
      <c r="K25" s="51"/>
      <c r="L25" s="51"/>
      <c r="M25" s="147"/>
      <c r="N25" s="147"/>
    </row>
    <row r="26" spans="1:14" s="37" customFormat="1" ht="18" customHeight="1">
      <c r="A26" s="54"/>
      <c r="B26" s="49" t="s">
        <v>11</v>
      </c>
      <c r="C26" s="49"/>
      <c r="D26" s="67">
        <f>+IF('O3'!D21&lt;&gt;"", IF((1+OUT_3_Check!$O$4)*SUM('O3'!D17:D20)&lt;'O3'!D21,1,IF((1-OUT_3_Check!$O$4)*SUM('O3'!D17:D20)&gt;'O3'!D21,1,0)),IF(SUM('O3'!D17:D20)&lt;&gt;0,1,0))</f>
        <v>0</v>
      </c>
      <c r="E26" s="67">
        <f>+IF('O3'!E21&lt;&gt;"", IF((1+OUT_3_Check!$O$4)*SUM('O3'!E17:E20)&lt;'O3'!E21,1,IF((1-OUT_3_Check!$O$4)*SUM('O3'!E17:E20)&gt;'O3'!E21,1,0)),IF(SUM('O3'!E17:E20)&lt;&gt;0,1,0))</f>
        <v>0</v>
      </c>
      <c r="F26" s="67">
        <f>+IF('O3'!F21&lt;&gt;"", IF((1+OUT_3_Check!$O$4)*SUM('O3'!F17:F20)&lt;'O3'!F21,1,IF((1-OUT_3_Check!$O$4)*SUM('O3'!F17:F20)&gt;'O3'!F21,1,0)),IF(SUM('O3'!F17:F20)&lt;&gt;0,1,0))</f>
        <v>0</v>
      </c>
      <c r="G26" s="67">
        <f>+IF('O3'!G21&lt;&gt;"", IF((1+OUT_3_Check!$O$4)*SUM('O3'!G17:G20)&lt;'O3'!G21,1,IF((1-OUT_3_Check!$O$4)*SUM('O3'!G17:G20)&gt;'O3'!G21,1,0)),IF(SUM('O3'!G17:G20)&lt;&gt;0,1,0))</f>
        <v>0</v>
      </c>
      <c r="H26" s="67">
        <f>+IF('O3'!H21&lt;&gt;"", IF((1+OUT_3_Check!$O$4)*SUM('O3'!H17:H20)&lt;'O3'!H21,1,IF((1-OUT_3_Check!$O$4)*SUM('O3'!H17:H20)&gt;'O3'!H21,1,0)),IF(SUM('O3'!H17:H20)&lt;&gt;0,1,0))</f>
        <v>0</v>
      </c>
      <c r="I26" s="67">
        <f>+IF('O3'!I21&lt;&gt;"", IF((1+OUT_3_Check!$O$4)*SUM('O3'!I17:I20)&lt;'O3'!I21,1,IF((1-OUT_3_Check!$O$4)*SUM('O3'!I17:I20)&gt;'O3'!I21,1,0)),IF(SUM('O3'!I17:I20)&lt;&gt;0,1,0))</f>
        <v>0</v>
      </c>
      <c r="J26" s="77">
        <f>+IF('O3'!J21&lt;&gt;"",IF((1+OUT_3_Check!$O$4)*SUM('O3'!D21:I21)&lt;'O3'!J21,1,IF((1-OUT_3_Check!$O$4)*SUM('O3'!D21:I21)&gt;'O3'!J21,1,0)),IF(SUM('O3'!D21:I21)&lt;&gt;0,1,0))</f>
        <v>0</v>
      </c>
      <c r="K26" s="147"/>
      <c r="L26" s="147"/>
      <c r="M26" s="67">
        <f>+IF('O3'!M21&lt;&gt;"", IF((1+OUT_3_Check!$O$4)*SUM('O3'!M17:M20)&lt;'O3'!M21,1,IF((1-OUT_3_Check!$O$4)*SUM('O3'!M17:M20)&gt;'O3'!M21,1,0)),IF(SUM('O3'!M17:M20)&lt;&gt;0,1,0))</f>
        <v>0</v>
      </c>
      <c r="N26" s="67">
        <f>+IF('O3'!N21&lt;&gt;"", IF((1+OUT_3_Check!$O$4)*SUM('O3'!N17:N20)&lt;'O3'!N21,1,IF((1-OUT_3_Check!$O$4)*SUM('O3'!N17:N20)&gt;'O3'!N21,1,0)),IF(SUM('O3'!N17:N20)&lt;&gt;0,1,0))</f>
        <v>0</v>
      </c>
    </row>
    <row r="27" spans="1:14" s="37" customFormat="1" ht="18" customHeight="1">
      <c r="A27" s="54"/>
      <c r="B27" s="55"/>
      <c r="C27" s="55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  <row r="28" spans="1:14" s="37" customFormat="1" ht="18" customHeight="1">
      <c r="A28" s="47"/>
      <c r="B28" s="43" t="s">
        <v>13</v>
      </c>
      <c r="C28" s="44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s="37" customFormat="1" ht="18" customHeight="1">
      <c r="A29" s="47"/>
      <c r="B29" s="48" t="s">
        <v>106</v>
      </c>
      <c r="C29" s="49"/>
      <c r="D29" s="147"/>
      <c r="E29" s="147"/>
      <c r="F29" s="147"/>
      <c r="G29" s="147"/>
      <c r="H29" s="147"/>
      <c r="I29" s="147"/>
      <c r="J29" s="77">
        <f>+IF('O3'!J23&lt;&gt;"",IF((1+OUT_3_Check!$O$4)*SUM('O3'!D23:I23)&lt;'O3'!J23,1,IF((1-OUT_3_Check!$O$4)*SUM('O3'!D23:I23)&gt;'O3'!J23,1,0)),IF(SUM('O3'!D23:I23)&lt;&gt;0,1,0))</f>
        <v>0</v>
      </c>
      <c r="K29" s="51"/>
      <c r="L29" s="51"/>
      <c r="M29" s="147"/>
      <c r="N29" s="147"/>
    </row>
    <row r="30" spans="1:14" s="37" customFormat="1" ht="18" customHeight="1">
      <c r="A30" s="47"/>
      <c r="B30" s="48" t="s">
        <v>107</v>
      </c>
      <c r="C30" s="49"/>
      <c r="D30" s="147"/>
      <c r="E30" s="147"/>
      <c r="F30" s="147"/>
      <c r="G30" s="147"/>
      <c r="H30" s="147"/>
      <c r="I30" s="147"/>
      <c r="J30" s="77">
        <f>+IF('O3'!J24&lt;&gt;"",IF((1+OUT_3_Check!$O$4)*SUM('O3'!D24:I24)&lt;'O3'!J24,1,IF((1-OUT_3_Check!$O$4)*SUM('O3'!D24:I24)&gt;'O3'!J24,1,0)),IF(SUM('O3'!D24:I24)&lt;&gt;0,1,0))</f>
        <v>0</v>
      </c>
      <c r="K30" s="51"/>
      <c r="L30" s="51"/>
      <c r="M30" s="147"/>
      <c r="N30" s="147"/>
    </row>
    <row r="31" spans="1:14" s="37" customFormat="1" ht="18" customHeight="1">
      <c r="A31" s="42"/>
      <c r="B31" s="48" t="s">
        <v>108</v>
      </c>
      <c r="C31" s="49"/>
      <c r="D31" s="147"/>
      <c r="E31" s="147"/>
      <c r="F31" s="147"/>
      <c r="G31" s="147"/>
      <c r="H31" s="147"/>
      <c r="I31" s="147"/>
      <c r="J31" s="77">
        <f>+IF('O3'!J26&lt;&gt;"",IF((1+OUT_3_Check!$O$4)*SUM('O3'!D26:I26)&lt;'O3'!J26,1,IF((1-OUT_3_Check!$O$4)*SUM('O3'!D26:I26)&gt;'O3'!J26,1,0)),IF(SUM('O3'!D26:I26)&lt;&gt;0,1,0))</f>
        <v>0</v>
      </c>
      <c r="K31" s="51"/>
      <c r="L31" s="51"/>
      <c r="M31" s="147"/>
      <c r="N31" s="147"/>
    </row>
    <row r="32" spans="1:14" s="37" customFormat="1" ht="18" customHeight="1">
      <c r="A32" s="47"/>
      <c r="B32" s="49" t="s">
        <v>11</v>
      </c>
      <c r="C32" s="49"/>
      <c r="D32" s="67">
        <f>+IF('O3'!D27&lt;&gt;"", IF((1+OUT_3_Check!$O$4)*SUM('O3'!D23:D26)&lt;'O3'!D27,1,IF((1-OUT_3_Check!$O$4)*SUM('O3'!D23:D26)&gt;'O3'!D27,1,0)),IF(SUM('O3'!D23:D26)&lt;&gt;0,1,0))</f>
        <v>0</v>
      </c>
      <c r="E32" s="67">
        <f>+IF('O3'!E27&lt;&gt;"", IF((1+OUT_3_Check!$O$4)*SUM('O3'!E23:E26)&lt;'O3'!E27,1,IF((1-OUT_3_Check!$O$4)*SUM('O3'!E23:E26)&gt;'O3'!E27,1,0)),IF(SUM('O3'!E23:E26)&lt;&gt;0,1,0))</f>
        <v>0</v>
      </c>
      <c r="F32" s="67">
        <f>+IF('O3'!F27&lt;&gt;"", IF((1+OUT_3_Check!$O$4)*SUM('O3'!F23:F26)&lt;'O3'!F27,1,IF((1-OUT_3_Check!$O$4)*SUM('O3'!F23:F26)&gt;'O3'!F27,1,0)),IF(SUM('O3'!F23:F26)&lt;&gt;0,1,0))</f>
        <v>0</v>
      </c>
      <c r="G32" s="67">
        <f>+IF('O3'!G27&lt;&gt;"", IF((1+OUT_3_Check!$O$4)*SUM('O3'!G23:G26)&lt;'O3'!G27,1,IF((1-OUT_3_Check!$O$4)*SUM('O3'!G23:G26)&gt;'O3'!G27,1,0)),IF(SUM('O3'!G23:G26)&lt;&gt;0,1,0))</f>
        <v>0</v>
      </c>
      <c r="H32" s="67">
        <f>+IF('O3'!H27&lt;&gt;"", IF((1+OUT_3_Check!$O$4)*SUM('O3'!H23:H26)&lt;'O3'!H27,1,IF((1-OUT_3_Check!$O$4)*SUM('O3'!H23:H26)&gt;'O3'!H27,1,0)),IF(SUM('O3'!H23:H26)&lt;&gt;0,1,0))</f>
        <v>0</v>
      </c>
      <c r="I32" s="67">
        <f>+IF('O3'!I27&lt;&gt;"", IF((1+OUT_3_Check!$O$4)*SUM('O3'!I23:I26)&lt;'O3'!I27,1,IF((1-OUT_3_Check!$O$4)*SUM('O3'!I23:I26)&gt;'O3'!I27,1,0)),IF(SUM('O3'!I23:I26)&lt;&gt;0,1,0))</f>
        <v>0</v>
      </c>
      <c r="J32" s="77">
        <f>+IF('O3'!J27&lt;&gt;"",IF((1+OUT_3_Check!$O$4)*SUM('O3'!D27:I27)&lt;'O3'!J27,1,IF((1-OUT_3_Check!$O$4)*SUM('O3'!D27:I27)&gt;'O3'!J27,1,0)),IF(SUM('O3'!D27:I27)&lt;&gt;0,1,0))</f>
        <v>0</v>
      </c>
      <c r="K32" s="147"/>
      <c r="L32" s="147"/>
      <c r="M32" s="67">
        <f>+IF('O3'!M27&lt;&gt;"", IF((1+OUT_3_Check!$O$4)*SUM('O3'!M23:M26)&lt;'O3'!M27,1,IF((1-OUT_3_Check!$O$4)*SUM('O3'!M23:M26)&gt;'O3'!M27,1,0)),IF(SUM('O3'!M23:M26)&lt;&gt;0,1,0))</f>
        <v>0</v>
      </c>
      <c r="N32" s="67">
        <f>+IF('O3'!N27&lt;&gt;"", IF((1+OUT_3_Check!$O$4)*SUM('O3'!N23:N26)&lt;'O3'!N27,1,IF((1-OUT_3_Check!$O$4)*SUM('O3'!N23:N26)&gt;'O3'!N27,1,0)),IF(SUM('O3'!N23:N26)&lt;&gt;0,1,0))</f>
        <v>0</v>
      </c>
    </row>
    <row r="33" spans="1:14" s="37" customFormat="1" ht="18" customHeight="1">
      <c r="A33" s="47"/>
      <c r="B33" s="49"/>
      <c r="C33" s="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</row>
    <row r="34" spans="1:14" s="37" customFormat="1" ht="18" customHeight="1">
      <c r="A34" s="47"/>
      <c r="B34" s="49" t="s">
        <v>14</v>
      </c>
      <c r="C34" s="49"/>
      <c r="D34" s="74">
        <f>+IF('O3'!D28&lt;&gt;"",IF((1+OUT_3_Check!$O$4)*SUM('O3'!D27,'O3'!D21)&lt;'O3'!D28,1,IF((1-OUT_3_Check!$O$4)*SUM('O3'!D27,'O3'!D21)&gt;'O3'!D28,1,0)),IF(SUM('O3'!D27,'O3'!D21)&lt;&gt;0,1,0))</f>
        <v>0</v>
      </c>
      <c r="E34" s="74">
        <f>+IF('O3'!E28&lt;&gt;"",IF((1+OUT_3_Check!$O$4)*SUM('O3'!E27,'O3'!E21)&lt;'O3'!E28,1,IF((1-OUT_3_Check!$O$4)*SUM('O3'!E27,'O3'!E21)&gt;'O3'!E28,1,0)),IF(SUM('O3'!E27,'O3'!E21)&lt;&gt;0,1,0))</f>
        <v>0</v>
      </c>
      <c r="F34" s="74">
        <f>+IF('O3'!F28&lt;&gt;"",IF((1+OUT_3_Check!$O$4)*SUM('O3'!F27,'O3'!F21)&lt;'O3'!F28,1,IF((1-OUT_3_Check!$O$4)*SUM('O3'!F27,'O3'!F21)&gt;'O3'!F28,1,0)),IF(SUM('O3'!F27,'O3'!F21)&lt;&gt;0,1,0))</f>
        <v>0</v>
      </c>
      <c r="G34" s="74">
        <f>+IF('O3'!G28&lt;&gt;"",IF((1+OUT_3_Check!$O$4)*SUM('O3'!G27,'O3'!G21)&lt;'O3'!G28,1,IF((1-OUT_3_Check!$O$4)*SUM('O3'!G27,'O3'!G21)&gt;'O3'!G28,1,0)),IF(SUM('O3'!G27,'O3'!G21)&lt;&gt;0,1,0))</f>
        <v>0</v>
      </c>
      <c r="H34" s="74">
        <f>+IF('O3'!H28&lt;&gt;"",IF((1+OUT_3_Check!$O$4)*SUM('O3'!H27,'O3'!H21)&lt;'O3'!H28,1,IF((1-OUT_3_Check!$O$4)*SUM('O3'!H27,'O3'!H21)&gt;'O3'!H28,1,0)),IF(SUM('O3'!H27,'O3'!H21)&lt;&gt;0,1,0))</f>
        <v>0</v>
      </c>
      <c r="I34" s="74">
        <f>+IF('O3'!I28&lt;&gt;"",IF((1+OUT_3_Check!$O$4)*SUM('O3'!I27,'O3'!I21)&lt;'O3'!I28,1,IF((1-OUT_3_Check!$O$4)*SUM('O3'!I27,'O3'!I21)&gt;'O3'!I28,1,0)),IF(SUM('O3'!I27,'O3'!I21)&lt;&gt;0,1,0))</f>
        <v>0</v>
      </c>
      <c r="J34" s="74">
        <f>+IF('O3'!J28&lt;&gt;"",IF((1+OUT_3_Check!$O$4)*SUM('O3'!J27,'O3'!J21)&lt;'O3'!J28,1,IF((1-OUT_3_Check!$O$4)*SUM('O3'!J27,'O3'!J21)&gt;'O3'!J28,1,0)),IF(SUM('O3'!J27,'O3'!J21)&lt;&gt;0,1,0))</f>
        <v>0</v>
      </c>
      <c r="K34" s="74">
        <f>+IF('O3'!K28&lt;&gt;"",IF((1+OUT_3_Check!$O$4)*SUM('O3'!K27,'O3'!K21)&lt;'O3'!K28,1,IF((1-OUT_3_Check!$O$4)*SUM('O3'!K27,'O3'!K21)&gt;'O3'!K28,1,0)),IF(SUM('O3'!K27,'O3'!K21)&lt;&gt;0,1,0))</f>
        <v>0</v>
      </c>
      <c r="L34" s="74">
        <f>+IF('O3'!L28&lt;&gt;"",IF((1+OUT_3_Check!$O$4)*SUM('O3'!L27,'O3'!L21)&lt;'O3'!L28,1,IF((1-OUT_3_Check!$O$4)*SUM('O3'!L27,'O3'!L21)&gt;'O3'!L28,1,0)),IF(SUM('O3'!L27,'O3'!L21)&lt;&gt;0,1,0))</f>
        <v>0</v>
      </c>
      <c r="M34" s="74">
        <f>+IF('O3'!M28&lt;&gt;"",IF((1+OUT_3_Check!$O$4)*SUM('O3'!M27,'O3'!M21)&lt;'O3'!M28,1,IF((1-OUT_3_Check!$O$4)*SUM('O3'!M27,'O3'!M21)&gt;'O3'!M28,1,0)),IF(SUM('O3'!M27,'O3'!M21)&lt;&gt;0,1,0))</f>
        <v>0</v>
      </c>
      <c r="N34" s="74">
        <f>+IF('O3'!N28&lt;&gt;"",IF((1+OUT_3_Check!$O$4)*SUM('O3'!N27,'O3'!N21)&lt;'O3'!N28,1,IF((1-OUT_3_Check!$O$4)*SUM('O3'!N27,'O3'!N21)&gt;'O3'!N28,1,0)),IF(SUM('O3'!N27,'O3'!N21)&lt;&gt;0,1,0))</f>
        <v>0</v>
      </c>
    </row>
    <row r="35" spans="1:14" s="37" customFormat="1" ht="18" customHeight="1">
      <c r="A35" s="47"/>
      <c r="B35" s="49"/>
      <c r="C35" s="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4" s="37" customFormat="1" ht="18" customHeight="1">
      <c r="A36" s="47"/>
      <c r="B36" s="43" t="s">
        <v>19</v>
      </c>
      <c r="C36" s="43"/>
      <c r="D36" s="76">
        <f>+IF('O3'!D29&lt;&gt;"",IF((1+OUT_3_Check!$O$4)*SUM('O3'!D14,'O3'!D28)&lt;'O3'!D29,1,IF((1-OUT_3_Check!$O$4)*SUM('O3'!D14,'O3'!D28)&gt;'O3'!D29,1,0)),IF(SUM('O3'!D14,'O3'!D28)&lt;&gt;0,1,0))</f>
        <v>0</v>
      </c>
      <c r="E36" s="76">
        <f>+IF('O3'!E29&lt;&gt;"",IF((1+OUT_3_Check!$O$4)*SUM('O3'!E14,'O3'!E28)&lt;'O3'!E29,1,IF((1-OUT_3_Check!$O$4)*SUM('O3'!E14,'O3'!E28)&gt;'O3'!E29,1,0)),IF(SUM('O3'!E14,'O3'!E28)&lt;&gt;0,1,0))</f>
        <v>0</v>
      </c>
      <c r="F36" s="76">
        <f>+IF('O3'!F29&lt;&gt;"",IF((1+OUT_3_Check!$O$4)*SUM('O3'!F14,'O3'!F28)&lt;'O3'!F29,1,IF((1-OUT_3_Check!$O$4)*SUM('O3'!F14,'O3'!F28)&gt;'O3'!F29,1,0)),IF(SUM('O3'!F14,'O3'!F28)&lt;&gt;0,1,0))</f>
        <v>0</v>
      </c>
      <c r="G36" s="76">
        <f>+IF('O3'!G29&lt;&gt;"",IF((1+OUT_3_Check!$O$4)*SUM('O3'!G14,'O3'!G28)&lt;'O3'!G29,1,IF((1-OUT_3_Check!$O$4)*SUM('O3'!G14,'O3'!G28)&gt;'O3'!G29,1,0)),IF(SUM('O3'!G14,'O3'!G28)&lt;&gt;0,1,0))</f>
        <v>0</v>
      </c>
      <c r="H36" s="76">
        <f>+IF('O3'!H29&lt;&gt;"",IF((1+OUT_3_Check!$O$4)*SUM('O3'!H14,'O3'!H28)&lt;'O3'!H29,1,IF((1-OUT_3_Check!$O$4)*SUM('O3'!H14,'O3'!H28)&gt;'O3'!H29,1,0)),IF(SUM('O3'!H14,'O3'!H28)&lt;&gt;0,1,0))</f>
        <v>0</v>
      </c>
      <c r="I36" s="76">
        <f>+IF('O3'!I29&lt;&gt;"",IF((1+OUT_3_Check!$O$4)*SUM('O3'!I14,'O3'!I28)&lt;'O3'!I29,1,IF((1-OUT_3_Check!$O$4)*SUM('O3'!I14,'O3'!I28)&gt;'O3'!I29,1,0)),IF(SUM('O3'!I14,'O3'!I28)&lt;&gt;0,1,0))</f>
        <v>0</v>
      </c>
      <c r="J36" s="76">
        <f>+IF('O3'!J29&lt;&gt;"",IF((1+OUT_3_Check!$O$4)*SUM('O3'!J14,'O3'!J28)&lt;'O3'!J29,1,IF((1-OUT_3_Check!$O$4)*SUM('O3'!J14,'O3'!J28)&gt;'O3'!J29,1,0)),IF(SUM('O3'!J14,'O3'!J28)&lt;&gt;0,1,0))</f>
        <v>0</v>
      </c>
      <c r="K36" s="76">
        <f>+IF('O3'!K29&lt;&gt;"",IF((1+OUT_3_Check!$O$4)*SUM('O3'!K14,'O3'!K28)&lt;'O3'!K29,1,IF((1-OUT_3_Check!$O$4)*SUM('O3'!K14,'O3'!K28)&gt;'O3'!K29,1,0)),IF(SUM('O3'!K14,'O3'!K28)&lt;&gt;0,1,0))</f>
        <v>0</v>
      </c>
      <c r="L36" s="76">
        <f>+IF('O3'!L29&lt;&gt;"",IF((1+OUT_3_Check!$O$4)*SUM('O3'!L14,'O3'!L28)&lt;'O3'!L29,1,IF((1-OUT_3_Check!$O$4)*SUM('O3'!L14,'O3'!L28)&gt;'O3'!L29,1,0)),IF(SUM('O3'!L14,'O3'!L28)&lt;&gt;0,1,0))</f>
        <v>0</v>
      </c>
      <c r="M36" s="76">
        <f>+IF('O3'!M29&lt;&gt;"",IF((1+OUT_3_Check!$O$4)*SUM('O3'!M14,'O3'!M28)&lt;'O3'!M29,1,IF((1-OUT_3_Check!$O$4)*SUM('O3'!M14,'O3'!M28)&gt;'O3'!M29,1,0)),IF(SUM('O3'!M14,'O3'!M28)&lt;&gt;0,1,0))</f>
        <v>0</v>
      </c>
      <c r="N36" s="76">
        <f>+IF('O3'!N29&lt;&gt;"",IF((1+OUT_3_Check!$O$4)*SUM('O3'!N14,'O3'!N28)&lt;'O3'!N29,1,IF((1-OUT_3_Check!$O$4)*SUM('O3'!N14,'O3'!N28)&gt;'O3'!N29,1,0)),IF(SUM('O3'!N14,'O3'!N28)&lt;&gt;0,1,0))</f>
        <v>0</v>
      </c>
    </row>
    <row r="37" spans="1:14" s="37" customFormat="1" ht="18" customHeight="1">
      <c r="A37" s="54"/>
      <c r="B37" s="43" t="s">
        <v>24</v>
      </c>
      <c r="C37" s="43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1:14" s="37" customFormat="1" ht="18" customHeight="1">
      <c r="A38" s="54"/>
      <c r="B38" s="49" t="s">
        <v>90</v>
      </c>
      <c r="C38" s="43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s="37" customFormat="1" ht="18" customHeight="1">
      <c r="A39" s="57"/>
      <c r="B39" s="93" t="s">
        <v>91</v>
      </c>
      <c r="C39" s="59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14" s="37" customFormat="1" ht="18" customHeight="1">
      <c r="A40" s="49" t="s">
        <v>54</v>
      </c>
      <c r="B40" s="49"/>
      <c r="C40" s="49"/>
      <c r="M40" s="60"/>
    </row>
    <row r="41" spans="1:14" s="37" customFormat="1" ht="18" customHeight="1">
      <c r="A41" s="49" t="s">
        <v>55</v>
      </c>
      <c r="B41" s="49"/>
      <c r="C41" s="49"/>
      <c r="E41" s="60"/>
      <c r="F41" s="60"/>
      <c r="G41" s="60"/>
      <c r="H41" s="60"/>
      <c r="I41" s="60"/>
      <c r="J41" s="60"/>
      <c r="K41" s="60"/>
      <c r="L41" s="60"/>
      <c r="M41" s="60"/>
    </row>
    <row r="42" spans="1:14" s="37" customFormat="1" ht="18" customHeight="1">
      <c r="A42" s="49" t="s">
        <v>94</v>
      </c>
    </row>
    <row r="43" spans="1:14" s="37" customFormat="1" ht="18" customHeight="1">
      <c r="A43" s="49" t="s">
        <v>80</v>
      </c>
    </row>
    <row r="44" spans="1:14" s="33" customFormat="1" ht="18" customHeight="1">
      <c r="A44" s="96"/>
    </row>
    <row r="45" spans="1:14" s="33" customFormat="1" ht="18" customHeight="1"/>
    <row r="46" spans="1:14" s="33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64" customWidth="1"/>
    <col min="2" max="2" width="9.140625" style="64"/>
    <col min="3" max="3" width="25.5703125" style="64" customWidth="1"/>
    <col min="4" max="19" width="9.140625" style="64"/>
    <col min="20" max="20" width="11.140625" style="64" bestFit="1" customWidth="1"/>
    <col min="21" max="16384" width="9.140625" style="64"/>
  </cols>
  <sheetData>
    <row r="1" spans="1:20" s="20" customFormat="1" ht="18" customHeight="1">
      <c r="A1" s="16" t="s">
        <v>39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20" s="20" customFormat="1" ht="18" customHeight="1">
      <c r="A2" s="21"/>
      <c r="B2" s="22"/>
      <c r="C2" s="22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s="20" customFormat="1" ht="18" customHeight="1" thickBot="1">
      <c r="A3" s="22"/>
      <c r="B3" s="26" t="s">
        <v>1</v>
      </c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s="20" customFormat="1" ht="18" customHeight="1" thickBot="1">
      <c r="A4" s="22"/>
      <c r="B4" s="26" t="s">
        <v>2</v>
      </c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65" t="s">
        <v>109</v>
      </c>
      <c r="R4" s="129"/>
      <c r="S4" s="66">
        <v>5.0000000000000001E-3</v>
      </c>
    </row>
    <row r="5" spans="1:20" s="20" customFormat="1" ht="18" customHeight="1">
      <c r="A5" s="21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0" s="20" customFormat="1" ht="18" customHeight="1">
      <c r="A6" s="26"/>
      <c r="B6" s="26" t="s">
        <v>40</v>
      </c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0" s="20" customFormat="1" ht="18" customHeight="1">
      <c r="A7" s="26"/>
      <c r="B7" s="26" t="s">
        <v>41</v>
      </c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8"/>
      <c r="R7" s="23"/>
      <c r="S7" s="23"/>
    </row>
    <row r="8" spans="1:20" s="20" customFormat="1" ht="18" customHeight="1">
      <c r="A8" s="26"/>
      <c r="B8" s="26" t="s">
        <v>105</v>
      </c>
      <c r="C8" s="2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8"/>
      <c r="R8" s="23"/>
      <c r="S8" s="23"/>
    </row>
    <row r="9" spans="1:20" s="20" customFormat="1" ht="18" customHeight="1">
      <c r="A9" s="26"/>
      <c r="B9" s="28" t="s">
        <v>3</v>
      </c>
      <c r="C9" s="2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s="20" customFormat="1" ht="18" customHeight="1">
      <c r="A10" s="26"/>
      <c r="B10" s="28"/>
      <c r="C10" s="2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0" s="20" customFormat="1" ht="18" customHeight="1">
      <c r="A11" s="26"/>
      <c r="B11" s="28"/>
      <c r="C11" s="2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0" s="33" customFormat="1" ht="18" customHeight="1" thickBot="1">
      <c r="A12" s="29"/>
      <c r="B12" s="30"/>
      <c r="C12" s="30"/>
      <c r="D12" s="31"/>
      <c r="E12" s="31"/>
      <c r="F12" s="31"/>
      <c r="G12" s="31"/>
      <c r="H12" s="32"/>
      <c r="I12" s="32"/>
      <c r="J12" s="32"/>
      <c r="K12" s="31"/>
      <c r="L12" s="31"/>
      <c r="M12" s="31"/>
      <c r="N12" s="31"/>
      <c r="O12" s="23"/>
      <c r="P12" s="31"/>
      <c r="Q12" s="31"/>
      <c r="R12" s="31"/>
      <c r="S12" s="31"/>
    </row>
    <row r="13" spans="1:20" s="37" customFormat="1" ht="34.15" customHeight="1">
      <c r="A13" s="99"/>
      <c r="B13" s="101"/>
      <c r="C13" s="101"/>
      <c r="D13" s="115" t="s">
        <v>42</v>
      </c>
      <c r="E13" s="116"/>
      <c r="F13" s="117"/>
      <c r="G13" s="118"/>
      <c r="H13" s="115" t="s">
        <v>43</v>
      </c>
      <c r="I13" s="116"/>
      <c r="J13" s="116"/>
      <c r="K13" s="118"/>
      <c r="L13" s="115" t="s">
        <v>44</v>
      </c>
      <c r="M13" s="116"/>
      <c r="N13" s="116"/>
      <c r="O13" s="130"/>
      <c r="P13" s="128" t="s">
        <v>34</v>
      </c>
      <c r="Q13" s="116"/>
      <c r="R13" s="116"/>
      <c r="S13" s="118"/>
    </row>
    <row r="14" spans="1:20" s="37" customFormat="1" ht="96.75" customHeight="1">
      <c r="A14" s="38"/>
      <c r="B14" s="39" t="s">
        <v>45</v>
      </c>
      <c r="C14" s="90"/>
      <c r="D14" s="119" t="s">
        <v>46</v>
      </c>
      <c r="E14" s="107" t="s">
        <v>47</v>
      </c>
      <c r="F14" s="114" t="s">
        <v>48</v>
      </c>
      <c r="G14" s="120" t="s">
        <v>125</v>
      </c>
      <c r="H14" s="119" t="s">
        <v>46</v>
      </c>
      <c r="I14" s="113" t="s">
        <v>47</v>
      </c>
      <c r="J14" s="107" t="s">
        <v>48</v>
      </c>
      <c r="K14" s="120" t="s">
        <v>125</v>
      </c>
      <c r="L14" s="119" t="s">
        <v>46</v>
      </c>
      <c r="M14" s="113" t="s">
        <v>47</v>
      </c>
      <c r="N14" s="107" t="s">
        <v>48</v>
      </c>
      <c r="O14" s="131" t="s">
        <v>125</v>
      </c>
      <c r="P14" s="110" t="s">
        <v>46</v>
      </c>
      <c r="Q14" s="113" t="s">
        <v>47</v>
      </c>
      <c r="R14" s="107" t="s">
        <v>48</v>
      </c>
      <c r="S14" s="139" t="s">
        <v>125</v>
      </c>
    </row>
    <row r="15" spans="1:20" s="37" customFormat="1" ht="18" customHeight="1">
      <c r="A15" s="42"/>
      <c r="B15" s="43" t="s">
        <v>49</v>
      </c>
      <c r="C15" s="49"/>
      <c r="D15" s="121"/>
      <c r="E15" s="53"/>
      <c r="F15" s="53"/>
      <c r="G15" s="122"/>
      <c r="H15" s="121"/>
      <c r="I15" s="53"/>
      <c r="J15" s="53"/>
      <c r="K15" s="122"/>
      <c r="L15" s="121"/>
      <c r="M15" s="53"/>
      <c r="N15" s="53"/>
      <c r="O15" s="132"/>
      <c r="P15" s="111"/>
      <c r="Q15" s="45"/>
      <c r="R15" s="45"/>
      <c r="S15" s="140"/>
    </row>
    <row r="16" spans="1:20" s="37" customFormat="1" ht="18" customHeight="1">
      <c r="A16" s="47"/>
      <c r="B16" s="43" t="s">
        <v>50</v>
      </c>
      <c r="C16" s="49"/>
      <c r="D16" s="123"/>
      <c r="E16" s="146"/>
      <c r="F16" s="146"/>
      <c r="G16" s="124"/>
      <c r="H16" s="177"/>
      <c r="I16" s="146"/>
      <c r="J16" s="146"/>
      <c r="K16" s="124"/>
      <c r="L16" s="177"/>
      <c r="M16" s="146"/>
      <c r="N16" s="146"/>
      <c r="O16" s="157"/>
      <c r="P16" s="152">
        <f>+IF('O4'!M9&lt;&gt;0,IF('O4'!M9&lt;'O4'!M10,1,0),IF('O4'!M10&lt;&gt;0,2,0))</f>
        <v>0</v>
      </c>
      <c r="Q16" s="152">
        <f>+IF('O4'!N9&lt;&gt;0,IF('O4'!N9&lt;'O4'!N10,1,0),IF('O4'!N10&lt;&gt;0,2,0))</f>
        <v>0</v>
      </c>
      <c r="R16" s="152">
        <f>+IF('O4'!O9&lt;&gt;0,IF('O4'!O9&lt;'O4'!O10,1,0),IF('O4'!O10&lt;&gt;0,2,0))</f>
        <v>0</v>
      </c>
      <c r="S16" s="138"/>
      <c r="T16" s="37">
        <f>+IF('O1'!AR39&lt;&gt;0,IF((1+OUT_4_Check!$S$4)*SUM('O4'!M9:O9)&lt;'O1'!AR39,1,IF((1-OUT_4_Check!$S$4)*SUM('O4'!M9:O9)&gt;'O1'!AR39,1,0)),IF(SUM('O4'!M9:O9)&lt;&gt;0,1,0))</f>
        <v>0</v>
      </c>
    </row>
    <row r="17" spans="1:21" s="37" customFormat="1" ht="18" customHeight="1">
      <c r="A17" s="50"/>
      <c r="B17" s="49"/>
      <c r="C17" s="49"/>
      <c r="D17" s="125"/>
      <c r="E17" s="144"/>
      <c r="F17" s="144"/>
      <c r="G17" s="126"/>
      <c r="H17" s="178"/>
      <c r="I17" s="144"/>
      <c r="J17" s="144"/>
      <c r="K17" s="126"/>
      <c r="L17" s="178"/>
      <c r="M17" s="144"/>
      <c r="N17" s="144"/>
      <c r="O17" s="133"/>
      <c r="P17" s="112"/>
      <c r="Q17" s="70"/>
      <c r="R17" s="68"/>
      <c r="S17" s="138"/>
    </row>
    <row r="18" spans="1:21" s="37" customFormat="1" ht="18" customHeight="1">
      <c r="A18" s="50"/>
      <c r="B18" s="43" t="s">
        <v>49</v>
      </c>
      <c r="C18" s="43"/>
      <c r="D18" s="125"/>
      <c r="E18" s="144"/>
      <c r="F18" s="144"/>
      <c r="G18" s="126"/>
      <c r="H18" s="178"/>
      <c r="I18" s="144"/>
      <c r="J18" s="144"/>
      <c r="K18" s="126"/>
      <c r="L18" s="178"/>
      <c r="M18" s="144"/>
      <c r="N18" s="144"/>
      <c r="O18" s="133"/>
      <c r="P18" s="112"/>
      <c r="Q18" s="70"/>
      <c r="R18" s="70"/>
      <c r="S18" s="141"/>
    </row>
    <row r="19" spans="1:21" s="37" customFormat="1" ht="18" customHeight="1">
      <c r="A19" s="50"/>
      <c r="B19" s="43" t="s">
        <v>27</v>
      </c>
      <c r="C19" s="43"/>
      <c r="D19" s="172"/>
      <c r="E19" s="173"/>
      <c r="F19" s="174"/>
      <c r="G19" s="134"/>
      <c r="H19" s="172"/>
      <c r="I19" s="173"/>
      <c r="J19" s="174"/>
      <c r="K19" s="134"/>
      <c r="L19" s="172"/>
      <c r="M19" s="173"/>
      <c r="N19" s="174"/>
      <c r="O19" s="136"/>
      <c r="P19" s="153"/>
      <c r="Q19" s="154"/>
      <c r="R19" s="155"/>
      <c r="S19" s="138"/>
      <c r="T19" s="98"/>
    </row>
    <row r="20" spans="1:21" s="37" customFormat="1" ht="18" customHeight="1">
      <c r="A20" s="54"/>
      <c r="B20" s="48" t="s">
        <v>106</v>
      </c>
      <c r="C20" s="49"/>
      <c r="D20" s="176"/>
      <c r="E20" s="68"/>
      <c r="F20" s="68"/>
      <c r="G20" s="134">
        <f>+IF(SUM('O1'!AR9,'O1'!AR16)&lt;&gt;0,IF((1+OUT_4_Check!$S$4)*SUM('O4'!D11:F11)&lt;SUM('O1'!AR9,'O1'!AR16),1,IF((1-OUT_4_Check!$S$4)*SUM('O4'!D11:F11)&gt;SUM('O1'!AR9,'O1'!AR16),1,0)),IF(SUM('O4'!D11:F11)&lt;&gt;0,1,0))</f>
        <v>0</v>
      </c>
      <c r="H20" s="127"/>
      <c r="I20" s="68"/>
      <c r="J20" s="68"/>
      <c r="K20" s="134">
        <f>+IF('O1'!AR23&lt;&gt;0,IF((1+OUT_4_Check!$S$4)*SUM('O4'!G11:I11)&lt;'O1'!AR23,1,IF((1-OUT_4_Check!$S$4)*SUM('O4'!G11:I11)&gt;'O1'!AR23,1,0)),IF(SUM('O4'!G11:I11)&lt;&gt;0,1,0))</f>
        <v>0</v>
      </c>
      <c r="L20" s="127"/>
      <c r="M20" s="68"/>
      <c r="N20" s="70"/>
      <c r="O20" s="136">
        <f>+IF('O1'!AR30&lt;&gt;0,IF((1+OUT_4_Check!$S$4)*SUM('O4'!J11:L11)&lt;'O1'!AR30,1,IF((1-OUT_4_Check!$S$4)*SUM('O4'!J11:L11)&gt;'O1'!AR30,1,0)),IF(SUM('O4'!J11:L11)&lt;&gt;0,1,0))</f>
        <v>0</v>
      </c>
      <c r="P20" s="153">
        <f>+IF('O4'!M11&lt;&gt;0,IF((1+OUT_4_Check!$S$4)*SUM('O4'!D11,'O4'!G11,'O4'!J11)&lt;'O4'!M11,1,IF((1-OUT_4_Check!$S$4)*SUM('O4'!D11,'O4'!G11,'O4'!J11)&gt;'O4'!M11,1,0)),IF(SUM('O4'!D11,'O4'!G11,'O4'!J11)&lt;&gt;0,1,IF(SUM('O4'!M12:M15)&lt;&gt;0,1,0)))</f>
        <v>0</v>
      </c>
      <c r="Q20" s="154">
        <f>+IF('O4'!N11&lt;&gt;0,IF((1+OUT_4_Check!$S$4)*SUM('O4'!E11,'O4'!H11,'O4'!K11)&lt;'O4'!N11,1,IF((1-OUT_4_Check!$S$4)*SUM('O4'!E11,'O4'!H11,'O4'!K11)&gt;'O4'!N11,1,0)),IF(SUM('O4'!E11,'O4'!H11,'O4'!K11)&lt;&gt;0,1,0))</f>
        <v>0</v>
      </c>
      <c r="R20" s="155">
        <f>+IF('O4'!O11&lt;&gt;0,IF((1+OUT_4_Check!$S$4)*SUM('O4'!F11,'O4'!I11,'O4'!L11)&lt;'O4'!O11,1,IF((1-OUT_4_Check!$S$4)*SUM('O4'!F11,'O4'!I11,'O4'!L11)&gt;'O4'!O11,1,0)),IF(SUM('O4'!F11,'O4'!I11,'O4'!L11)&lt;&gt;0,1,0))</f>
        <v>0</v>
      </c>
      <c r="S20" s="138"/>
      <c r="T20" s="98"/>
    </row>
    <row r="21" spans="1:21" s="37" customFormat="1" ht="18" customHeight="1">
      <c r="A21" s="47"/>
      <c r="B21" s="48" t="s">
        <v>107</v>
      </c>
      <c r="C21" s="49"/>
      <c r="D21" s="176"/>
      <c r="E21" s="68"/>
      <c r="F21" s="68"/>
      <c r="G21" s="134">
        <f>+IF(SUM('O1'!AR10,'O1'!AR17)&lt;&gt;0,IF((1+OUT_4_Check!$S$4)*SUM('O4'!D12:F12)&lt;SUM('O1'!AR10,'O1'!AR17),1,IF((1-OUT_4_Check!$S$4)*SUM('O4'!D12:F12)&gt;SUM('O1'!AR10,'O1'!AR17),1,0)),IF(SUM('O4'!D12:F12)&lt;&gt;0,1,0))</f>
        <v>0</v>
      </c>
      <c r="H21" s="127"/>
      <c r="I21" s="68"/>
      <c r="J21" s="68"/>
      <c r="K21" s="134">
        <f>+IF('O1'!AR24&lt;&gt;0,IF((1+OUT_4_Check!$S$4)*SUM('O4'!G12:I12)&lt;'O1'!AR24,1,IF((1-OUT_4_Check!$S$4)*SUM('O4'!G12:I12)&gt;'O1'!AR24,1,0)),IF(SUM('O4'!G12:I12)&lt;&gt;0,1,0))</f>
        <v>0</v>
      </c>
      <c r="L21" s="127"/>
      <c r="M21" s="68"/>
      <c r="N21" s="70"/>
      <c r="O21" s="136">
        <f>+IF('O1'!AR31&lt;&gt;0,IF((1+OUT_4_Check!$S$4)*SUM('O4'!J12:L12)&lt;'O1'!AR31,1,IF((1-OUT_4_Check!$S$4)*SUM('O4'!J12:L12)&gt;'O1'!AR31,1,0)),IF(SUM('O4'!J12:L12)&lt;&gt;0,1,0))</f>
        <v>0</v>
      </c>
      <c r="P21" s="153">
        <f>+IF('O4'!M12&lt;&gt;0,IF((1+OUT_4_Check!$S$4)*SUM('O4'!D12,'O4'!G12,'O4'!J12)&lt;'O4'!M12,1,IF((1-OUT_4_Check!$S$4)*SUM('O4'!D12,'O4'!G12,'O4'!J12)&gt;'O4'!M12,1,0)),IF(SUM('O4'!D12,'O4'!G12,'O4'!J12)&lt;&gt;0,1,0))</f>
        <v>0</v>
      </c>
      <c r="Q21" s="154">
        <f>+IF('O4'!N12&lt;&gt;0,IF((1+OUT_4_Check!$S$4)*SUM('O4'!E12,'O4'!H12,'O4'!K12)&lt;'O4'!N12,1,IF((1-OUT_4_Check!$S$4)*SUM('O4'!E12,'O4'!H12,'O4'!K12)&gt;'O4'!N12,1,0)),IF(SUM('O4'!E12,'O4'!H12,'O4'!K12)&lt;&gt;0,1,0))</f>
        <v>0</v>
      </c>
      <c r="R21" s="155">
        <f>+IF('O4'!O12&lt;&gt;0,IF((1+OUT_4_Check!$S$4)*SUM('O4'!F12,'O4'!I12,'O4'!L12)&lt;'O4'!O12,1,IF((1-OUT_4_Check!$S$4)*SUM('O4'!F12,'O4'!I12,'O4'!L12)&gt;'O4'!O12,1,0)),IF(SUM('O4'!F12,'O4'!I12,'O4'!L12)&lt;&gt;0,1,0))</f>
        <v>0</v>
      </c>
      <c r="S21" s="138"/>
      <c r="T21" s="98"/>
      <c r="U21" s="135"/>
    </row>
    <row r="22" spans="1:21" s="37" customFormat="1" ht="18" customHeight="1">
      <c r="A22" s="42"/>
      <c r="B22" s="48" t="s">
        <v>108</v>
      </c>
      <c r="C22" s="49"/>
      <c r="D22" s="176"/>
      <c r="E22" s="142"/>
      <c r="F22" s="142"/>
      <c r="G22" s="134">
        <f>+IF(SUM('O1'!AR12,'O1'!AR19)&lt;&gt;0,IF((1+OUT_4_Check!$S$4)*SUM('O4'!D14:F14)&lt;SUM('O1'!AR12,'O1'!AR19),1,IF((1-OUT_4_Check!$S$4)*SUM('O4'!D14:F14)&gt;SUM('O1'!AR12,'O1'!AR19),1,0)),IF(SUM('O4'!D14:F14)&lt;&gt;0,1,0))</f>
        <v>0</v>
      </c>
      <c r="H22" s="176"/>
      <c r="I22" s="142"/>
      <c r="J22" s="142"/>
      <c r="K22" s="134">
        <f>+IF('O1'!AR26&lt;&gt;0,IF((1+OUT_4_Check!$S$4)*SUM('O4'!G14:I14)&lt;'O1'!AR26,1,IF((1-OUT_4_Check!$S$4)*SUM('O4'!G14:I14)&gt;'O1'!AR26,1,0)),IF(SUM('O4'!G14:I14)&lt;&gt;0,1,0))</f>
        <v>0</v>
      </c>
      <c r="L22" s="176"/>
      <c r="M22" s="142"/>
      <c r="N22" s="144"/>
      <c r="O22" s="136">
        <f>+IF('O1'!AR33&lt;&gt;0,IF((1+OUT_4_Check!$S$4)*SUM('O4'!J14:L14)&lt;'O1'!AR33,1,IF((1-OUT_4_Check!$S$4)*SUM('O4'!J14:L14)&gt;'O1'!AR33,1,0)),IF(SUM('O4'!J14:L14)&lt;&gt;0,1,0))</f>
        <v>0</v>
      </c>
      <c r="P22" s="153">
        <f>+IF('O4'!M14&lt;&gt;0,IF((1+OUT_4_Check!$S$4)*SUM('O4'!D14,'O4'!G14,'O4'!J14)&lt;'O4'!M14,1,IF((1-OUT_4_Check!$S$4)*SUM('O4'!D14,'O4'!G14,'O4'!J14)&gt;'O4'!M14,1,0)),IF(SUM('O4'!D14,'O4'!G14,'O4'!J14)&lt;&gt;0,1,0))</f>
        <v>0</v>
      </c>
      <c r="Q22" s="154">
        <f>+IF('O4'!N14&lt;&gt;0,IF((1+OUT_4_Check!$S$4)*SUM('O4'!E14,'O4'!H14,'O4'!K14)&lt;'O4'!N14,1,IF((1-OUT_4_Check!$S$4)*SUM('O4'!E14,'O4'!H14,'O4'!K14)&gt;'O4'!N14,1,0)),IF(SUM('O4'!E14,'O4'!H14,'O4'!K14)&lt;&gt;0,1,0))</f>
        <v>0</v>
      </c>
      <c r="R22" s="155">
        <f>+IF('O4'!O14&lt;&gt;0,IF((1+OUT_4_Check!$S$4)*SUM('O4'!F14,'O4'!I14,'O4'!L14)&lt;'O4'!O14,1,IF((1-OUT_4_Check!$S$4)*SUM('O4'!F14,'O4'!I14,'O4'!L14)&gt;'O4'!O14,1,0)),IF(SUM('O4'!F14,'O4'!I14,'O4'!L14)&lt;&gt;0,1,0))</f>
        <v>0</v>
      </c>
      <c r="S22" s="138"/>
      <c r="U22" s="98"/>
    </row>
    <row r="23" spans="1:21" s="37" customFormat="1" ht="18" customHeight="1">
      <c r="A23" s="42"/>
      <c r="B23" s="49" t="s">
        <v>11</v>
      </c>
      <c r="C23" s="49"/>
      <c r="D23" s="172">
        <f>+IF('O4'!D15&lt;&gt;"",IF((1+OUT_4_Check!$S$4)*SUM('O4'!D11:D14)&lt;'O4'!D15,1,IF((1-OUT_4_Check!$S$4)*SUM('O4'!D11:D14)&gt;'O4'!D15,1,0)),IF(SUM('O4'!D11:D14)&lt;&gt;0,1,0))</f>
        <v>0</v>
      </c>
      <c r="E23" s="173">
        <f>+IF('O4'!E15&lt;&gt;"",IF((1+OUT_4_Check!$S$4)*SUM('O4'!E11:E14)&lt;'O4'!E15,1,IF((1-OUT_4_Check!$S$4)*SUM('O4'!E11:E14)&gt;'O4'!E15,1,0)),IF(SUM('O4'!E11:E14)&lt;&gt;0,1,0))</f>
        <v>1</v>
      </c>
      <c r="F23" s="173">
        <f>+IF('O4'!F15&lt;&gt;"",IF((1+OUT_4_Check!$S$4)*SUM('O4'!F11:F14)&lt;'O4'!F15,1,IF((1-OUT_4_Check!$S$4)*SUM('O4'!F11:F14)&gt;'O4'!F15,1,0)),IF(SUM('O4'!F11:F14)&lt;&gt;0,1,0))</f>
        <v>0</v>
      </c>
      <c r="G23" s="134">
        <f>+IF(SUM('O1'!AR13,'O1'!AR20)&lt;&gt;0,IF((1+OUT_4_Check!$S$4)*SUM('O4'!D15:F15)&lt;SUM('O1'!AR13,'O1'!AR20),1,IF((1-OUT_4_Check!$S$4)*SUM('O4'!D15:F15)&gt;SUM('O1'!AR13,'O1'!AR20),1,0)),IF(SUM('O4'!D15:F15)&lt;&gt;0,1,0))</f>
        <v>0</v>
      </c>
      <c r="H23" s="179">
        <f>+IF('O4'!H15&lt;&gt;"",IF((1+OUT_4_Check!$S$4)*SUM('O4'!G11:G14)&lt;'O4'!G15,1,IF((1-OUT_4_Check!$S$4)*SUM('O4'!G11:G14)&gt;'O4'!G15,1,0)),IF(SUM('O4'!G11:G14)&lt;&gt;0,1,0))</f>
        <v>0</v>
      </c>
      <c r="I23" s="179">
        <f>+IF('O4'!I15&lt;&gt;"",IF((1+OUT_4_Check!$S$4)*SUM('O4'!H11:H14)&lt;'O4'!H15,1,IF((1-OUT_4_Check!$S$4)*SUM('O4'!H11:H14)&gt;'O4'!H15,1,0)),IF(SUM('O4'!H11:H14)&lt;&gt;0,1,0))</f>
        <v>1</v>
      </c>
      <c r="J23" s="179">
        <f>+IF('O4'!J15&lt;&gt;"",IF((1+OUT_4_Check!$S$4)*SUM('O4'!I11:I14)&lt;'O4'!I15,1,IF((1-OUT_4_Check!$S$4)*SUM('O4'!I11:I14)&gt;'O4'!I15,1,0)),IF(SUM('O4'!I11:I14)&lt;&gt;0,1,0))</f>
        <v>0</v>
      </c>
      <c r="K23" s="134">
        <f>+IF('O1'!AR27&lt;&gt;0,IF((1+OUT_4_Check!$S$4)*SUM('O4'!G15:I15)&lt;'O1'!AR27,1,IF((1-OUT_4_Check!$S$4)*SUM('O4'!G15:I15)&gt;'O1'!AR27,1,0)),IF(SUM('O4'!G15:I15)&lt;&gt;0,1,0))</f>
        <v>0</v>
      </c>
      <c r="L23" s="173">
        <f>+IF('O4'!J15&lt;&gt;"",IF((1+OUT_4_Check!$S$4)*SUM('O4'!J11:J14)&lt;'O4'!J15,1,IF((1-OUT_4_Check!$S$4)*SUM('O4'!J11:J14)&gt;'O4'!J15,1,0)),IF(SUM('O4'!J11:J14)&lt;&gt;0,1,0))</f>
        <v>0</v>
      </c>
      <c r="M23" s="173">
        <f>+IF('O4'!K15&lt;&gt;"",IF((1+OUT_4_Check!$S$4)*SUM('O4'!K11:K14)&lt;'O4'!K15,1,IF((1-OUT_4_Check!$S$4)*SUM('O4'!K11:K14)&gt;'O4'!K15,1,0)),IF(SUM('O4'!K11:K14)&lt;&gt;0,1,0))</f>
        <v>0</v>
      </c>
      <c r="N23" s="173">
        <f>+IF('O4'!L15&lt;&gt;"",IF((1+OUT_4_Check!$S$4)*SUM('O4'!L11:L14)&lt;'O4'!L15,1,IF((1-OUT_4_Check!$S$4)*SUM('O4'!L11:L14)&gt;'O4'!L15,1,0)),IF(SUM('O4'!L11:L14)&lt;&gt;0,1,0))</f>
        <v>0</v>
      </c>
      <c r="O23" s="136">
        <f>+IF('O1'!AR34&lt;&gt;0,IF((1+OUT_4_Check!$S$4)*SUM('O4'!J15:L15)&lt;'O1'!AR34,1,IF((1-OUT_4_Check!$S$4)*SUM('O4'!J15:L15)&gt;'O1'!AR34,1,0)),IF(SUM('O4'!J15:L15)&lt;&gt;0,1,0))</f>
        <v>0</v>
      </c>
      <c r="P23" s="173">
        <f>+IF('O4'!M15&lt;&gt;"",IF((1+OUT_4_Check!$S$4)*SUM('O4'!M11:M14)&lt;'O4'!M15,1,IF((1-OUT_4_Check!$S$4)*SUM('O4'!M11:M14)&gt;'O4'!M15,1,0)),IF(SUM('O4'!M11:M14)&lt;&gt;0,1,0))</f>
        <v>0</v>
      </c>
      <c r="Q23" s="173">
        <f>+IF('O4'!N15&lt;&gt;"",IF((1+OUT_4_Check!$S$4)*SUM('O4'!N11:N14)&lt;'O4'!N15,1,IF((1-OUT_4_Check!$S$4)*SUM('O4'!N11:N14)&gt;'O4'!N15,1,0)),IF(SUM('O4'!N11:N14)&lt;&gt;0,1,0))</f>
        <v>1</v>
      </c>
      <c r="R23" s="173">
        <f>+IF('O4'!O15&lt;&gt;"",IF((1+OUT_4_Check!$S$4)*SUM('O4'!O11:O14)&lt;'O4'!O15,1,IF((1-OUT_4_Check!$S$4)*SUM('O4'!O11:O14)&gt;'O4'!O15,1,0)),IF(SUM('O4'!O11:O14)&lt;&gt;0,1,0))</f>
        <v>0</v>
      </c>
      <c r="S23" s="138"/>
      <c r="U23" s="98"/>
    </row>
    <row r="24" spans="1:21" s="37" customFormat="1" ht="18" customHeight="1">
      <c r="A24" s="54"/>
      <c r="B24" s="55"/>
      <c r="C24" s="55"/>
      <c r="D24" s="178"/>
      <c r="E24" s="144"/>
      <c r="F24" s="144"/>
      <c r="G24" s="126"/>
      <c r="H24" s="178"/>
      <c r="I24" s="144"/>
      <c r="J24" s="144"/>
      <c r="K24" s="126"/>
      <c r="L24" s="178"/>
      <c r="M24" s="144"/>
      <c r="N24" s="144"/>
      <c r="O24" s="137"/>
      <c r="P24" s="156"/>
      <c r="Q24" s="154"/>
      <c r="R24" s="155"/>
      <c r="S24" s="141"/>
      <c r="U24" s="98"/>
    </row>
    <row r="25" spans="1:21" s="37" customFormat="1" ht="18" customHeight="1">
      <c r="A25" s="47"/>
      <c r="B25" s="43" t="s">
        <v>51</v>
      </c>
      <c r="C25" s="43"/>
      <c r="D25" s="178"/>
      <c r="E25" s="144"/>
      <c r="F25" s="144"/>
      <c r="G25" s="126"/>
      <c r="H25" s="178"/>
      <c r="I25" s="144"/>
      <c r="J25" s="144"/>
      <c r="K25" s="126"/>
      <c r="L25" s="178"/>
      <c r="M25" s="144"/>
      <c r="N25" s="144"/>
      <c r="O25" s="137"/>
      <c r="P25" s="156"/>
      <c r="Q25" s="154"/>
      <c r="R25" s="155"/>
      <c r="S25" s="141"/>
    </row>
    <row r="26" spans="1:21" s="37" customFormat="1" ht="18" customHeight="1">
      <c r="A26" s="47"/>
      <c r="B26" s="43" t="s">
        <v>27</v>
      </c>
      <c r="C26" s="43"/>
      <c r="D26" s="172"/>
      <c r="E26" s="173"/>
      <c r="F26" s="174"/>
      <c r="G26" s="134"/>
      <c r="H26" s="172"/>
      <c r="I26" s="173"/>
      <c r="J26" s="174"/>
      <c r="K26" s="134"/>
      <c r="L26" s="172"/>
      <c r="M26" s="173"/>
      <c r="N26" s="174"/>
      <c r="O26" s="136"/>
      <c r="P26" s="153"/>
      <c r="Q26" s="154"/>
      <c r="R26" s="155"/>
      <c r="S26" s="138"/>
      <c r="T26" s="98"/>
    </row>
    <row r="27" spans="1:21" s="37" customFormat="1" ht="18" customHeight="1">
      <c r="A27" s="42"/>
      <c r="B27" s="48" t="s">
        <v>106</v>
      </c>
      <c r="C27" s="49"/>
      <c r="D27" s="127"/>
      <c r="E27" s="68"/>
      <c r="F27" s="68"/>
      <c r="G27" s="134">
        <f>+IF(SUM('O2'!AQ9,'O2'!AQ15)&lt;&gt;0,IF((1+OUT_4_Check!$S$4)*SUM('O4'!D17:F17)&lt;SUM('O2'!AQ9,'O2'!AQ15),1,IF((1-OUT_4_Check!$S$4)*SUM('O4'!D17:F17)&gt;SUM('O2'!AQ9,'O2'!AQ15),1,0)),IF(SUM('O4'!D17:F17)&lt;&gt;0,1,0))</f>
        <v>1</v>
      </c>
      <c r="H27" s="127"/>
      <c r="I27" s="68"/>
      <c r="J27" s="68"/>
      <c r="K27" s="134">
        <f>+IF('O2'!AQ22&lt;&gt;0,IF((1+OUT_4_Check!$S$4)*SUM('O4'!G17:I17)&lt;'O2'!AQ22,1,IF((1-OUT_4_Check!$S$4)*SUM('O4'!G17:I17)&gt;'O2'!AQ22,1,0)),IF(SUM('O4'!G17:I17)&lt;&gt;0,1,0))</f>
        <v>0</v>
      </c>
      <c r="L27" s="127"/>
      <c r="M27" s="68"/>
      <c r="N27" s="70"/>
      <c r="O27" s="136">
        <f>+IF('O2'!AQ28&lt;&gt;0,IF((1+OUT_4_Check!$S$4)*SUM('O4'!J17:L17)&lt;'O2'!AQ28,1,IF((1-OUT_4_Check!$S$4)*SUM('O4'!J17:L17)&gt;'O2'!AQ28,1,0)),IF(SUM('O4'!J17:L17)&lt;&gt;0,1,0))</f>
        <v>1</v>
      </c>
      <c r="P27" s="153">
        <f>+IF('O4'!M17&lt;&gt;0,IF((1+OUT_4_Check!$S$4)*SUM('O4'!D17,'O4'!G17,'O4'!J17)&lt;'O4'!M17,1,IF((1-OUT_4_Check!$S$4)*SUM('O4'!D17,'O4'!G17,'O4'!J17)&gt;'O4'!M17,1,0)),IF(SUM('O4'!D17,'O4'!G17,'O4'!J17)&lt;&gt;0,1,IF(SUM('O4'!M18:M21)&lt;&gt;0,1,0)))</f>
        <v>0</v>
      </c>
      <c r="Q27" s="154">
        <f>+IF('O4'!N17&lt;&gt;0,IF((1+OUT_4_Check!$S$4)*SUM('O4'!E17,'O4'!H17,'O4'!K17)&lt;'O4'!N17,1,IF((1-OUT_4_Check!$S$4)*SUM('O4'!E17,'O4'!H17,'O4'!K17)&gt;'O4'!N17,1,0)),IF(SUM('O4'!E17,'O4'!H17,'O4'!K17)&lt;&gt;0,1,0))</f>
        <v>0</v>
      </c>
      <c r="R27" s="155">
        <f>+IF('O4'!O17&lt;&gt;0,IF((1+OUT_4_Check!$S$4)*SUM('O4'!F17,'O4'!I17,'O4'!L17)&lt;'O4'!O17,1,IF((1-OUT_4_Check!$S$4)*SUM('O4'!F17,'O4'!I17,'O4'!L17)&gt;'O4'!O17,1,0)),IF(SUM('O4'!F17,'O4'!I17,'O4'!L17)&lt;&gt;0,1,0))</f>
        <v>0</v>
      </c>
      <c r="S27" s="138"/>
      <c r="T27" s="98"/>
    </row>
    <row r="28" spans="1:21" s="37" customFormat="1" ht="18" customHeight="1">
      <c r="A28" s="47"/>
      <c r="B28" s="48" t="s">
        <v>107</v>
      </c>
      <c r="C28" s="49"/>
      <c r="D28" s="127"/>
      <c r="E28" s="68"/>
      <c r="F28" s="68"/>
      <c r="G28" s="134">
        <f>+IF(SUM('O2'!AQ10,'O2'!AQ16)&lt;&gt;0,IF((1+OUT_4_Check!$S$4)*SUM('O4'!D18:F18)&lt;SUM('O2'!AQ10,'O2'!AQ16),1,IF((1-OUT_4_Check!$S$4)*SUM('O4'!D18:F18)&gt;SUM('O2'!AQ10,'O2'!AQ16),1,0)),IF(SUM('O4'!D18:F18)&lt;&gt;0,1,0))</f>
        <v>1</v>
      </c>
      <c r="H28" s="127"/>
      <c r="I28" s="68"/>
      <c r="J28" s="68"/>
      <c r="K28" s="134">
        <f>+IF('O2'!AQ23&lt;&gt;0,IF((1+OUT_4_Check!$S$4)*SUM('O4'!G18:I18)&lt;'O2'!AQ23,1,IF((1-OUT_4_Check!$S$4)*SUM('O4'!G18:I18)&gt;'O2'!AQ23,1,0)),IF(SUM('O4'!G18:I18)&lt;&gt;0,1,0))</f>
        <v>1</v>
      </c>
      <c r="L28" s="127"/>
      <c r="M28" s="68"/>
      <c r="N28" s="70"/>
      <c r="O28" s="136">
        <f>+IF('O2'!AQ29&lt;&gt;0,IF((1+OUT_4_Check!$S$4)*SUM('O4'!J18:L18)&lt;'O2'!AQ29,1,IF((1-OUT_4_Check!$S$4)*SUM('O4'!J18:L18)&gt;'O2'!AQ29,1,0)),IF(SUM('O4'!J18:L18)&lt;&gt;0,1,0))</f>
        <v>1</v>
      </c>
      <c r="P28" s="153">
        <f>+IF('O4'!M18&lt;&gt;0,IF((1+OUT_4_Check!$S$4)*SUM('O4'!D18,'O4'!G18,'O4'!J18)&lt;'O4'!M18,1,IF((1-OUT_4_Check!$S$4)*SUM('O4'!D18,'O4'!G18,'O4'!J18)&gt;'O4'!M18,1,0)),IF(SUM('O4'!D18,'O4'!G18,'O4'!J18)&lt;&gt;0,1,0))</f>
        <v>0</v>
      </c>
      <c r="Q28" s="154">
        <f>+IF('O4'!N18&lt;&gt;0,IF((1+OUT_4_Check!$S$4)*SUM('O4'!E18,'O4'!H18,'O4'!K18)&lt;'O4'!N18,1,IF((1-OUT_4_Check!$S$4)*SUM('O4'!E18,'O4'!H18,'O4'!K18)&gt;'O4'!N18,1,0)),IF(SUM('O4'!E18,'O4'!H18,'O4'!K18)&lt;&gt;0,1,0))</f>
        <v>0</v>
      </c>
      <c r="R28" s="155">
        <f>+IF('O4'!O18&lt;&gt;0,IF((1+OUT_4_Check!$S$4)*SUM('O4'!F18,'O4'!I18,'O4'!L18)&lt;'O4'!O18,1,IF((1-OUT_4_Check!$S$4)*SUM('O4'!F18,'O4'!I18,'O4'!L18)&gt;'O4'!O18,1,0)),IF(SUM('O4'!F18,'O4'!I18,'O4'!L18)&lt;&gt;0,1,0))</f>
        <v>0</v>
      </c>
      <c r="S28" s="138"/>
      <c r="T28" s="98"/>
    </row>
    <row r="29" spans="1:21" s="37" customFormat="1" ht="18" customHeight="1">
      <c r="A29" s="47"/>
      <c r="B29" s="48" t="s">
        <v>108</v>
      </c>
      <c r="C29" s="49"/>
      <c r="D29" s="176"/>
      <c r="E29" s="142"/>
      <c r="F29" s="68"/>
      <c r="G29" s="134">
        <f>+IF(SUM('O2'!AQ12,'O2'!AQ18)&lt;&gt;0,IF((1+OUT_4_Check!$S$4)*SUM('O4'!D20:F20)&lt;SUM('O2'!AQ12,'O2'!AQ18),1,IF((1-OUT_4_Check!$S$4)*SUM('O4'!D20:F20)&gt;SUM('O2'!AQ12,'O2'!AQ18),1,0)),IF(SUM('O4'!D20:F20)&lt;&gt;0,1,0))</f>
        <v>1</v>
      </c>
      <c r="H29" s="176"/>
      <c r="I29" s="68"/>
      <c r="J29" s="142"/>
      <c r="K29" s="134">
        <f>+IF('O2'!AQ25&lt;&gt;0,IF((1+OUT_4_Check!$S$4)*SUM('O4'!G20:I20)&lt;'O2'!AQ25,1,IF((1-OUT_4_Check!$S$4)*SUM('O4'!G20:I20)&gt;'O2'!AQ25,1,0)),IF(SUM('O4'!G20:I20)&lt;&gt;0,1,0))</f>
        <v>1</v>
      </c>
      <c r="L29" s="127"/>
      <c r="M29" s="142"/>
      <c r="N29" s="144"/>
      <c r="O29" s="136">
        <f>+IF('O2'!AQ31&lt;&gt;0,IF((1+OUT_4_Check!$S$4)*SUM('O4'!J20:L20)&lt;'O2'!AQ31,1,IF((1-OUT_4_Check!$S$4)*SUM('O4'!J20:L20)&gt;'O2'!AQ31,1,0)),IF(SUM('O4'!J20:L20)&lt;&gt;0,1,0))</f>
        <v>1</v>
      </c>
      <c r="P29" s="153">
        <f>+IF('O4'!M20&lt;&gt;0,IF((1+OUT_4_Check!$S$4)*SUM('O4'!D20,'O4'!G20,'O4'!J20)&lt;'O4'!M20,1,IF((1-OUT_4_Check!$S$4)*SUM('O4'!D20,'O4'!G20,'O4'!J20)&gt;'O4'!M20,1,0)),IF(SUM('O4'!D20,'O4'!G20,'O4'!J20)&lt;&gt;0,1,0))</f>
        <v>0</v>
      </c>
      <c r="Q29" s="154">
        <f>+IF('O4'!N20&lt;&gt;0,IF((1+OUT_4_Check!$S$4)*SUM('O4'!E20,'O4'!H20,'O4'!K20)&lt;'O4'!N20,1,IF((1-OUT_4_Check!$S$4)*SUM('O4'!E20,'O4'!H20,'O4'!K20)&gt;'O4'!N20,1,0)),IF(SUM('O4'!E20,'O4'!H20,'O4'!K20)&lt;&gt;0,1,0))</f>
        <v>0</v>
      </c>
      <c r="R29" s="155">
        <f>+IF('O4'!O20&lt;&gt;0,IF((1+OUT_4_Check!$S$4)*SUM('O4'!F20,'O4'!I20,'O4'!L20)&lt;'O4'!O20,1,IF((1-OUT_4_Check!$S$4)*SUM('O4'!F20,'O4'!I20,'O4'!L20)&gt;'O4'!O20,1,0)),IF(SUM('O4'!F20,'O4'!I20,'O4'!L20)&lt;&gt;0,1,0))</f>
        <v>0</v>
      </c>
      <c r="S29" s="138"/>
    </row>
    <row r="30" spans="1:21" s="37" customFormat="1" ht="18" customHeight="1">
      <c r="A30" s="47"/>
      <c r="B30" s="49" t="s">
        <v>11</v>
      </c>
      <c r="C30" s="49"/>
      <c r="D30" s="172">
        <f>+IF('O4'!D21&lt;&gt;"",IF((1+OUT_4_Check!$S$4)*SUM('O4'!D17:D20)&lt;'O4'!D21,1,IF((1-OUT_4_Check!$S$4)*SUM('O4'!D17:D20)&gt;'O4'!D21,1,0)),IF(SUM('O4'!D17:D20)&lt;&gt;0,1,0))</f>
        <v>1</v>
      </c>
      <c r="E30" s="173">
        <f>+IF('O4'!E21&lt;&gt;"",IF((1+OUT_4_Check!$S$4)*SUM('O4'!E17:E20)&lt;'O4'!E21,1,IF((1-OUT_4_Check!$S$4)*SUM('O4'!E17:E20)&gt;'O4'!E21,1,0)),IF(SUM('O4'!E17:E20)&lt;&gt;0,1,0))</f>
        <v>1</v>
      </c>
      <c r="F30" s="173">
        <f>+IF('O4'!F21&lt;&gt;"",IF((1+OUT_4_Check!$S$4)*SUM('O4'!F17:F20)&lt;'O4'!F21,1,IF((1-OUT_4_Check!$S$4)*SUM('O4'!F17:F20)&gt;'O4'!F21,1,0)),IF(SUM('O4'!F17:F20)&lt;&gt;0,1,0))</f>
        <v>0</v>
      </c>
      <c r="G30" s="134">
        <f>+IF(SUM('O2'!AQ13,'O2'!AQ19)&lt;&gt;0,IF((1+OUT_4_Check!$S$4)*SUM('O4'!D21:F21)&lt;SUM('O2'!AQ13,'O2'!AQ19),1,IF((1-OUT_4_Check!$S$4)*SUM('O4'!D21:F21)&gt;SUM('O2'!AQ13,'O2'!AQ19),1,0)),IF(SUM('O4'!D21:F21)&lt;&gt;0,1,0))</f>
        <v>1</v>
      </c>
      <c r="H30" s="179">
        <f>+IF('O4'!H21&lt;&gt;"",IF((1+OUT_4_Check!$S$4)*SUM('O4'!G17:G20)&lt;'O4'!G21,1,IF((1-OUT_4_Check!$S$4)*SUM('O4'!G17:G20)&gt;'O4'!G21,1,0)),IF(SUM('O4'!G17:G20)&lt;&gt;0,1,0))</f>
        <v>0</v>
      </c>
      <c r="I30" s="179">
        <f>+IF('O4'!I21&lt;&gt;"",IF((1+OUT_4_Check!$S$4)*SUM('O4'!H17:H20)&lt;'O4'!H21,1,IF((1-OUT_4_Check!$S$4)*SUM('O4'!H17:H20)&gt;'O4'!H21,1,0)),IF(SUM('O4'!H17:H20)&lt;&gt;0,1,0))</f>
        <v>0</v>
      </c>
      <c r="J30" s="179">
        <f>+IF('O4'!J21&lt;&gt;"",IF((1+OUT_4_Check!$S$4)*SUM('O4'!I17:I20)&lt;'O4'!I21,1,IF((1-OUT_4_Check!$S$4)*SUM('O4'!I17:I20)&gt;'O4'!I21,1,0)),IF(SUM('O4'!I17:I20)&lt;&gt;0,1,0))</f>
        <v>0</v>
      </c>
      <c r="K30" s="134">
        <f>+IF('O2'!AQ26&lt;&gt;0,IF((1+OUT_4_Check!$S$4)*SUM('O4'!G21:I21)&lt;'O2'!AQ26,1,IF((1-OUT_4_Check!$S$4)*SUM('O4'!G21:I21)&gt;'O2'!AQ26,1,0)),IF(SUM('O4'!G21:I21)&lt;&gt;0,1,0))</f>
        <v>1</v>
      </c>
      <c r="L30" s="173">
        <f>+IF('O4'!J21&lt;&gt;"",IF((1+OUT_4_Check!$S$4)*SUM('O4'!J17:J20)&lt;'O4'!J21,1,IF((1-OUT_4_Check!$S$4)*SUM('O4'!J17:J20)&gt;'O4'!J21,1,0)),IF(SUM('O4'!J17:J20)&lt;&gt;0,1,0))</f>
        <v>0</v>
      </c>
      <c r="M30" s="173">
        <f>+IF('O4'!K21&lt;&gt;"",IF((1+OUT_4_Check!$S$4)*SUM('O4'!K17:K20)&lt;'O4'!K21,1,IF((1-OUT_4_Check!$S$4)*SUM('O4'!K17:K20)&gt;'O4'!K21,1,0)),IF(SUM('O4'!K17:K20)&lt;&gt;0,1,0))</f>
        <v>0</v>
      </c>
      <c r="N30" s="173">
        <f>+IF('O4'!L21&lt;&gt;"",IF((1+OUT_4_Check!$S$4)*SUM('O4'!L17:L20)&lt;'O4'!L21,1,IF((1-OUT_4_Check!$S$4)*SUM('O4'!L17:L20)&gt;'O4'!L21,1,0)),IF(SUM('O4'!L17:L20)&lt;&gt;0,1,0))</f>
        <v>0</v>
      </c>
      <c r="O30" s="136">
        <f>+IF('O2'!AQ32&lt;&gt;0,IF((1+OUT_4_Check!$S$4)*SUM('O4'!J21:L21)&lt;'O2'!AQ32,1,IF((1-OUT_4_Check!$S$4)*SUM('O4'!J21:L21)&gt;'O2'!AQ32,1,0)),IF(SUM('O4'!J21:L21)&lt;&gt;0,1,0))</f>
        <v>1</v>
      </c>
      <c r="P30" s="173">
        <f>+IF('O4'!M21&lt;&gt;"",IF((1+OUT_4_Check!$S$4)*SUM('O4'!M17:M20)&lt;'O4'!M21,1,IF((1-OUT_4_Check!$S$4)*SUM('O4'!M17:M20)&gt;'O4'!M21,1,0)),IF(SUM('O4'!M17:M20)&lt;&gt;0,1,0))</f>
        <v>1</v>
      </c>
      <c r="Q30" s="173">
        <f>+IF('O4'!N21&lt;&gt;"",IF((1+OUT_4_Check!$S$4)*SUM('O4'!N17:N20)&lt;'O4'!N21,1,IF((1-OUT_4_Check!$S$4)*SUM('O4'!N17:N20)&gt;'O4'!N21,1,0)),IF(SUM('O4'!N17:N20)&lt;&gt;0,1,0))</f>
        <v>1</v>
      </c>
      <c r="R30" s="173">
        <f>+IF('O4'!O21&lt;&gt;"",IF((1+OUT_4_Check!$S$4)*SUM('O4'!O17:O20)&lt;'O4'!O21,1,IF((1-OUT_4_Check!$S$4)*SUM('O4'!O17:O20)&gt;'O4'!O21,1,0)),IF(SUM('O4'!O17:O20)&lt;&gt;0,1,0))</f>
        <v>0</v>
      </c>
      <c r="S30" s="138"/>
    </row>
    <row r="31" spans="1:21" s="37" customFormat="1" ht="18" customHeight="1">
      <c r="A31" s="47"/>
      <c r="B31" s="55"/>
      <c r="C31" s="55"/>
      <c r="D31" s="178"/>
      <c r="E31" s="144"/>
      <c r="F31" s="70"/>
      <c r="G31" s="126"/>
      <c r="H31" s="178"/>
      <c r="I31" s="70"/>
      <c r="J31" s="144"/>
      <c r="K31" s="126"/>
      <c r="L31" s="125"/>
      <c r="M31" s="144"/>
      <c r="N31" s="144"/>
      <c r="O31" s="137"/>
      <c r="P31" s="156"/>
      <c r="Q31" s="154"/>
      <c r="R31" s="155"/>
      <c r="S31" s="141"/>
    </row>
    <row r="32" spans="1:21" s="37" customFormat="1" ht="18" customHeight="1">
      <c r="A32" s="47"/>
      <c r="B32" s="43" t="s">
        <v>52</v>
      </c>
      <c r="C32" s="43"/>
      <c r="D32" s="178"/>
      <c r="E32" s="144"/>
      <c r="F32" s="70"/>
      <c r="G32" s="126"/>
      <c r="H32" s="178"/>
      <c r="I32" s="70"/>
      <c r="J32" s="144"/>
      <c r="K32" s="126"/>
      <c r="L32" s="125"/>
      <c r="M32" s="144"/>
      <c r="N32" s="144"/>
      <c r="O32" s="137"/>
      <c r="P32" s="156"/>
      <c r="Q32" s="154"/>
      <c r="R32" s="155"/>
      <c r="S32" s="141"/>
    </row>
    <row r="33" spans="1:20" s="37" customFormat="1" ht="18" customHeight="1">
      <c r="A33" s="47"/>
      <c r="B33" s="43" t="s">
        <v>27</v>
      </c>
      <c r="C33" s="43"/>
      <c r="D33" s="172"/>
      <c r="E33" s="173"/>
      <c r="F33" s="174"/>
      <c r="G33" s="134"/>
      <c r="H33" s="172"/>
      <c r="I33" s="173"/>
      <c r="J33" s="174"/>
      <c r="K33" s="134"/>
      <c r="L33" s="172"/>
      <c r="M33" s="173"/>
      <c r="N33" s="174"/>
      <c r="O33" s="136"/>
      <c r="P33" s="153"/>
      <c r="Q33" s="154"/>
      <c r="R33" s="155"/>
      <c r="S33" s="138"/>
      <c r="T33" s="98"/>
    </row>
    <row r="34" spans="1:20" s="37" customFormat="1" ht="18" customHeight="1">
      <c r="A34" s="54"/>
      <c r="B34" s="48" t="s">
        <v>106</v>
      </c>
      <c r="C34" s="49"/>
      <c r="D34" s="127"/>
      <c r="E34" s="68"/>
      <c r="F34" s="68"/>
      <c r="G34" s="134">
        <f>+IF('O3'!J10&lt;&gt;0,IF((1+OUT_4_Check!$S$4)*SUM('O4'!D23:F23)&lt;'O3'!J10,1,IF((1-OUT_4_Check!$S$4)*SUM('O4'!D23:F23)&gt;'O3'!J10,1,0)),IF(SUM('O4'!D23:F23)&lt;&gt;0,1,0))</f>
        <v>0</v>
      </c>
      <c r="H34" s="127"/>
      <c r="I34" s="68"/>
      <c r="J34" s="68"/>
      <c r="K34" s="134">
        <f>+IF('O3'!J17&lt;&gt;0,IF((1+OUT_4_Check!$S$4)*SUM('O4'!G23:I23)&lt;'O3'!J17,1,IF((1-OUT_4_Check!$S$4)*SUM('O4'!G23:I23)&gt;'O3'!J17,1,0)),IF(SUM('O4'!G23:I23)&lt;&gt;0,1,0))</f>
        <v>0</v>
      </c>
      <c r="L34" s="127"/>
      <c r="M34" s="68"/>
      <c r="N34" s="70"/>
      <c r="O34" s="136">
        <f>+IF('O3'!J23&lt;&gt;0,IF((1+OUT_4_Check!$S$4)*SUM('O4'!J23:L23)&lt;'O3'!J23,1,IF((1-OUT_4_Check!$S$4)*SUM('O4'!J23:L23)&gt;'O3'!J23,1,0)),IF(SUM('O4'!J23:L23)&lt;&gt;0,1,0))</f>
        <v>0</v>
      </c>
      <c r="P34" s="153">
        <f>+IF('O4'!M23&lt;&gt;0,IF((1+OUT_4_Check!$S$4)*SUM('O4'!D23,'O4'!G23,'O4'!J23)&lt;'O4'!M23,1,IF((1-OUT_4_Check!$S$4)*SUM('O4'!D23,'O4'!G23,'O4'!J23)&gt;'O4'!M23,1,0)),IF(SUM('O4'!D23,'O4'!G23,'O4'!J23)&lt;&gt;0,1,IF(SUM('O4'!M24:M28)&lt;&gt;0,1,0)))</f>
        <v>0</v>
      </c>
      <c r="Q34" s="154">
        <f>+IF('O4'!N23&lt;&gt;0,IF((1+OUT_4_Check!$S$4)*SUM('O4'!E23,'O4'!H23,'O4'!K23)&lt;'O4'!N23,1,IF((1-OUT_4_Check!$S$4)*SUM('O4'!E23,'O4'!H23,'O4'!K23)&gt;'O4'!N23,1,0)),IF(SUM('O4'!E23,'O4'!H23,'O4'!K23)&lt;&gt;0,1,0))</f>
        <v>0</v>
      </c>
      <c r="R34" s="155">
        <f>+IF('O4'!O23&lt;&gt;0,IF((1+OUT_4_Check!$S$4)*SUM('O4'!F23,'O4'!I23,'O4'!L23)&lt;'O4'!O23,1,IF((1-OUT_4_Check!$S$4)*SUM('O4'!F23,'O4'!I23,'O4'!L23)&gt;'O4'!O23,1,0)),IF(SUM('O4'!F23,'O4'!I23,'O4'!L23)&lt;&gt;0,1,0))</f>
        <v>0</v>
      </c>
      <c r="S34" s="138"/>
      <c r="T34" s="98"/>
    </row>
    <row r="35" spans="1:20" s="37" customFormat="1" ht="18" customHeight="1">
      <c r="A35" s="54"/>
      <c r="B35" s="48" t="s">
        <v>107</v>
      </c>
      <c r="C35" s="49"/>
      <c r="D35" s="127"/>
      <c r="E35" s="68"/>
      <c r="F35" s="68"/>
      <c r="G35" s="134">
        <f>+IF('O3'!J11&lt;&gt;0,IF((1+OUT_4_Check!$S$4)*SUM('O4'!D24:F24)&lt;'O3'!J11,1,IF((1-OUT_4_Check!$S$4)*SUM('O4'!D24:F24)&gt;'O3'!J11,1,0)),IF(SUM('O4'!D24:F24)&lt;&gt;0,1,0))</f>
        <v>0</v>
      </c>
      <c r="H35" s="127"/>
      <c r="I35" s="68"/>
      <c r="J35" s="68"/>
      <c r="K35" s="134">
        <f>+IF('O3'!J18&lt;&gt;0,IF((1+OUT_4_Check!$S$4)*SUM('O4'!G24:I24)&lt;'O3'!J18,1,IF((1-OUT_4_Check!$S$4)*SUM('O4'!G24:I24)&gt;'O3'!J18,1,0)),IF(SUM('O4'!G24:I24)&lt;&gt;0,1,0))</f>
        <v>0</v>
      </c>
      <c r="L35" s="127"/>
      <c r="M35" s="68"/>
      <c r="N35" s="70"/>
      <c r="O35" s="136">
        <f>+IF('O3'!J24&lt;&gt;0,IF((1+OUT_4_Check!$S$4)*SUM('O4'!J24:L24)&lt;'O3'!J24,1,IF((1-OUT_4_Check!$S$4)*SUM('O4'!J24:L24)&gt;'O3'!J24,1,0)),IF(SUM('O4'!J24:L24)&lt;&gt;0,1,0))</f>
        <v>0</v>
      </c>
      <c r="P35" s="153">
        <f>+IF('O4'!M24&lt;&gt;0,IF((1+OUT_4_Check!$S$4)*SUM('O4'!D24,'O4'!G24,'O4'!J24)&lt;'O4'!M24,1,IF((1-OUT_4_Check!$S$4)*SUM('O4'!D24,'O4'!G24,'O4'!J24)&gt;'O4'!M24,1,0)),IF(SUM('O4'!D24,'O4'!G24,'O4'!J24)&lt;&gt;0,1,0))</f>
        <v>0</v>
      </c>
      <c r="Q35" s="154">
        <f>+IF('O4'!N24&lt;&gt;0,IF((1+OUT_4_Check!$S$4)*SUM('O4'!E24,'O4'!H24,'O4'!K24)&lt;'O4'!N24,1,IF((1-OUT_4_Check!$S$4)*SUM('O4'!E24,'O4'!H24,'O4'!K24)&gt;'O4'!N24,1,0)),IF(SUM('O4'!E24,'O4'!H24,'O4'!K24)&lt;&gt;0,1,0))</f>
        <v>0</v>
      </c>
      <c r="R35" s="155">
        <f>+IF('O4'!O24&lt;&gt;0,IF((1+OUT_4_Check!$S$4)*SUM('O4'!F24,'O4'!I24,'O4'!L24)&lt;'O4'!O24,1,IF((1-OUT_4_Check!$S$4)*SUM('O4'!F24,'O4'!I24,'O4'!L24)&gt;'O4'!O24,1,0)),IF(SUM('O4'!F24,'O4'!I24,'O4'!L24)&lt;&gt;0,1,0))</f>
        <v>0</v>
      </c>
      <c r="S35" s="138"/>
      <c r="T35" s="98"/>
    </row>
    <row r="36" spans="1:20" s="37" customFormat="1" ht="18" customHeight="1">
      <c r="A36" s="54"/>
      <c r="B36" s="48" t="s">
        <v>108</v>
      </c>
      <c r="C36" s="49"/>
      <c r="D36" s="125"/>
      <c r="E36" s="70"/>
      <c r="F36" s="70"/>
      <c r="G36" s="134">
        <f>+IF('O3'!J13&lt;&gt;0,IF((1+OUT_4_Check!$S$4)*SUM('O4'!D26:F26)&lt;'O3'!J13,1,IF((1-OUT_4_Check!$S$4)*SUM('O4'!D26:F26)&gt;'O3'!J13,1,0)),IF(SUM('O4'!D26:F26)&lt;&gt;0,1,0))</f>
        <v>0</v>
      </c>
      <c r="H36" s="125"/>
      <c r="I36" s="70"/>
      <c r="J36" s="70"/>
      <c r="K36" s="134">
        <f>+IF('O3'!J20&lt;&gt;0,IF((1+OUT_4_Check!$S$4)*SUM('O4'!G26:I26)&lt;'O3'!J20,1,IF((1-OUT_4_Check!$S$4)*SUM('O4'!G26:I26)&gt;'O3'!J20,1,0)),IF(SUM('O4'!G26:I26)&lt;&gt;0,1,0))</f>
        <v>0</v>
      </c>
      <c r="L36" s="125"/>
      <c r="M36" s="70"/>
      <c r="N36" s="70"/>
      <c r="O36" s="136">
        <f>+IF('O3'!J26&lt;&gt;0,IF((1+OUT_4_Check!$S$4)*SUM('O4'!J26:L26)&lt;'O3'!J26,1,IF((1-OUT_4_Check!$S$4)*SUM('O4'!J26:L26)&gt;'O3'!J26,1,0)),IF(SUM('O4'!J26:L26)&lt;&gt;0,1,0))</f>
        <v>0</v>
      </c>
      <c r="P36" s="153">
        <f>+IF('O4'!M26&lt;&gt;0,IF((1+OUT_4_Check!$S$4)*SUM('O4'!D26,'O4'!G26,'O4'!J26)&lt;'O4'!M26,1,IF((1-OUT_4_Check!$S$4)*SUM('O4'!D26,'O4'!G26,'O4'!J26)&gt;'O4'!M26,1,0)),IF(SUM('O4'!D26,'O4'!G26,'O4'!J26)&lt;&gt;0,1,0))</f>
        <v>0</v>
      </c>
      <c r="Q36" s="154">
        <f>+IF('O4'!N27&lt;&gt;0,IF((1+OUT_4_Check!$S$4)*SUM('O4'!E27,'O4'!H27,'O4'!K27)&lt;'O4'!N27,1,IF((1-OUT_4_Check!$S$4)*SUM('O4'!E27,'O4'!H27,'O4'!K27)&gt;'O4'!N27,1,0)),IF(SUM('O4'!E27,'O4'!H27,'O4'!K27)&lt;&gt;0,1,0))</f>
        <v>0</v>
      </c>
      <c r="R36" s="155">
        <f>+IF('O4'!O27&lt;&gt;0,IF((1+OUT_4_Check!$S$4)*SUM('O4'!F27,'O4'!I27,'O4'!L27)&lt;'O4'!O27,1,IF((1-OUT_4_Check!$S$4)*SUM('O4'!F27,'O4'!I27,'O4'!L27)&gt;'O4'!O27,1,0)),IF(SUM('O4'!F27,'O4'!I27,'O4'!L27)&lt;&gt;0,1,0))</f>
        <v>0</v>
      </c>
      <c r="S36" s="138"/>
    </row>
    <row r="37" spans="1:20" s="37" customFormat="1" ht="18" customHeight="1" thickBot="1">
      <c r="A37" s="57"/>
      <c r="B37" s="93" t="s">
        <v>11</v>
      </c>
      <c r="C37" s="93"/>
      <c r="D37" s="180">
        <f>+IF('O4'!D27&lt;&gt;"",IF((1+OUT_4_Check!$S$4)*SUM('O4'!D23:D26)&lt;'O4'!D27,1,IF((1-OUT_4_Check!$S$4)*SUM('O4'!D23:D26)&gt;'O4'!D27,1,0)),IF(SUM('O4'!D23:D26)&lt;&gt;0,1,0))</f>
        <v>0</v>
      </c>
      <c r="E37" s="181">
        <f>+IF('O4'!E27&lt;&gt;"",IF((1+OUT_4_Check!$S$4)*SUM('O4'!E23:E26)&lt;'O4'!E27,1,IF((1-OUT_4_Check!$S$4)*SUM('O4'!E23:E26)&gt;'O4'!E27,1,0)),IF(SUM('O4'!E23:E26)&lt;&gt;0,1,0))</f>
        <v>0</v>
      </c>
      <c r="F37" s="181">
        <f>+IF('O4'!F27&lt;&gt;"",IF((1+OUT_4_Check!$S$4)*SUM('O4'!F23:F26)&lt;'O4'!F27,1,IF((1-OUT_4_Check!$S$4)*SUM('O4'!F23:F26)&gt;'O4'!F27,1,0)),IF(SUM('O4'!F23:F26)&lt;&gt;0,1,0))</f>
        <v>0</v>
      </c>
      <c r="G37" s="239">
        <f>+IF('O3'!J14&lt;&gt;0,IF((1+OUT_4_Check!$S$4)*SUM('O4'!D27:F27)&lt;'O3'!J14,1,IF((1-OUT_4_Check!$S$4)*SUM('O4'!D27:F27)&gt;'O3'!J14,1,0)),IF(SUM('O4'!D27:F27)&lt;&gt;0,1,0))</f>
        <v>0</v>
      </c>
      <c r="H37" s="180">
        <f>+IF('O4'!H27&lt;&gt;"",IF((1+OUT_4_Check!$S$4)*SUM('O4'!G23:G26)&lt;'O4'!G27,1,IF((1-OUT_4_Check!$S$4)*SUM('O4'!G23:G26)&gt;'O4'!G27,1,0)),IF(SUM('O4'!G23:G26)&lt;&gt;0,1,0))</f>
        <v>0</v>
      </c>
      <c r="I37" s="182">
        <f>+IF('O4'!I27&lt;&gt;"",IF((1+OUT_4_Check!$S$4)*SUM('O4'!H23:H26)&lt;'O4'!H27,1,IF((1-OUT_4_Check!$S$4)*SUM('O4'!H23:H26)&gt;'O4'!H27,1,0)),IF(SUM('O4'!H23:H26)&lt;&gt;0,1,0))</f>
        <v>0</v>
      </c>
      <c r="J37" s="182">
        <f>+IF('O4'!J27&lt;&gt;"",IF((1+OUT_4_Check!$S$4)*SUM('O4'!I23:I26)&lt;'O4'!I27,1,IF((1-OUT_4_Check!$S$4)*SUM('O4'!I23:I26)&gt;'O4'!I27,1,0)),IF(SUM('O4'!I23:I26)&lt;&gt;0,1,0))</f>
        <v>0</v>
      </c>
      <c r="K37" s="239">
        <f>+IF('O3'!J21&lt;&gt;0,IF((1+OUT_4_Check!$S$4)*SUM('O4'!G27:I27)&lt;'O3'!J21,1,IF((1-OUT_4_Check!$S$4)*SUM('O4'!G27:I27)&gt;'O3'!J21,1,0)),IF(SUM('O4'!G27:I27)&lt;&gt;0,1,0))</f>
        <v>0</v>
      </c>
      <c r="L37" s="181">
        <f>+IF('O4'!J27&lt;&gt;"",IF((1+OUT_4_Check!$S$4)*SUM('O4'!J23:J26)&lt;'O4'!J27,1,IF((1-OUT_4_Check!$S$4)*SUM('O4'!J23:J26)&gt;'O4'!J27,1,0)),IF(SUM('O4'!J23:J26)&lt;&gt;0,1,0))</f>
        <v>0</v>
      </c>
      <c r="M37" s="181">
        <f>+IF('O4'!K27&lt;&gt;"",IF((1+OUT_4_Check!$S$4)*SUM('O4'!K23:K26)&lt;'O4'!K27,1,IF((1-OUT_4_Check!$S$4)*SUM('O4'!K23:K26)&gt;'O4'!K27,1,0)),IF(SUM('O4'!K23:K26)&lt;&gt;0,1,0))</f>
        <v>0</v>
      </c>
      <c r="N37" s="181">
        <f>+IF('O4'!L27&lt;&gt;"",IF((1+OUT_4_Check!$S$4)*SUM('O4'!L23:L26)&lt;'O4'!L27,1,IF((1-OUT_4_Check!$S$4)*SUM('O4'!L23:L26)&gt;'O4'!L27,1,0)),IF(SUM('O4'!L23:L26)&lt;&gt;0,1,0))</f>
        <v>0</v>
      </c>
      <c r="O37" s="240">
        <f>+IF('O3'!J27&lt;&gt;0,IF((1+OUT_4_Check!$S$4)*SUM('O4'!J27:L27)&lt;'O3'!J27,1,IF((1-OUT_4_Check!$S$4)*SUM('O4'!J27:L27)&gt;'O3'!J27,1,0)),IF(SUM('O4'!J27:L27)&lt;&gt;0,1,0))</f>
        <v>0</v>
      </c>
      <c r="P37" s="181">
        <f>+IF('O4'!M27&lt;&gt;"",IF((1+OUT_4_Check!$S$4)*SUM('O4'!M23:M26)&lt;'O4'!M27,1,IF((1-OUT_4_Check!$S$4)*SUM('O4'!M23:M26)&gt;'O4'!M27,1,0)),IF(SUM('O4'!M23:M26)&lt;&gt;0,1,0))</f>
        <v>0</v>
      </c>
      <c r="Q37" s="181">
        <f>+IF('O4'!N27&lt;&gt;"",IF((1+OUT_4_Check!$S$4)*SUM('O4'!N23:N26)&lt;'O4'!N27,1,IF((1-OUT_4_Check!$S$4)*SUM('O4'!N23:N26)&gt;'O4'!N27,1,0)),IF(SUM('O4'!N23:N26)&lt;&gt;0,1,0))</f>
        <v>0</v>
      </c>
      <c r="R37" s="181">
        <f>+IF('O4'!O27&lt;&gt;"",IF((1+OUT_4_Check!$S$4)*SUM('O4'!O23:O26)&lt;'O4'!O27,1,IF((1-OUT_4_Check!$S$4)*SUM('O4'!O23:O26)&gt;'O4'!O27,1,0)),IF(SUM('O4'!O23:O26)&lt;&gt;0,1,0))</f>
        <v>0</v>
      </c>
      <c r="S37" s="239"/>
    </row>
    <row r="38" spans="1:20" s="33" customFormat="1" ht="18" customHeight="1"/>
    <row r="39" spans="1:20" s="33" customFormat="1" ht="18" customHeight="1"/>
    <row r="40" spans="1:20" s="33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T96"/>
  <sheetViews>
    <sheetView showGridLines="0"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2" sqref="C2:K2"/>
    </sheetView>
  </sheetViews>
  <sheetFormatPr defaultColWidth="0" defaultRowHeight="14.25" zeroHeight="1"/>
  <cols>
    <col min="1" max="1" width="1.7109375" style="186" customWidth="1"/>
    <col min="2" max="2" width="1.7109375" style="184" customWidth="1"/>
    <col min="3" max="3" width="54.42578125" style="274" customWidth="1"/>
    <col min="4" max="5" width="17.140625" style="184" customWidth="1"/>
    <col min="6" max="9" width="17.140625" style="186" customWidth="1"/>
    <col min="10" max="10" width="22" style="186" customWidth="1"/>
    <col min="11" max="11" width="20.5703125" style="186" customWidth="1"/>
    <col min="12" max="12" width="1.7109375" style="186" customWidth="1"/>
    <col min="13" max="13" width="9.140625" style="186" customWidth="1"/>
    <col min="14" max="14" width="1.7109375" style="186" customWidth="1"/>
    <col min="15" max="16" width="9.140625" style="186" customWidth="1"/>
    <col min="17" max="16384" width="0" style="186" hidden="1"/>
  </cols>
  <sheetData>
    <row r="1" spans="1:20" s="184" customFormat="1" ht="19.5" customHeight="1">
      <c r="B1" s="275" t="s">
        <v>187</v>
      </c>
      <c r="C1" s="269"/>
      <c r="D1" s="183"/>
      <c r="E1" s="183"/>
      <c r="F1" s="183"/>
      <c r="G1" s="183"/>
      <c r="H1" s="183"/>
      <c r="I1" s="183"/>
      <c r="J1" s="183"/>
      <c r="K1" s="383"/>
    </row>
    <row r="2" spans="1:20" s="277" customFormat="1" ht="20.100000000000001" customHeight="1">
      <c r="C2" s="640" t="s">
        <v>172</v>
      </c>
      <c r="D2" s="640"/>
      <c r="E2" s="640"/>
      <c r="F2" s="640"/>
      <c r="G2" s="640"/>
      <c r="H2" s="640"/>
      <c r="I2" s="640"/>
      <c r="J2" s="640"/>
      <c r="K2" s="640"/>
      <c r="L2" s="278"/>
    </row>
    <row r="3" spans="1:20" s="277" customFormat="1" ht="20.100000000000001" customHeight="1">
      <c r="C3" s="640" t="s">
        <v>134</v>
      </c>
      <c r="D3" s="640"/>
      <c r="E3" s="640"/>
      <c r="F3" s="640"/>
      <c r="G3" s="640"/>
      <c r="H3" s="640"/>
      <c r="I3" s="640"/>
      <c r="J3" s="640"/>
      <c r="K3" s="640"/>
      <c r="L3" s="278"/>
      <c r="M3" s="276"/>
      <c r="N3" s="276"/>
      <c r="O3" s="276"/>
      <c r="P3" s="276"/>
      <c r="Q3" s="276"/>
      <c r="R3" s="276"/>
      <c r="S3" s="276"/>
      <c r="T3" s="276"/>
    </row>
    <row r="4" spans="1:20" s="277" customFormat="1" ht="20.100000000000001" customHeight="1">
      <c r="C4" s="640" t="s">
        <v>196</v>
      </c>
      <c r="D4" s="640"/>
      <c r="E4" s="640"/>
      <c r="F4" s="640"/>
      <c r="G4" s="640"/>
      <c r="H4" s="640"/>
      <c r="I4" s="640"/>
      <c r="J4" s="640"/>
      <c r="K4" s="640"/>
      <c r="L4" s="278"/>
    </row>
    <row r="5" spans="1:20" s="277" customFormat="1" ht="20.100000000000001" customHeight="1">
      <c r="C5" s="691" t="s">
        <v>3</v>
      </c>
      <c r="D5" s="691"/>
      <c r="E5" s="691"/>
      <c r="F5" s="691"/>
      <c r="G5" s="691"/>
      <c r="H5" s="691"/>
      <c r="I5" s="691"/>
      <c r="J5" s="691"/>
      <c r="K5" s="691"/>
      <c r="L5" s="279"/>
    </row>
    <row r="6" spans="1:20" s="184" customFormat="1" ht="39.950000000000003" customHeight="1">
      <c r="B6" s="229"/>
      <c r="C6" s="270"/>
      <c r="D6" s="185"/>
      <c r="J6" s="185"/>
      <c r="K6" s="185"/>
    </row>
    <row r="7" spans="1:20" s="184" customFormat="1" ht="26.25" customHeight="1">
      <c r="B7" s="706" t="s">
        <v>4</v>
      </c>
      <c r="C7" s="707"/>
      <c r="D7" s="332"/>
      <c r="E7" s="333"/>
      <c r="F7" s="333"/>
      <c r="G7" s="327" t="s">
        <v>170</v>
      </c>
      <c r="H7" s="328"/>
      <c r="I7" s="329"/>
      <c r="J7" s="695" t="s">
        <v>142</v>
      </c>
      <c r="K7" s="704"/>
      <c r="L7" s="697"/>
    </row>
    <row r="8" spans="1:20" ht="30.75" customHeight="1">
      <c r="B8" s="708"/>
      <c r="C8" s="709"/>
      <c r="D8" s="695" t="s">
        <v>34</v>
      </c>
      <c r="E8" s="697"/>
      <c r="F8" s="695" t="s">
        <v>135</v>
      </c>
      <c r="G8" s="696"/>
      <c r="H8" s="695" t="s">
        <v>143</v>
      </c>
      <c r="I8" s="696"/>
      <c r="J8" s="698" t="s">
        <v>90</v>
      </c>
      <c r="K8" s="698" t="s">
        <v>91</v>
      </c>
      <c r="L8" s="699"/>
    </row>
    <row r="9" spans="1:20" ht="15" customHeight="1">
      <c r="B9" s="708"/>
      <c r="C9" s="709"/>
      <c r="D9" s="692" t="s">
        <v>13</v>
      </c>
      <c r="E9" s="692" t="s">
        <v>12</v>
      </c>
      <c r="F9" s="694" t="s">
        <v>13</v>
      </c>
      <c r="G9" s="694" t="s">
        <v>12</v>
      </c>
      <c r="H9" s="694" t="s">
        <v>13</v>
      </c>
      <c r="I9" s="694" t="s">
        <v>12</v>
      </c>
      <c r="J9" s="700"/>
      <c r="K9" s="700"/>
      <c r="L9" s="701"/>
    </row>
    <row r="10" spans="1:20" ht="15" customHeight="1">
      <c r="B10" s="710"/>
      <c r="C10" s="711"/>
      <c r="D10" s="693"/>
      <c r="E10" s="693"/>
      <c r="F10" s="693"/>
      <c r="G10" s="693"/>
      <c r="H10" s="693"/>
      <c r="I10" s="693"/>
      <c r="J10" s="702"/>
      <c r="K10" s="702"/>
      <c r="L10" s="703"/>
    </row>
    <row r="11" spans="1:20" s="254" customFormat="1" ht="30" customHeight="1">
      <c r="B11" s="253"/>
      <c r="C11" s="271" t="s">
        <v>171</v>
      </c>
      <c r="D11" s="330">
        <v>500.96816000000467</v>
      </c>
      <c r="E11" s="330">
        <v>90.968160000004659</v>
      </c>
      <c r="F11" s="330">
        <v>400</v>
      </c>
      <c r="G11" s="330"/>
      <c r="H11" s="330">
        <v>100.96816000000466</v>
      </c>
      <c r="I11" s="330">
        <v>90.968160000004659</v>
      </c>
      <c r="J11" s="330">
        <v>59.104802982624989</v>
      </c>
      <c r="K11" s="382">
        <v>0.80113818989112484</v>
      </c>
      <c r="L11" s="334"/>
      <c r="M11" s="186"/>
    </row>
    <row r="12" spans="1:20" ht="17.100000000000001" customHeight="1">
      <c r="B12" s="267"/>
      <c r="C12" s="272" t="s">
        <v>106</v>
      </c>
      <c r="D12" s="330">
        <v>495.96816000000467</v>
      </c>
      <c r="E12" s="330">
        <v>90.968160000004659</v>
      </c>
      <c r="F12" s="330">
        <v>395</v>
      </c>
      <c r="G12" s="330"/>
      <c r="H12" s="330">
        <v>100.96816000000466</v>
      </c>
      <c r="I12" s="330">
        <v>90.968160000004659</v>
      </c>
      <c r="J12" s="330">
        <v>59.104802982624989</v>
      </c>
      <c r="K12" s="331">
        <v>0.78841868683912486</v>
      </c>
      <c r="L12" s="335"/>
    </row>
    <row r="13" spans="1:20" s="185" customFormat="1" ht="17.100000000000001" customHeight="1">
      <c r="B13" s="267"/>
      <c r="C13" s="272" t="s">
        <v>107</v>
      </c>
      <c r="D13" s="378"/>
      <c r="E13" s="378"/>
      <c r="F13" s="378"/>
      <c r="G13" s="378"/>
      <c r="H13" s="378"/>
      <c r="I13" s="378"/>
      <c r="J13" s="378"/>
      <c r="K13" s="379"/>
      <c r="L13" s="380"/>
    </row>
    <row r="14" spans="1:20" ht="17.100000000000001" customHeight="1">
      <c r="B14" s="267"/>
      <c r="C14" s="273" t="s">
        <v>189</v>
      </c>
      <c r="D14" s="330"/>
      <c r="E14" s="330"/>
      <c r="F14" s="330"/>
      <c r="G14" s="330"/>
      <c r="H14" s="330"/>
      <c r="I14" s="330"/>
      <c r="J14" s="330"/>
      <c r="K14" s="331"/>
      <c r="L14" s="335"/>
    </row>
    <row r="15" spans="1:20" ht="17.100000000000001" customHeight="1">
      <c r="A15" s="398"/>
      <c r="B15" s="399"/>
      <c r="C15" s="273" t="s">
        <v>166</v>
      </c>
      <c r="D15" s="330"/>
      <c r="E15" s="330"/>
      <c r="F15" s="330"/>
      <c r="G15" s="330"/>
      <c r="H15" s="330"/>
      <c r="I15" s="330"/>
      <c r="J15" s="330"/>
      <c r="K15" s="331"/>
      <c r="L15" s="335"/>
    </row>
    <row r="16" spans="1:20" ht="17.100000000000001" customHeight="1">
      <c r="A16" s="398"/>
      <c r="B16" s="399"/>
      <c r="C16" s="400" t="s">
        <v>191</v>
      </c>
      <c r="D16" s="330"/>
      <c r="E16" s="330"/>
      <c r="F16" s="330"/>
      <c r="G16" s="330"/>
      <c r="H16" s="330"/>
      <c r="I16" s="330"/>
      <c r="J16" s="330"/>
      <c r="K16" s="331"/>
      <c r="L16" s="335"/>
    </row>
    <row r="17" spans="1:12" ht="17.100000000000001" customHeight="1">
      <c r="A17" s="398"/>
      <c r="B17" s="399"/>
      <c r="C17" s="273" t="s">
        <v>167</v>
      </c>
      <c r="D17" s="330"/>
      <c r="E17" s="330"/>
      <c r="F17" s="330"/>
      <c r="G17" s="330"/>
      <c r="H17" s="330"/>
      <c r="I17" s="330"/>
      <c r="J17" s="330"/>
      <c r="K17" s="331"/>
      <c r="L17" s="335"/>
    </row>
    <row r="18" spans="1:12" ht="17.100000000000001" customHeight="1">
      <c r="A18" s="398"/>
      <c r="B18" s="399"/>
      <c r="C18" s="273" t="s">
        <v>168</v>
      </c>
      <c r="D18" s="330"/>
      <c r="E18" s="330"/>
      <c r="F18" s="330"/>
      <c r="G18" s="330"/>
      <c r="H18" s="330"/>
      <c r="I18" s="330"/>
      <c r="J18" s="330"/>
      <c r="K18" s="331"/>
      <c r="L18" s="335"/>
    </row>
    <row r="19" spans="1:12" ht="17.100000000000001" customHeight="1">
      <c r="A19" s="398"/>
      <c r="B19" s="399"/>
      <c r="C19" s="273" t="s">
        <v>169</v>
      </c>
      <c r="D19" s="330"/>
      <c r="E19" s="330"/>
      <c r="F19" s="330"/>
      <c r="G19" s="330"/>
      <c r="H19" s="330"/>
      <c r="I19" s="330"/>
      <c r="J19" s="330"/>
      <c r="K19" s="331"/>
      <c r="L19" s="335"/>
    </row>
    <row r="20" spans="1:12" ht="17.100000000000001" customHeight="1">
      <c r="A20" s="398"/>
      <c r="B20" s="399"/>
      <c r="C20" s="401" t="s">
        <v>108</v>
      </c>
      <c r="D20" s="330">
        <v>5</v>
      </c>
      <c r="E20" s="330"/>
      <c r="F20" s="330">
        <v>5</v>
      </c>
      <c r="G20" s="330"/>
      <c r="H20" s="330"/>
      <c r="I20" s="330"/>
      <c r="J20" s="330"/>
      <c r="K20" s="331">
        <v>1.2719503052E-2</v>
      </c>
      <c r="L20" s="335"/>
    </row>
    <row r="21" spans="1:12" s="254" customFormat="1" ht="30" customHeight="1">
      <c r="A21" s="402"/>
      <c r="B21" s="403"/>
      <c r="C21" s="404" t="s">
        <v>136</v>
      </c>
      <c r="D21" s="309">
        <v>410</v>
      </c>
      <c r="E21" s="309"/>
      <c r="F21" s="330">
        <v>400</v>
      </c>
      <c r="G21" s="330"/>
      <c r="H21" s="330">
        <v>10</v>
      </c>
      <c r="I21" s="330"/>
      <c r="J21" s="330">
        <v>58.806148827346</v>
      </c>
      <c r="K21" s="331">
        <v>0.50248403461099989</v>
      </c>
      <c r="L21" s="336"/>
    </row>
    <row r="22" spans="1:12" ht="18" customHeight="1">
      <c r="A22" s="398"/>
      <c r="B22" s="405"/>
      <c r="C22" s="401" t="s">
        <v>106</v>
      </c>
      <c r="D22" s="305">
        <v>405</v>
      </c>
      <c r="E22" s="305"/>
      <c r="F22" s="330">
        <v>395</v>
      </c>
      <c r="G22" s="330"/>
      <c r="H22" s="330">
        <v>10</v>
      </c>
      <c r="I22" s="330"/>
      <c r="J22" s="330">
        <v>58.806148827346</v>
      </c>
      <c r="K22" s="454">
        <v>0.4897645315589999</v>
      </c>
      <c r="L22" s="335"/>
    </row>
    <row r="23" spans="1:12" s="185" customFormat="1" ht="18" customHeight="1">
      <c r="A23" s="406"/>
      <c r="B23" s="407"/>
      <c r="C23" s="401" t="s">
        <v>107</v>
      </c>
      <c r="D23" s="305"/>
      <c r="E23" s="305"/>
      <c r="F23" s="378"/>
      <c r="G23" s="378"/>
      <c r="H23" s="378"/>
      <c r="I23" s="378"/>
      <c r="J23" s="378"/>
      <c r="K23" s="379"/>
      <c r="L23" s="380"/>
    </row>
    <row r="24" spans="1:12" ht="18" customHeight="1">
      <c r="A24" s="398"/>
      <c r="B24" s="407"/>
      <c r="C24" s="273" t="s">
        <v>189</v>
      </c>
      <c r="D24" s="305"/>
      <c r="E24" s="305"/>
      <c r="F24" s="454"/>
      <c r="G24" s="454"/>
      <c r="H24" s="454"/>
      <c r="I24" s="454"/>
      <c r="J24" s="454"/>
      <c r="K24" s="454"/>
      <c r="L24" s="335"/>
    </row>
    <row r="25" spans="1:12" ht="18" customHeight="1">
      <c r="A25" s="398"/>
      <c r="B25" s="407"/>
      <c r="C25" s="273" t="s">
        <v>166</v>
      </c>
      <c r="D25" s="305"/>
      <c r="E25" s="305"/>
      <c r="F25" s="454"/>
      <c r="G25" s="454"/>
      <c r="H25" s="454"/>
      <c r="I25" s="454"/>
      <c r="J25" s="454"/>
      <c r="K25" s="454"/>
      <c r="L25" s="335"/>
    </row>
    <row r="26" spans="1:12" ht="18" customHeight="1">
      <c r="A26" s="398"/>
      <c r="B26" s="407"/>
      <c r="C26" s="400" t="s">
        <v>191</v>
      </c>
      <c r="D26" s="305"/>
      <c r="E26" s="305"/>
      <c r="F26" s="454"/>
      <c r="G26" s="454"/>
      <c r="H26" s="454"/>
      <c r="I26" s="454"/>
      <c r="J26" s="454"/>
      <c r="K26" s="454"/>
      <c r="L26" s="335"/>
    </row>
    <row r="27" spans="1:12" ht="18" customHeight="1">
      <c r="A27" s="398"/>
      <c r="B27" s="407"/>
      <c r="C27" s="273" t="s">
        <v>167</v>
      </c>
      <c r="D27" s="305"/>
      <c r="E27" s="305"/>
      <c r="F27" s="454"/>
      <c r="G27" s="454"/>
      <c r="H27" s="454"/>
      <c r="I27" s="454"/>
      <c r="J27" s="454"/>
      <c r="K27" s="454"/>
      <c r="L27" s="335"/>
    </row>
    <row r="28" spans="1:12" ht="18" customHeight="1">
      <c r="A28" s="398"/>
      <c r="B28" s="407"/>
      <c r="C28" s="273" t="s">
        <v>168</v>
      </c>
      <c r="D28" s="305"/>
      <c r="E28" s="305"/>
      <c r="F28" s="454"/>
      <c r="G28" s="454"/>
      <c r="H28" s="454"/>
      <c r="I28" s="454"/>
      <c r="J28" s="454"/>
      <c r="K28" s="454"/>
      <c r="L28" s="335"/>
    </row>
    <row r="29" spans="1:12" ht="18" customHeight="1">
      <c r="A29" s="398"/>
      <c r="B29" s="407"/>
      <c r="C29" s="273" t="s">
        <v>169</v>
      </c>
      <c r="D29" s="305"/>
      <c r="E29" s="305"/>
      <c r="F29" s="454"/>
      <c r="G29" s="454"/>
      <c r="H29" s="454"/>
      <c r="I29" s="454"/>
      <c r="J29" s="454"/>
      <c r="K29" s="454"/>
      <c r="L29" s="335"/>
    </row>
    <row r="30" spans="1:12" ht="18" customHeight="1">
      <c r="A30" s="398"/>
      <c r="B30" s="408"/>
      <c r="C30" s="401" t="s">
        <v>108</v>
      </c>
      <c r="D30" s="305">
        <v>5</v>
      </c>
      <c r="E30" s="305"/>
      <c r="F30" s="454">
        <v>5</v>
      </c>
      <c r="G30" s="454"/>
      <c r="H30" s="454"/>
      <c r="I30" s="454"/>
      <c r="J30" s="454"/>
      <c r="K30" s="454">
        <v>1.2719503052E-2</v>
      </c>
      <c r="L30" s="335"/>
    </row>
    <row r="31" spans="1:12" s="254" customFormat="1" ht="30" customHeight="1">
      <c r="A31" s="402"/>
      <c r="B31" s="403"/>
      <c r="C31" s="404" t="s">
        <v>137</v>
      </c>
      <c r="D31" s="309">
        <v>90.968160000004659</v>
      </c>
      <c r="E31" s="309">
        <v>90.968160000004659</v>
      </c>
      <c r="F31" s="330"/>
      <c r="G31" s="330"/>
      <c r="H31" s="330">
        <v>90.968160000004659</v>
      </c>
      <c r="I31" s="330">
        <v>90.968160000004659</v>
      </c>
      <c r="J31" s="330">
        <v>0.29865415527898703</v>
      </c>
      <c r="K31" s="331">
        <v>0.29865415528012496</v>
      </c>
      <c r="L31" s="336"/>
    </row>
    <row r="32" spans="1:12" ht="18" customHeight="1">
      <c r="A32" s="398"/>
      <c r="B32" s="405"/>
      <c r="C32" s="401" t="s">
        <v>106</v>
      </c>
      <c r="D32" s="305">
        <v>90.968160000004659</v>
      </c>
      <c r="E32" s="305">
        <v>90.968160000004659</v>
      </c>
      <c r="F32" s="454"/>
      <c r="G32" s="454"/>
      <c r="H32" s="454">
        <v>90.968160000004659</v>
      </c>
      <c r="I32" s="454">
        <v>90.968160000004659</v>
      </c>
      <c r="J32" s="454">
        <v>0.29865415527898703</v>
      </c>
      <c r="K32" s="454">
        <v>0.29865415528012496</v>
      </c>
      <c r="L32" s="335"/>
    </row>
    <row r="33" spans="1:19" s="185" customFormat="1" ht="18" customHeight="1">
      <c r="A33" s="406"/>
      <c r="B33" s="407"/>
      <c r="C33" s="401" t="s">
        <v>107</v>
      </c>
      <c r="D33" s="305"/>
      <c r="E33" s="305"/>
      <c r="F33" s="378"/>
      <c r="G33" s="378"/>
      <c r="H33" s="378"/>
      <c r="I33" s="378"/>
      <c r="J33" s="378"/>
      <c r="K33" s="379"/>
      <c r="L33" s="380"/>
    </row>
    <row r="34" spans="1:19" ht="18" customHeight="1">
      <c r="A34" s="398"/>
      <c r="B34" s="407"/>
      <c r="C34" s="273" t="s">
        <v>189</v>
      </c>
      <c r="D34" s="305"/>
      <c r="E34" s="305"/>
      <c r="F34" s="454"/>
      <c r="G34" s="454"/>
      <c r="H34" s="454"/>
      <c r="I34" s="454"/>
      <c r="J34" s="454"/>
      <c r="K34" s="454"/>
      <c r="L34" s="335"/>
    </row>
    <row r="35" spans="1:19" ht="18" customHeight="1">
      <c r="A35" s="398"/>
      <c r="B35" s="407"/>
      <c r="C35" s="273" t="s">
        <v>166</v>
      </c>
      <c r="D35" s="305"/>
      <c r="E35" s="305"/>
      <c r="F35" s="454"/>
      <c r="G35" s="454"/>
      <c r="H35" s="454"/>
      <c r="I35" s="454"/>
      <c r="J35" s="454"/>
      <c r="K35" s="454"/>
      <c r="L35" s="335"/>
    </row>
    <row r="36" spans="1:19" ht="18" customHeight="1">
      <c r="A36" s="398"/>
      <c r="B36" s="407"/>
      <c r="C36" s="400" t="s">
        <v>191</v>
      </c>
      <c r="D36" s="305"/>
      <c r="E36" s="305"/>
      <c r="F36" s="454"/>
      <c r="G36" s="454"/>
      <c r="H36" s="454"/>
      <c r="I36" s="454"/>
      <c r="J36" s="454"/>
      <c r="K36" s="454"/>
      <c r="L36" s="335"/>
    </row>
    <row r="37" spans="1:19" ht="18" customHeight="1">
      <c r="A37" s="398"/>
      <c r="B37" s="407"/>
      <c r="C37" s="273" t="s">
        <v>167</v>
      </c>
      <c r="D37" s="305"/>
      <c r="E37" s="305"/>
      <c r="F37" s="454"/>
      <c r="G37" s="454"/>
      <c r="H37" s="454"/>
      <c r="I37" s="454"/>
      <c r="J37" s="454"/>
      <c r="K37" s="454"/>
      <c r="L37" s="335"/>
    </row>
    <row r="38" spans="1:19" ht="18" customHeight="1">
      <c r="A38" s="398"/>
      <c r="B38" s="407"/>
      <c r="C38" s="273" t="s">
        <v>168</v>
      </c>
      <c r="D38" s="305"/>
      <c r="E38" s="305"/>
      <c r="F38" s="454"/>
      <c r="G38" s="454"/>
      <c r="H38" s="454"/>
      <c r="I38" s="454"/>
      <c r="J38" s="454"/>
      <c r="K38" s="454"/>
      <c r="L38" s="335"/>
    </row>
    <row r="39" spans="1:19" ht="18" customHeight="1">
      <c r="A39" s="398"/>
      <c r="B39" s="407"/>
      <c r="C39" s="273" t="s">
        <v>169</v>
      </c>
      <c r="D39" s="305"/>
      <c r="E39" s="305"/>
      <c r="F39" s="454"/>
      <c r="G39" s="454"/>
      <c r="H39" s="454"/>
      <c r="I39" s="454"/>
      <c r="J39" s="454"/>
      <c r="K39" s="454"/>
      <c r="L39" s="335"/>
    </row>
    <row r="40" spans="1:19" s="280" customFormat="1" ht="30" customHeight="1">
      <c r="A40" s="409"/>
      <c r="B40" s="410"/>
      <c r="C40" s="411" t="s">
        <v>108</v>
      </c>
      <c r="D40" s="305"/>
      <c r="E40" s="305"/>
      <c r="F40" s="454"/>
      <c r="G40" s="454"/>
      <c r="H40" s="454"/>
      <c r="I40" s="454"/>
      <c r="J40" s="454"/>
      <c r="K40" s="454"/>
      <c r="L40" s="337"/>
    </row>
    <row r="41" spans="1:19" s="274" customFormat="1" ht="48" customHeight="1">
      <c r="B41" s="332"/>
      <c r="C41" s="705" t="s">
        <v>190</v>
      </c>
      <c r="D41" s="705"/>
      <c r="E41" s="705"/>
      <c r="F41" s="705"/>
      <c r="G41" s="705"/>
      <c r="H41" s="705"/>
      <c r="I41" s="705"/>
      <c r="J41" s="705"/>
      <c r="K41" s="705"/>
      <c r="L41" s="377"/>
    </row>
    <row r="42" spans="1:19" s="1" customFormat="1" ht="18" customHeight="1">
      <c r="A42" s="373"/>
      <c r="B42" s="4"/>
      <c r="C42" s="290"/>
      <c r="E42" s="5"/>
      <c r="F42" s="5"/>
      <c r="G42" s="5"/>
      <c r="H42" s="5"/>
      <c r="I42" s="5"/>
      <c r="J42" s="5"/>
      <c r="K42" s="5"/>
      <c r="L42" s="5"/>
      <c r="N42" s="361"/>
      <c r="S42" s="361"/>
    </row>
    <row r="43" spans="1:19"/>
    <row r="44" spans="1:19"/>
    <row r="45" spans="1:19"/>
    <row r="46" spans="1:19"/>
    <row r="47" spans="1:19"/>
    <row r="48" spans="1:19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</sheetData>
  <sheetProtection formatCells="0" formatColumns="0" formatRows="0"/>
  <mergeCells count="18">
    <mergeCell ref="C41:K41"/>
    <mergeCell ref="B7:C10"/>
    <mergeCell ref="G9:G10"/>
    <mergeCell ref="I9:I10"/>
    <mergeCell ref="C2:K2"/>
    <mergeCell ref="C3:K3"/>
    <mergeCell ref="C4:K4"/>
    <mergeCell ref="C5:K5"/>
    <mergeCell ref="E9:E10"/>
    <mergeCell ref="F9:F10"/>
    <mergeCell ref="H8:I8"/>
    <mergeCell ref="D8:E8"/>
    <mergeCell ref="F8:G8"/>
    <mergeCell ref="D9:D10"/>
    <mergeCell ref="H9:H10"/>
    <mergeCell ref="K8:L10"/>
    <mergeCell ref="J7:L7"/>
    <mergeCell ref="J8:J10"/>
  </mergeCells>
  <phoneticPr fontId="43" type="noConversion"/>
  <conditionalFormatting sqref="D21:E40">
    <cfRule type="expression" dxfId="0" priority="1" stopIfTrue="1">
      <formula>AND(D21&lt;&gt;"",OR(D21&lt;0,NOT(ISNUMBER(D21))))</formula>
    </cfRule>
  </conditionalFormatting>
  <pageMargins left="0.74803149606299213" right="0.74803149606299213" top="0.98425196850393704" bottom="0.98425196850393704" header="0.51181102362204722" footer="0.51181102362204722"/>
  <pageSetup paperSize="9" scale="47" orientation="portrait" r:id="rId1"/>
  <headerFooter alignWithMargins="0">
    <oddFooter>&amp;R2019 Triennial Central Bank Survey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90" customWidth="1"/>
    <col min="2" max="2" width="5.5703125" style="220" customWidth="1"/>
    <col min="3" max="3" width="35.140625" style="220" customWidth="1"/>
    <col min="4" max="5" width="9.85546875" style="190" customWidth="1"/>
    <col min="6" max="8" width="9.85546875" style="203" customWidth="1"/>
    <col min="9" max="9" width="10.42578125" style="203" customWidth="1"/>
    <col min="10" max="10" width="11.28515625" style="203" customWidth="1"/>
    <col min="11" max="11" width="13" style="203" customWidth="1"/>
    <col min="12" max="16384" width="9.140625" style="203"/>
  </cols>
  <sheetData>
    <row r="1" spans="1:22" s="190" customFormat="1" ht="27" customHeight="1">
      <c r="A1" s="187" t="s">
        <v>139</v>
      </c>
      <c r="B1" s="188"/>
      <c r="C1" s="188"/>
      <c r="D1" s="189"/>
      <c r="E1" s="189"/>
      <c r="F1" s="189"/>
      <c r="G1" s="189"/>
      <c r="H1" s="189"/>
      <c r="I1" s="189"/>
      <c r="J1" s="189"/>
      <c r="K1" s="189"/>
    </row>
    <row r="2" spans="1:22" s="190" customFormat="1" ht="18.75">
      <c r="A2" s="187"/>
      <c r="B2" s="188"/>
      <c r="C2" s="188"/>
      <c r="D2" s="189"/>
      <c r="F2" s="191" t="s">
        <v>1</v>
      </c>
      <c r="H2" s="189"/>
      <c r="I2" s="189"/>
      <c r="J2" s="189"/>
      <c r="K2" s="189"/>
    </row>
    <row r="3" spans="1:22" s="190" customFormat="1" ht="19.5" thickBot="1">
      <c r="A3" s="189"/>
      <c r="B3" s="189"/>
      <c r="C3" s="189"/>
      <c r="D3" s="189"/>
      <c r="F3" s="191" t="s">
        <v>2</v>
      </c>
      <c r="H3" s="189"/>
      <c r="I3" s="189"/>
      <c r="J3" s="189"/>
      <c r="K3" s="189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s="190" customFormat="1" ht="19.5" thickBot="1">
      <c r="A4" s="189"/>
      <c r="B4" s="189"/>
      <c r="C4" s="189"/>
      <c r="D4" s="189"/>
      <c r="E4" s="189"/>
      <c r="F4" s="189"/>
      <c r="H4" s="189"/>
      <c r="I4" s="189"/>
      <c r="J4" s="189"/>
      <c r="K4" s="189"/>
      <c r="L4" s="187"/>
      <c r="M4" s="187"/>
      <c r="N4" s="187"/>
      <c r="O4" s="187"/>
      <c r="P4" s="187"/>
      <c r="Q4" s="65" t="s">
        <v>109</v>
      </c>
      <c r="R4" s="129"/>
      <c r="S4" s="66">
        <v>5.0000000000000001E-3</v>
      </c>
      <c r="T4" s="187"/>
      <c r="U4" s="187"/>
      <c r="V4" s="187"/>
    </row>
    <row r="5" spans="1:22" s="190" customFormat="1" ht="18.75">
      <c r="B5" s="192"/>
      <c r="C5" s="192"/>
      <c r="D5" s="192"/>
      <c r="F5" s="191" t="s">
        <v>134</v>
      </c>
      <c r="H5" s="192"/>
      <c r="I5" s="192"/>
      <c r="J5" s="192"/>
      <c r="K5" s="192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22" s="190" customFormat="1" ht="18.75">
      <c r="B6" s="192"/>
      <c r="C6" s="192"/>
      <c r="D6" s="192"/>
      <c r="F6" s="191" t="s">
        <v>140</v>
      </c>
      <c r="H6" s="192"/>
      <c r="I6" s="192"/>
      <c r="J6" s="192"/>
      <c r="K6" s="192"/>
    </row>
    <row r="7" spans="1:22" s="190" customFormat="1" ht="18.75" customHeight="1">
      <c r="C7" s="192"/>
      <c r="D7" s="192"/>
      <c r="F7" s="193" t="s">
        <v>3</v>
      </c>
      <c r="H7" s="192"/>
      <c r="I7" s="192"/>
      <c r="J7" s="192"/>
      <c r="K7" s="192"/>
    </row>
    <row r="8" spans="1:22" s="190" customFormat="1" ht="18.75" customHeight="1">
      <c r="C8" s="192"/>
      <c r="D8" s="192"/>
      <c r="F8" s="193"/>
      <c r="H8" s="192"/>
      <c r="I8" s="192"/>
      <c r="J8" s="192"/>
      <c r="K8" s="192"/>
    </row>
    <row r="9" spans="1:22" s="190" customFormat="1" ht="18.75" customHeight="1">
      <c r="C9" s="192"/>
      <c r="D9" s="192"/>
      <c r="F9" s="193"/>
      <c r="H9" s="192"/>
      <c r="I9" s="192"/>
      <c r="J9" s="192"/>
      <c r="K9" s="192"/>
    </row>
    <row r="10" spans="1:22" s="190" customFormat="1" ht="18.75" customHeight="1">
      <c r="C10" s="192"/>
      <c r="D10" s="192"/>
      <c r="F10" s="193"/>
      <c r="H10" s="192"/>
      <c r="I10" s="192"/>
      <c r="J10" s="192"/>
      <c r="K10" s="192"/>
    </row>
    <row r="11" spans="1:22" s="190" customFormat="1" ht="19.5">
      <c r="A11" s="194"/>
      <c r="B11" s="195"/>
      <c r="C11" s="195"/>
      <c r="J11" s="196"/>
      <c r="K11" s="196"/>
    </row>
    <row r="12" spans="1:22" s="190" customFormat="1" ht="40.15" customHeight="1">
      <c r="A12" s="194"/>
      <c r="B12" s="195"/>
      <c r="C12" s="195"/>
      <c r="D12" s="197"/>
      <c r="E12" s="198"/>
      <c r="F12" s="198"/>
      <c r="G12" s="199" t="s">
        <v>141</v>
      </c>
      <c r="H12" s="200"/>
      <c r="I12" s="201"/>
      <c r="J12" s="718" t="s">
        <v>142</v>
      </c>
      <c r="K12" s="720"/>
    </row>
    <row r="13" spans="1:22" ht="42" customHeight="1">
      <c r="A13" s="202"/>
      <c r="B13" s="712" t="s">
        <v>4</v>
      </c>
      <c r="C13" s="713"/>
      <c r="D13" s="718" t="s">
        <v>34</v>
      </c>
      <c r="E13" s="719"/>
      <c r="F13" s="718" t="s">
        <v>135</v>
      </c>
      <c r="G13" s="720"/>
      <c r="H13" s="718" t="s">
        <v>143</v>
      </c>
      <c r="I13" s="720"/>
      <c r="J13" s="724" t="s">
        <v>90</v>
      </c>
      <c r="K13" s="727" t="s">
        <v>91</v>
      </c>
    </row>
    <row r="14" spans="1:22">
      <c r="A14" s="204"/>
      <c r="B14" s="714"/>
      <c r="C14" s="715"/>
      <c r="D14" s="721" t="s">
        <v>13</v>
      </c>
      <c r="E14" s="721" t="s">
        <v>12</v>
      </c>
      <c r="F14" s="723" t="s">
        <v>13</v>
      </c>
      <c r="G14" s="723" t="s">
        <v>12</v>
      </c>
      <c r="H14" s="723" t="s">
        <v>13</v>
      </c>
      <c r="I14" s="723" t="s">
        <v>12</v>
      </c>
      <c r="J14" s="725"/>
      <c r="K14" s="728"/>
    </row>
    <row r="15" spans="1:22">
      <c r="A15" s="205"/>
      <c r="B15" s="716"/>
      <c r="C15" s="717"/>
      <c r="D15" s="722"/>
      <c r="E15" s="722"/>
      <c r="F15" s="722"/>
      <c r="G15" s="722"/>
      <c r="H15" s="722"/>
      <c r="I15" s="722"/>
      <c r="J15" s="726"/>
      <c r="K15" s="729"/>
    </row>
    <row r="16" spans="1:22" ht="18" customHeight="1">
      <c r="A16" s="206"/>
      <c r="B16" s="207" t="s">
        <v>136</v>
      </c>
      <c r="C16" s="208"/>
      <c r="D16" s="209"/>
      <c r="E16" s="209"/>
      <c r="F16" s="209"/>
      <c r="G16" s="209"/>
      <c r="H16" s="209"/>
      <c r="I16" s="209"/>
      <c r="J16" s="209"/>
      <c r="K16" s="209"/>
    </row>
    <row r="17" spans="1:15" ht="18" customHeight="1">
      <c r="A17" s="210"/>
      <c r="B17" s="48" t="s">
        <v>106</v>
      </c>
      <c r="C17" s="208"/>
      <c r="D17" s="228">
        <f>+IF('O5'!D22&lt;&gt;"",IF((1+CDS_Check!$S$4)*SUM('O5'!F22,'O5'!H22)&lt;'O5'!D22,1,IF((1-CDS_Check!$S$4)*SUM('O5'!F22,'O5'!H22)&gt;'O5'!D22,1,0)),IF(SUM('O5'!F22,'O5'!H22)&lt;&gt;0,1,0))</f>
        <v>0</v>
      </c>
      <c r="E17" s="228">
        <f>+IF('O5'!E22&lt;&gt;"",IF((1+CDS_Check!$S$4)*SUM('O5'!G22,'O5'!I22)&lt;'O5'!E22,1,IF((1-CDS_Check!$S$4)*SUM('O5'!G22,'O5'!I22)&gt;'O5'!E22,1,0)),IF(SUM('O5'!G22,'O5'!I22)&lt;&gt;0,1,0))</f>
        <v>0</v>
      </c>
      <c r="F17" s="227"/>
      <c r="G17" s="227"/>
      <c r="H17" s="227"/>
      <c r="I17" s="227"/>
      <c r="J17" s="211"/>
      <c r="K17" s="211"/>
    </row>
    <row r="18" spans="1:15" ht="18" customHeight="1">
      <c r="A18" s="212"/>
      <c r="B18" s="48" t="s">
        <v>107</v>
      </c>
      <c r="C18" s="208"/>
      <c r="D18" s="228">
        <f>+IF('O5'!D23&lt;&gt;"",IF((1+CDS_Check!$S$4)*SUM('O5'!F23,'O5'!H23)&lt;'O5'!D23,1,IF((1-CDS_Check!$S$4)*SUM('O5'!F23,'O5'!H23)&gt;'O5'!D23,1,0)),IF(SUM('O5'!F23,'O5'!H23)&lt;&gt;0,1,0))</f>
        <v>0</v>
      </c>
      <c r="E18" s="228">
        <f>+IF('O5'!E23&lt;&gt;"",IF((1+CDS_Check!$S$4)*SUM('O5'!G23,'O5'!I23)&lt;'O5'!E23,1,IF((1-CDS_Check!$S$4)*SUM('O5'!G23,'O5'!I23)&gt;'O5'!E23,1,0)),IF(SUM('O5'!G23,'O5'!I23)&lt;&gt;0,1,0))</f>
        <v>0</v>
      </c>
      <c r="F18" s="227"/>
      <c r="G18" s="227"/>
      <c r="H18" s="227"/>
      <c r="I18" s="227"/>
      <c r="J18" s="211"/>
      <c r="K18" s="211"/>
    </row>
    <row r="19" spans="1:15" ht="18" customHeight="1">
      <c r="A19" s="213"/>
      <c r="B19" s="48" t="s">
        <v>108</v>
      </c>
      <c r="C19" s="208"/>
      <c r="D19" s="228">
        <f>+IF('O5'!D30&lt;&gt;"",IF((1+CDS_Check!$S$4)*SUM('O5'!F30,'O5'!H30)&lt;'O5'!D30,1,IF((1-CDS_Check!$S$4)*SUM('O5'!F30,'O5'!H30)&gt;'O5'!D30,1,0)),IF(SUM('O5'!F30,'O5'!H30)&lt;&gt;0,1,0))</f>
        <v>0</v>
      </c>
      <c r="E19" s="228">
        <f>+IF('O5'!E30&lt;&gt;"",IF((1+CDS_Check!$S$4)*SUM('O5'!G30,'O5'!I30)&lt;'O5'!E30,1,IF((1-CDS_Check!$S$4)*SUM('O5'!G30,'O5'!I30)&gt;'O5'!E30,1,0)),IF(SUM('O5'!G30,'O5'!I30)&lt;&gt;0,1,0))</f>
        <v>0</v>
      </c>
      <c r="F19" s="227"/>
      <c r="G19" s="227"/>
      <c r="H19" s="227"/>
      <c r="I19" s="227"/>
      <c r="J19" s="211"/>
      <c r="K19" s="211"/>
      <c r="O19" s="226"/>
    </row>
    <row r="20" spans="1:15" ht="18" customHeight="1">
      <c r="A20" s="213"/>
      <c r="B20" s="49" t="s">
        <v>11</v>
      </c>
      <c r="C20" s="208"/>
      <c r="D20" s="173" t="e">
        <f>+IF('O5'!#REF!&lt;&gt;"", IF((1+CDS_Check!$S$4)*SUM('O5'!D22:D30)&lt;'O5'!#REF!,1,IF((1-CDS_Check!$S$4)*SUM('O5'!D22:D30)&gt;'O5'!#REF!,1,0)),IF(SUM('O5'!D22:D30)&lt;&gt;0,1,0))</f>
        <v>#REF!</v>
      </c>
      <c r="E20" s="173" t="e">
        <f>+IF('O5'!#REF!&lt;&gt;"", IF((1+CDS_Check!$S$4)*SUM('O5'!E22:E30)&lt;'O5'!#REF!,1,IF((1-CDS_Check!$S$4)*SUM('O5'!E22:E30)&gt;'O5'!#REF!,1,0)),IF(SUM('O5'!E22:E30)&lt;&gt;0,1,0))</f>
        <v>#REF!</v>
      </c>
      <c r="F20" s="173" t="e">
        <f>+IF('O5'!#REF!&lt;&gt;"", IF((1+CDS_Check!$S$4)*SUM('O5'!F22:F30)&lt;'O5'!#REF!,1,IF((1-CDS_Check!$S$4)*SUM('O5'!F22:F30)&gt;'O5'!#REF!,1,0)),IF(SUM('O5'!F22:F30)&lt;&gt;0,1,0))</f>
        <v>#REF!</v>
      </c>
      <c r="G20" s="173" t="e">
        <f>+IF('O5'!#REF!&lt;&gt;"", IF((1+CDS_Check!$S$4)*SUM('O5'!G22:G30)&lt;'O5'!#REF!,1,IF((1-CDS_Check!$S$4)*SUM('O5'!G22:G30)&gt;'O5'!#REF!,1,0)),IF(SUM('O5'!G22:G30)&lt;&gt;0,1,0))</f>
        <v>#REF!</v>
      </c>
      <c r="H20" s="173" t="e">
        <f>+IF('O5'!#REF!&lt;&gt;"", IF((1+CDS_Check!$S$4)*SUM('O5'!H22:H30)&lt;'O5'!#REF!,1,IF((1-CDS_Check!$S$4)*SUM('O5'!H22:H30)&gt;'O5'!#REF!,1,0)),IF(SUM('O5'!H22:H30)&lt;&gt;0,1,0))</f>
        <v>#REF!</v>
      </c>
      <c r="I20" s="173" t="e">
        <f>+IF('O5'!#REF!&lt;&gt;"", IF((1+CDS_Check!$S$4)*SUM('O5'!I22:I30)&lt;'O5'!#REF!,1,IF((1-CDS_Check!$S$4)*SUM('O5'!I22:I30)&gt;'O5'!#REF!,1,0)),IF(SUM('O5'!I22:I30)&lt;&gt;0,1,0))</f>
        <v>#REF!</v>
      </c>
      <c r="J20" s="173"/>
      <c r="K20" s="173"/>
    </row>
    <row r="21" spans="1:15" ht="18" customHeight="1">
      <c r="A21" s="213"/>
      <c r="B21" s="49"/>
      <c r="C21" s="208"/>
      <c r="D21" s="173"/>
      <c r="E21" s="173"/>
      <c r="F21" s="173"/>
      <c r="G21" s="173"/>
      <c r="H21" s="173"/>
      <c r="I21" s="173"/>
      <c r="J21" s="173"/>
      <c r="K21" s="173"/>
    </row>
    <row r="22" spans="1:15" ht="18" customHeight="1">
      <c r="A22" s="206"/>
      <c r="B22" s="207" t="s">
        <v>137</v>
      </c>
      <c r="C22" s="208"/>
      <c r="D22" s="209"/>
      <c r="E22" s="209"/>
      <c r="F22" s="209"/>
      <c r="G22" s="209"/>
      <c r="H22" s="209"/>
      <c r="I22" s="209"/>
      <c r="J22" s="209"/>
      <c r="K22" s="209"/>
    </row>
    <row r="23" spans="1:15" ht="18" customHeight="1">
      <c r="A23" s="210"/>
      <c r="B23" s="48" t="s">
        <v>106</v>
      </c>
      <c r="C23" s="208"/>
      <c r="D23" s="209"/>
      <c r="E23" s="209"/>
      <c r="F23" s="211"/>
      <c r="G23" s="211"/>
      <c r="H23" s="211"/>
      <c r="I23" s="211"/>
      <c r="J23" s="211"/>
      <c r="K23" s="211"/>
    </row>
    <row r="24" spans="1:15" ht="18" customHeight="1">
      <c r="A24" s="212"/>
      <c r="B24" s="48" t="s">
        <v>107</v>
      </c>
      <c r="C24" s="208"/>
      <c r="D24" s="209"/>
      <c r="E24" s="209"/>
      <c r="F24" s="211"/>
      <c r="G24" s="211"/>
      <c r="H24" s="211"/>
      <c r="I24" s="211"/>
      <c r="J24" s="211"/>
      <c r="K24" s="211"/>
    </row>
    <row r="25" spans="1:15" ht="18" customHeight="1">
      <c r="A25" s="213"/>
      <c r="B25" s="48" t="s">
        <v>108</v>
      </c>
      <c r="C25" s="208"/>
      <c r="D25" s="173"/>
      <c r="E25" s="173"/>
      <c r="F25" s="211"/>
      <c r="G25" s="211"/>
      <c r="H25" s="211"/>
      <c r="I25" s="211"/>
      <c r="J25" s="211"/>
      <c r="K25" s="211"/>
    </row>
    <row r="26" spans="1:15" ht="18" customHeight="1">
      <c r="A26" s="213"/>
      <c r="B26" s="49" t="s">
        <v>11</v>
      </c>
      <c r="C26" s="223"/>
      <c r="D26" s="173" t="e">
        <f>+IF('O5'!#REF!&lt;&gt;"", IF((1+CDS_Check!$S$4)*SUM('O5'!D32:D40)&lt;'O5'!#REF!,1,IF((1-CDS_Check!$S$4)*SUM('O5'!D32:D40)&gt;'O5'!#REF!,1,0)),IF(SUM('O5'!D32:D40)&lt;&gt;0,1,0))</f>
        <v>#REF!</v>
      </c>
      <c r="E26" s="173" t="e">
        <f>+IF('O5'!#REF!&lt;&gt;"", IF((1+CDS_Check!$S$4)*SUM('O5'!E32:E40)&lt;'O5'!#REF!,1,IF((1-CDS_Check!$S$4)*SUM('O5'!E32:E40)&gt;'O5'!#REF!,1,0)),IF(SUM('O5'!E32:E40)&lt;&gt;0,1,0))</f>
        <v>#REF!</v>
      </c>
      <c r="F26" s="211"/>
      <c r="G26" s="211"/>
      <c r="H26" s="211"/>
      <c r="I26" s="211"/>
      <c r="J26" s="173"/>
      <c r="K26" s="173"/>
    </row>
    <row r="27" spans="1:15" ht="18" customHeight="1">
      <c r="A27" s="213"/>
      <c r="B27" s="48"/>
      <c r="C27" s="223"/>
      <c r="D27" s="209"/>
      <c r="E27" s="209"/>
      <c r="F27" s="209"/>
      <c r="G27" s="209"/>
      <c r="H27" s="209"/>
      <c r="I27" s="209"/>
      <c r="J27" s="209"/>
      <c r="K27" s="209"/>
    </row>
    <row r="28" spans="1:15" ht="18" customHeight="1">
      <c r="A28" s="214"/>
      <c r="B28" s="224" t="s">
        <v>144</v>
      </c>
      <c r="C28" s="215"/>
      <c r="D28" s="225" t="e">
        <f>+IF('O5'!#REF!&lt;&gt;"", IF((1+CDS_Check!$S$4)*SUM('O5'!#REF!,'O5'!#REF!)&lt;'O5'!#REF!,1,IF((1-CDS_Check!$S$4)*SUM('O5'!#REF!,'O5'!#REF!)&gt;'O5'!#REF!,1,0)),IF(SUM('O5'!#REF!,'O5'!#REF!)&lt;&gt;0,1,0))</f>
        <v>#REF!</v>
      </c>
      <c r="E28" s="225" t="e">
        <f>+IF('O5'!#REF!&lt;&gt;"", IF((1+CDS_Check!$S$4)*SUM('O5'!#REF!,'O5'!#REF!)&lt;'O5'!#REF!,1,IF((1-CDS_Check!$S$4)*SUM('O5'!#REF!,'O5'!#REF!)&gt;'O5'!#REF!,1,0)),IF(SUM('O5'!#REF!,'O5'!#REF!)&lt;&gt;0,1,0))</f>
        <v>#REF!</v>
      </c>
      <c r="F28" s="216"/>
      <c r="G28" s="216"/>
      <c r="H28" s="216"/>
      <c r="I28" s="216"/>
      <c r="J28" s="225" t="e">
        <f>+IF('O5'!#REF!&lt;&gt;"", IF((1+CDS_Check!$S$4)*SUM('O5'!#REF!,'O5'!#REF!)&lt;'O5'!#REF!,1,IF((1-CDS_Check!$S$4)*SUM('O5'!#REF!,'O5'!#REF!)&gt;'O5'!#REF!,1,0)),IF(SUM('O5'!#REF!,'O5'!#REF!)&lt;&gt;0,1,0))</f>
        <v>#REF!</v>
      </c>
      <c r="K28" s="225" t="e">
        <f>+IF('O5'!#REF!&lt;&gt;"", IF((1+CDS_Check!$S$4)*SUM('O5'!#REF!,'O5'!#REF!)&lt;'O5'!#REF!,1,IF((1-CDS_Check!$S$4)*SUM('O5'!#REF!,'O5'!#REF!)&gt;'O5'!#REF!,1,0)),IF(SUM('O5'!#REF!,'O5'!#REF!)&lt;&gt;0,1,0))</f>
        <v>#REF!</v>
      </c>
    </row>
    <row r="29" spans="1:15" s="190" customFormat="1" ht="18">
      <c r="A29" s="217"/>
      <c r="B29" s="218"/>
      <c r="C29" s="219"/>
      <c r="D29" s="217"/>
      <c r="E29" s="217"/>
      <c r="F29" s="217"/>
      <c r="G29" s="217"/>
      <c r="H29" s="217"/>
      <c r="I29" s="217"/>
      <c r="J29" s="217"/>
      <c r="K29" s="217"/>
    </row>
    <row r="30" spans="1:15" ht="15.75">
      <c r="D30" s="221"/>
      <c r="E30" s="221"/>
    </row>
    <row r="31" spans="1:15" ht="15.75">
      <c r="D31" s="221"/>
      <c r="E31" s="221"/>
    </row>
    <row r="32" spans="1:15" ht="15.75">
      <c r="D32" s="221"/>
      <c r="E32" s="221"/>
    </row>
    <row r="33" spans="4:5" ht="15.75">
      <c r="D33" s="221"/>
      <c r="E33" s="221"/>
    </row>
    <row r="34" spans="4:5" ht="15.75">
      <c r="D34" s="221"/>
      <c r="E34" s="221"/>
    </row>
    <row r="35" spans="4:5" ht="15.75">
      <c r="D35" s="221"/>
      <c r="E35" s="221"/>
    </row>
    <row r="36" spans="4:5" ht="15.75">
      <c r="D36" s="221"/>
      <c r="E36" s="221"/>
    </row>
    <row r="37" spans="4:5" ht="15.75">
      <c r="D37" s="221"/>
      <c r="E37" s="221"/>
    </row>
    <row r="38" spans="4:5" ht="15.75">
      <c r="D38" s="221"/>
      <c r="E38" s="221"/>
    </row>
    <row r="39" spans="4:5" ht="15.75">
      <c r="D39" s="221"/>
      <c r="E39" s="221"/>
    </row>
    <row r="40" spans="4:5" ht="15.75">
      <c r="D40" s="221"/>
      <c r="E40" s="221"/>
    </row>
    <row r="41" spans="4:5" ht="15.75">
      <c r="D41" s="221"/>
      <c r="E41" s="221"/>
    </row>
    <row r="42" spans="4:5" ht="15.75">
      <c r="D42" s="221"/>
      <c r="E42" s="221"/>
    </row>
    <row r="43" spans="4:5" ht="15.75">
      <c r="D43" s="221"/>
      <c r="E43" s="221"/>
    </row>
    <row r="44" spans="4:5" ht="15.75">
      <c r="D44" s="221"/>
      <c r="E44" s="221"/>
    </row>
    <row r="45" spans="4:5" ht="15.75">
      <c r="D45" s="221"/>
      <c r="E45" s="221"/>
    </row>
    <row r="46" spans="4:5" ht="15.75">
      <c r="D46" s="221"/>
      <c r="E46" s="221"/>
    </row>
    <row r="47" spans="4:5" ht="15.75">
      <c r="D47" s="221"/>
      <c r="E47" s="221"/>
    </row>
    <row r="48" spans="4:5" ht="15.75">
      <c r="D48" s="221"/>
      <c r="E48" s="221"/>
    </row>
    <row r="49" spans="4:5" ht="15.75">
      <c r="D49" s="221"/>
      <c r="E49" s="221"/>
    </row>
    <row r="50" spans="4:5" ht="15.75">
      <c r="D50" s="221"/>
      <c r="E50" s="221"/>
    </row>
    <row r="51" spans="4:5" ht="15.75">
      <c r="D51" s="221"/>
      <c r="E51" s="221"/>
    </row>
    <row r="52" spans="4:5" ht="15.75">
      <c r="D52" s="221"/>
      <c r="E52" s="221"/>
    </row>
    <row r="53" spans="4:5" ht="15.75">
      <c r="D53" s="221"/>
      <c r="E53" s="221"/>
    </row>
    <row r="54" spans="4:5" ht="15.75">
      <c r="D54" s="221"/>
      <c r="E54" s="221"/>
    </row>
    <row r="55" spans="4:5" ht="15.75">
      <c r="D55" s="221"/>
      <c r="E55" s="221"/>
    </row>
    <row r="56" spans="4:5" ht="15.75">
      <c r="D56" s="221"/>
      <c r="E56" s="221"/>
    </row>
    <row r="57" spans="4:5" ht="15.75">
      <c r="D57" s="221"/>
      <c r="E57" s="221"/>
    </row>
    <row r="58" spans="4:5" ht="15.75">
      <c r="D58" s="221"/>
      <c r="E58" s="221"/>
    </row>
    <row r="59" spans="4:5" ht="15.75">
      <c r="D59" s="221"/>
      <c r="E59" s="221"/>
    </row>
    <row r="60" spans="4:5" ht="15.75">
      <c r="D60" s="221"/>
      <c r="E60" s="221"/>
    </row>
    <row r="61" spans="4:5" ht="15.75">
      <c r="D61" s="221"/>
      <c r="E61" s="221"/>
    </row>
    <row r="62" spans="4:5" ht="15.75">
      <c r="D62" s="221"/>
      <c r="E62" s="221"/>
    </row>
    <row r="63" spans="4:5" ht="15.75">
      <c r="D63" s="221"/>
      <c r="E63" s="221"/>
    </row>
    <row r="64" spans="4:5" ht="15.75">
      <c r="D64" s="221"/>
      <c r="E64" s="221"/>
    </row>
    <row r="65" spans="4:5" ht="15.75">
      <c r="D65" s="222"/>
      <c r="E65" s="222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topLeftCell="D1" zoomScale="70" zoomScaleNormal="70" workbookViewId="0">
      <selection activeCell="C2" sqref="C2:AR2"/>
    </sheetView>
  </sheetViews>
  <sheetFormatPr defaultColWidth="0" defaultRowHeight="14.25"/>
  <cols>
    <col min="1" max="2" width="1.7109375" style="499" customWidth="1"/>
    <col min="3" max="3" width="57.7109375" style="478" customWidth="1"/>
    <col min="4" max="6" width="7.28515625" style="6" customWidth="1"/>
    <col min="7" max="7" width="7.28515625" style="151" customWidth="1"/>
    <col min="8" max="16" width="7.28515625" style="6" customWidth="1"/>
    <col min="17" max="17" width="8.7109375" style="6" bestFit="1" customWidth="1"/>
    <col min="18" max="28" width="7.28515625" style="6" customWidth="1"/>
    <col min="29" max="29" width="8.85546875" style="6" customWidth="1"/>
    <col min="30" max="33" width="7.28515625" style="6" customWidth="1"/>
    <col min="34" max="34" width="12.5703125" style="6" bestFit="1" customWidth="1"/>
    <col min="35" max="40" width="7.28515625" style="6" customWidth="1"/>
    <col min="41" max="41" width="12.5703125" style="6" bestFit="1" customWidth="1"/>
    <col min="42" max="42" width="7.28515625" style="6" customWidth="1"/>
    <col min="43" max="43" width="10.85546875" style="6" customWidth="1"/>
    <col min="44" max="44" width="10" style="6" bestFit="1" customWidth="1"/>
    <col min="45" max="45" width="1.7109375" style="6" customWidth="1"/>
    <col min="46" max="46" width="7.28515625" style="6" customWidth="1"/>
    <col min="47" max="47" width="9.140625" style="6" customWidth="1"/>
    <col min="48" max="16384" width="0" style="6" hidden="1"/>
  </cols>
  <sheetData>
    <row r="1" spans="1:61" s="184" customFormat="1" ht="19.5" customHeight="1">
      <c r="A1" s="479"/>
      <c r="B1" s="480" t="s">
        <v>232</v>
      </c>
      <c r="C1" s="467"/>
      <c r="D1" s="183"/>
      <c r="E1" s="183"/>
      <c r="F1" s="183"/>
      <c r="G1" s="183"/>
      <c r="H1" s="183"/>
      <c r="I1" s="183"/>
      <c r="J1" s="183"/>
      <c r="K1" s="183"/>
      <c r="AR1" s="383"/>
    </row>
    <row r="2" spans="1:61" s="277" customFormat="1" ht="20.100000000000001" customHeight="1">
      <c r="A2" s="481"/>
      <c r="B2" s="481"/>
      <c r="C2" s="640" t="s">
        <v>229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640"/>
    </row>
    <row r="3" spans="1:61" s="277" customFormat="1" ht="20.100000000000001" customHeight="1">
      <c r="A3" s="481"/>
      <c r="B3" s="481"/>
      <c r="C3" s="640" t="s">
        <v>276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</row>
    <row r="4" spans="1:61" s="277" customFormat="1" ht="20.100000000000001" customHeight="1">
      <c r="A4" s="481"/>
      <c r="B4" s="481"/>
      <c r="C4" s="640" t="s">
        <v>205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</row>
    <row r="5" spans="1:61" s="277" customFormat="1" ht="20.100000000000001" customHeight="1">
      <c r="A5" s="481"/>
      <c r="B5" s="481"/>
      <c r="C5" s="640" t="s">
        <v>230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0"/>
      <c r="AR5" s="640"/>
    </row>
    <row r="6" spans="1:61" s="184" customFormat="1" ht="39.950000000000003" customHeight="1">
      <c r="A6" s="479"/>
      <c r="B6" s="482"/>
      <c r="C6" s="468"/>
      <c r="D6" s="185"/>
      <c r="E6" s="185"/>
      <c r="K6" s="185"/>
      <c r="L6" s="185"/>
    </row>
    <row r="7" spans="1:61" s="1" customFormat="1" ht="27.95" customHeight="1">
      <c r="A7" s="483"/>
      <c r="B7" s="484"/>
      <c r="C7" s="469" t="s">
        <v>231</v>
      </c>
      <c r="D7" s="466" t="s">
        <v>197</v>
      </c>
      <c r="E7" s="350" t="s">
        <v>110</v>
      </c>
      <c r="F7" s="350" t="s">
        <v>153</v>
      </c>
      <c r="G7" s="350" t="s">
        <v>149</v>
      </c>
      <c r="H7" s="350" t="s">
        <v>111</v>
      </c>
      <c r="I7" s="350" t="s">
        <v>62</v>
      </c>
      <c r="J7" s="350" t="s">
        <v>152</v>
      </c>
      <c r="K7" s="350" t="s">
        <v>8</v>
      </c>
      <c r="L7" s="350" t="s">
        <v>112</v>
      </c>
      <c r="M7" s="350" t="s">
        <v>75</v>
      </c>
      <c r="N7" s="350" t="s">
        <v>113</v>
      </c>
      <c r="O7" s="350" t="s">
        <v>63</v>
      </c>
      <c r="P7" s="350" t="s">
        <v>61</v>
      </c>
      <c r="Q7" s="350" t="s">
        <v>53</v>
      </c>
      <c r="R7" s="350" t="s">
        <v>7</v>
      </c>
      <c r="S7" s="350" t="s">
        <v>64</v>
      </c>
      <c r="T7" s="350" t="s">
        <v>65</v>
      </c>
      <c r="U7" s="350" t="s">
        <v>76</v>
      </c>
      <c r="V7" s="350" t="s">
        <v>115</v>
      </c>
      <c r="W7" s="350" t="s">
        <v>77</v>
      </c>
      <c r="X7" s="350" t="s">
        <v>6</v>
      </c>
      <c r="Y7" s="350" t="s">
        <v>66</v>
      </c>
      <c r="Z7" s="350" t="s">
        <v>67</v>
      </c>
      <c r="AA7" s="350" t="s">
        <v>118</v>
      </c>
      <c r="AB7" s="350" t="s">
        <v>81</v>
      </c>
      <c r="AC7" s="350" t="s">
        <v>78</v>
      </c>
      <c r="AD7" s="350" t="s">
        <v>119</v>
      </c>
      <c r="AE7" s="350" t="s">
        <v>68</v>
      </c>
      <c r="AF7" s="350" t="s">
        <v>69</v>
      </c>
      <c r="AG7" s="350" t="s">
        <v>150</v>
      </c>
      <c r="AH7" s="350" t="s">
        <v>70</v>
      </c>
      <c r="AI7" s="350" t="s">
        <v>120</v>
      </c>
      <c r="AJ7" s="350" t="s">
        <v>151</v>
      </c>
      <c r="AK7" s="350" t="s">
        <v>82</v>
      </c>
      <c r="AL7" s="350" t="s">
        <v>71</v>
      </c>
      <c r="AM7" s="350" t="s">
        <v>179</v>
      </c>
      <c r="AN7" s="350" t="s">
        <v>73</v>
      </c>
      <c r="AO7" s="350" t="s">
        <v>5</v>
      </c>
      <c r="AP7" s="350" t="s">
        <v>74</v>
      </c>
      <c r="AQ7" s="509" t="s">
        <v>235</v>
      </c>
      <c r="AR7" s="351" t="s">
        <v>216</v>
      </c>
      <c r="AS7" s="352"/>
    </row>
    <row r="8" spans="1:61" s="246" customFormat="1" ht="45" customHeight="1">
      <c r="A8" s="485"/>
      <c r="B8" s="486"/>
      <c r="C8" s="470" t="s">
        <v>212</v>
      </c>
      <c r="D8" s="342"/>
      <c r="E8" s="342"/>
      <c r="F8" s="343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4"/>
      <c r="AS8" s="345"/>
    </row>
    <row r="9" spans="1:61" s="1" customFormat="1" ht="17.100000000000001" customHeight="1">
      <c r="A9" s="483"/>
      <c r="B9" s="487"/>
      <c r="C9" s="272" t="s">
        <v>257</v>
      </c>
      <c r="D9" s="305">
        <v>175.047572</v>
      </c>
      <c r="E9" s="305"/>
      <c r="F9" s="305">
        <v>11.8932532171077</v>
      </c>
      <c r="G9" s="450"/>
      <c r="H9" s="305"/>
      <c r="I9" s="305"/>
      <c r="J9" s="305">
        <v>5.3208929999999999</v>
      </c>
      <c r="K9" s="305">
        <v>567.79214000000002</v>
      </c>
      <c r="L9" s="305"/>
      <c r="M9" s="305">
        <v>1797.43789314526</v>
      </c>
      <c r="N9" s="305"/>
      <c r="O9" s="305"/>
      <c r="P9" s="305">
        <v>3.0488728026098699</v>
      </c>
      <c r="Q9" s="305">
        <v>6927.2746452503497</v>
      </c>
      <c r="R9" s="305">
        <v>63.991</v>
      </c>
      <c r="S9" s="305">
        <v>1.277285</v>
      </c>
      <c r="T9" s="305"/>
      <c r="U9" s="305"/>
      <c r="V9" s="305"/>
      <c r="W9" s="305"/>
      <c r="X9" s="305">
        <v>111.606128</v>
      </c>
      <c r="Y9" s="305"/>
      <c r="Z9" s="305"/>
      <c r="AA9" s="305"/>
      <c r="AB9" s="305">
        <v>1.705298</v>
      </c>
      <c r="AC9" s="305">
        <v>0.71698721710772595</v>
      </c>
      <c r="AD9" s="305"/>
      <c r="AE9" s="305"/>
      <c r="AF9" s="305">
        <v>2.653883</v>
      </c>
      <c r="AG9" s="305"/>
      <c r="AH9" s="305">
        <v>18239.243793928799</v>
      </c>
      <c r="AI9" s="305"/>
      <c r="AJ9" s="305">
        <v>1.7271099999999999</v>
      </c>
      <c r="AK9" s="305"/>
      <c r="AL9" s="305"/>
      <c r="AM9" s="305">
        <v>40.063183000000002</v>
      </c>
      <c r="AN9" s="305"/>
      <c r="AO9" s="305">
        <v>23927.412003000001</v>
      </c>
      <c r="AP9" s="305">
        <v>0.13961399999999999</v>
      </c>
      <c r="AQ9" s="305">
        <v>90.615576000000004</v>
      </c>
      <c r="AR9" s="306">
        <v>25984.483565280614</v>
      </c>
      <c r="AS9" s="341"/>
    </row>
    <row r="10" spans="1:61" s="3" customFormat="1" ht="17.100000000000001" customHeight="1">
      <c r="A10" s="488"/>
      <c r="B10" s="489"/>
      <c r="C10" s="272" t="s">
        <v>213</v>
      </c>
      <c r="D10" s="305"/>
      <c r="E10" s="305"/>
      <c r="F10" s="305">
        <v>41.477550641599997</v>
      </c>
      <c r="G10" s="450"/>
      <c r="H10" s="305"/>
      <c r="I10" s="305"/>
      <c r="J10" s="305">
        <v>1.3</v>
      </c>
      <c r="K10" s="305">
        <v>2550.1400068911898</v>
      </c>
      <c r="L10" s="305"/>
      <c r="M10" s="305">
        <v>1810.77454800497</v>
      </c>
      <c r="N10" s="305"/>
      <c r="O10" s="305"/>
      <c r="P10" s="305"/>
      <c r="Q10" s="305">
        <v>17335.20364267</v>
      </c>
      <c r="R10" s="305">
        <v>477.992439274162</v>
      </c>
      <c r="S10" s="305"/>
      <c r="T10" s="305"/>
      <c r="U10" s="305"/>
      <c r="V10" s="305"/>
      <c r="W10" s="305">
        <v>9.6312599999999993</v>
      </c>
      <c r="X10" s="305">
        <v>686.95203148058602</v>
      </c>
      <c r="Y10" s="305"/>
      <c r="Z10" s="305"/>
      <c r="AA10" s="305"/>
      <c r="AB10" s="305">
        <v>118.160758762342</v>
      </c>
      <c r="AC10" s="305">
        <v>1.15735153624575</v>
      </c>
      <c r="AD10" s="305"/>
      <c r="AE10" s="305"/>
      <c r="AF10" s="305">
        <v>1</v>
      </c>
      <c r="AG10" s="305"/>
      <c r="AH10" s="305">
        <v>35198.580710700997</v>
      </c>
      <c r="AI10" s="305"/>
      <c r="AJ10" s="305">
        <v>117.603595762342</v>
      </c>
      <c r="AK10" s="305"/>
      <c r="AL10" s="305"/>
      <c r="AM10" s="305">
        <v>458.874259</v>
      </c>
      <c r="AN10" s="305"/>
      <c r="AO10" s="305">
        <v>52510.385058</v>
      </c>
      <c r="AP10" s="305">
        <v>50.2</v>
      </c>
      <c r="AQ10" s="305">
        <v>600.711193557549</v>
      </c>
      <c r="AR10" s="306">
        <v>55985.072203140982</v>
      </c>
      <c r="AS10" s="341"/>
      <c r="AT10" s="143"/>
      <c r="AU10" s="14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s="3" customFormat="1" ht="17.100000000000001" customHeight="1">
      <c r="A11" s="488"/>
      <c r="B11" s="489"/>
      <c r="C11" s="401" t="s">
        <v>214</v>
      </c>
      <c r="D11" s="305"/>
      <c r="E11" s="305"/>
      <c r="F11" s="305"/>
      <c r="G11" s="450"/>
      <c r="H11" s="305"/>
      <c r="I11" s="305"/>
      <c r="J11" s="305"/>
      <c r="K11" s="305"/>
      <c r="L11" s="305"/>
      <c r="M11" s="305"/>
      <c r="N11" s="305"/>
      <c r="O11" s="305"/>
      <c r="P11" s="305"/>
      <c r="Q11" s="305">
        <v>56.835016781610697</v>
      </c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>
        <v>521.83501678161099</v>
      </c>
      <c r="AI11" s="305"/>
      <c r="AJ11" s="305"/>
      <c r="AK11" s="305"/>
      <c r="AL11" s="305"/>
      <c r="AM11" s="305"/>
      <c r="AN11" s="305"/>
      <c r="AO11" s="305">
        <v>465</v>
      </c>
      <c r="AP11" s="305"/>
      <c r="AQ11" s="305"/>
      <c r="AR11" s="306">
        <v>521.83501678161088</v>
      </c>
      <c r="AS11" s="341"/>
      <c r="AT11" s="143"/>
      <c r="AU11" s="14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s="3" customFormat="1" ht="17.100000000000001" customHeight="1">
      <c r="A12" s="488"/>
      <c r="B12" s="489"/>
      <c r="C12" s="272" t="s">
        <v>215</v>
      </c>
      <c r="D12" s="305">
        <v>6.4325871993427004E-3</v>
      </c>
      <c r="E12" s="305"/>
      <c r="F12" s="305">
        <v>1.2383169999999999</v>
      </c>
      <c r="G12" s="305"/>
      <c r="H12" s="305"/>
      <c r="I12" s="305"/>
      <c r="J12" s="305">
        <v>6.9000000000000006E-2</v>
      </c>
      <c r="K12" s="305">
        <v>573.19682658663305</v>
      </c>
      <c r="L12" s="305"/>
      <c r="M12" s="305">
        <v>64.328627391141595</v>
      </c>
      <c r="N12" s="305"/>
      <c r="O12" s="305"/>
      <c r="P12" s="305"/>
      <c r="Q12" s="305">
        <v>5131.7643072069304</v>
      </c>
      <c r="R12" s="305">
        <v>125.01336546812099</v>
      </c>
      <c r="S12" s="305"/>
      <c r="T12" s="305"/>
      <c r="U12" s="305"/>
      <c r="V12" s="305"/>
      <c r="W12" s="305"/>
      <c r="X12" s="305">
        <v>8.3606454480277694</v>
      </c>
      <c r="Y12" s="305"/>
      <c r="Z12" s="305"/>
      <c r="AA12" s="305"/>
      <c r="AB12" s="305"/>
      <c r="AC12" s="305"/>
      <c r="AD12" s="305"/>
      <c r="AE12" s="305"/>
      <c r="AF12" s="305"/>
      <c r="AG12" s="305"/>
      <c r="AH12" s="305">
        <v>13920.762173990999</v>
      </c>
      <c r="AI12" s="305"/>
      <c r="AJ12" s="305"/>
      <c r="AK12" s="305"/>
      <c r="AL12" s="305"/>
      <c r="AM12" s="305"/>
      <c r="AN12" s="305"/>
      <c r="AO12" s="305">
        <v>9424.3172030000005</v>
      </c>
      <c r="AP12" s="305"/>
      <c r="AQ12" s="305">
        <v>6.7461204773261096</v>
      </c>
      <c r="AR12" s="306">
        <v>14627.901509578189</v>
      </c>
      <c r="AS12" s="341"/>
      <c r="AT12" s="17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s="1" customFormat="1" ht="20.100000000000001" customHeight="1">
      <c r="A13" s="483"/>
      <c r="B13" s="487"/>
      <c r="C13" s="290" t="s">
        <v>216</v>
      </c>
      <c r="D13" s="305">
        <v>175.05400458719936</v>
      </c>
      <c r="E13" s="305"/>
      <c r="F13" s="305">
        <v>54.609120858707698</v>
      </c>
      <c r="G13" s="305"/>
      <c r="H13" s="305"/>
      <c r="I13" s="305"/>
      <c r="J13" s="305">
        <v>6.6898929999999996</v>
      </c>
      <c r="K13" s="305">
        <v>3691.1289734778229</v>
      </c>
      <c r="L13" s="305"/>
      <c r="M13" s="305">
        <v>3672.5410685413717</v>
      </c>
      <c r="N13" s="305"/>
      <c r="O13" s="305"/>
      <c r="P13" s="305">
        <v>3.0488728026098699</v>
      </c>
      <c r="Q13" s="305">
        <v>29394.242595127278</v>
      </c>
      <c r="R13" s="305">
        <v>666.99680474228308</v>
      </c>
      <c r="S13" s="305">
        <v>1.277285</v>
      </c>
      <c r="T13" s="305"/>
      <c r="U13" s="305"/>
      <c r="V13" s="305"/>
      <c r="W13" s="305">
        <v>9.6312599999999993</v>
      </c>
      <c r="X13" s="305">
        <v>806.91880492861378</v>
      </c>
      <c r="Y13" s="305"/>
      <c r="Z13" s="305"/>
      <c r="AA13" s="305"/>
      <c r="AB13" s="305">
        <v>119.866056762342</v>
      </c>
      <c r="AC13" s="305">
        <v>1.8743387533534759</v>
      </c>
      <c r="AD13" s="305"/>
      <c r="AE13" s="305"/>
      <c r="AF13" s="305">
        <v>3.653883</v>
      </c>
      <c r="AG13" s="305"/>
      <c r="AH13" s="305">
        <v>67358.586678620792</v>
      </c>
      <c r="AI13" s="305"/>
      <c r="AJ13" s="305">
        <v>119.33070576234199</v>
      </c>
      <c r="AK13" s="305"/>
      <c r="AL13" s="305"/>
      <c r="AM13" s="305">
        <v>498.93744199999998</v>
      </c>
      <c r="AN13" s="305"/>
      <c r="AO13" s="305">
        <v>85862.114264000003</v>
      </c>
      <c r="AP13" s="305">
        <v>50.339614000000005</v>
      </c>
      <c r="AQ13" s="305">
        <v>698.07289003487517</v>
      </c>
      <c r="AR13" s="306">
        <v>96597.457277999798</v>
      </c>
      <c r="AS13" s="341"/>
      <c r="AT13" s="143"/>
      <c r="AU13" s="3"/>
    </row>
    <row r="14" spans="1:61" s="358" customFormat="1" ht="30" customHeight="1">
      <c r="A14" s="490"/>
      <c r="B14" s="491"/>
      <c r="C14" s="500" t="s">
        <v>217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456">
        <v>106890.94580351921</v>
      </c>
      <c r="AS14" s="356"/>
      <c r="AT14" s="355"/>
      <c r="AU14" s="357"/>
    </row>
    <row r="15" spans="1:61" s="246" customFormat="1" ht="30" customHeight="1">
      <c r="A15" s="485"/>
      <c r="B15" s="486"/>
      <c r="C15" s="501" t="s">
        <v>218</v>
      </c>
      <c r="D15" s="305"/>
      <c r="E15" s="305"/>
      <c r="F15" s="305"/>
      <c r="G15" s="450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47"/>
      <c r="AS15" s="345"/>
      <c r="AT15" s="247"/>
    </row>
    <row r="16" spans="1:61" s="1" customFormat="1" ht="17.100000000000001" customHeight="1">
      <c r="A16" s="483"/>
      <c r="B16" s="487"/>
      <c r="C16" s="272" t="s">
        <v>257</v>
      </c>
      <c r="D16" s="305"/>
      <c r="E16" s="305"/>
      <c r="F16" s="305"/>
      <c r="G16" s="450"/>
      <c r="H16" s="305"/>
      <c r="I16" s="305"/>
      <c r="J16" s="305"/>
      <c r="K16" s="305">
        <v>1384.2672538700001</v>
      </c>
      <c r="L16" s="305"/>
      <c r="M16" s="305">
        <v>979.159526525469</v>
      </c>
      <c r="N16" s="305"/>
      <c r="O16" s="305"/>
      <c r="P16" s="305"/>
      <c r="Q16" s="305">
        <v>1466.81458358295</v>
      </c>
      <c r="R16" s="305">
        <v>265.51172986999802</v>
      </c>
      <c r="S16" s="305"/>
      <c r="T16" s="305"/>
      <c r="U16" s="305"/>
      <c r="V16" s="305"/>
      <c r="W16" s="305"/>
      <c r="X16" s="305">
        <v>78.707363923026705</v>
      </c>
      <c r="Y16" s="305"/>
      <c r="Z16" s="305"/>
      <c r="AA16" s="305"/>
      <c r="AB16" s="305"/>
      <c r="AC16" s="305"/>
      <c r="AD16" s="305"/>
      <c r="AE16" s="305"/>
      <c r="AF16" s="305"/>
      <c r="AG16" s="305"/>
      <c r="AH16" s="305">
        <v>1874.1790649805</v>
      </c>
      <c r="AI16" s="305"/>
      <c r="AJ16" s="305"/>
      <c r="AK16" s="305"/>
      <c r="AL16" s="305"/>
      <c r="AM16" s="305">
        <v>20</v>
      </c>
      <c r="AN16" s="305"/>
      <c r="AO16" s="305">
        <v>4670.2241679999997</v>
      </c>
      <c r="AP16" s="305"/>
      <c r="AQ16" s="305"/>
      <c r="AR16" s="306">
        <v>5369.4318453759715</v>
      </c>
      <c r="AS16" s="341"/>
      <c r="AT16" s="3"/>
    </row>
    <row r="17" spans="1:61" s="1" customFormat="1" ht="17.100000000000001" customHeight="1">
      <c r="A17" s="483"/>
      <c r="B17" s="489"/>
      <c r="C17" s="401" t="s">
        <v>213</v>
      </c>
      <c r="D17" s="305"/>
      <c r="E17" s="305"/>
      <c r="F17" s="305"/>
      <c r="G17" s="450"/>
      <c r="H17" s="305"/>
      <c r="I17" s="305"/>
      <c r="J17" s="305"/>
      <c r="K17" s="305">
        <v>1934.7810010752801</v>
      </c>
      <c r="L17" s="305"/>
      <c r="M17" s="305">
        <v>2437.8003088072001</v>
      </c>
      <c r="N17" s="305"/>
      <c r="O17" s="305"/>
      <c r="P17" s="305"/>
      <c r="Q17" s="305">
        <v>7827.0284992878196</v>
      </c>
      <c r="R17" s="305">
        <v>133.04739507527901</v>
      </c>
      <c r="S17" s="305"/>
      <c r="T17" s="305"/>
      <c r="U17" s="305"/>
      <c r="V17" s="305"/>
      <c r="W17" s="305"/>
      <c r="X17" s="305">
        <v>193.55870899999999</v>
      </c>
      <c r="Y17" s="305"/>
      <c r="Z17" s="305"/>
      <c r="AA17" s="305"/>
      <c r="AB17" s="305"/>
      <c r="AC17" s="305"/>
      <c r="AD17" s="305"/>
      <c r="AE17" s="305"/>
      <c r="AF17" s="305"/>
      <c r="AG17" s="305"/>
      <c r="AH17" s="305">
        <v>15798.2814151533</v>
      </c>
      <c r="AI17" s="305"/>
      <c r="AJ17" s="305"/>
      <c r="AK17" s="305"/>
      <c r="AL17" s="305"/>
      <c r="AM17" s="305">
        <v>123</v>
      </c>
      <c r="AN17" s="305"/>
      <c r="AO17" s="305">
        <v>13492.7753875</v>
      </c>
      <c r="AP17" s="305"/>
      <c r="AQ17" s="305">
        <v>22.96</v>
      </c>
      <c r="AR17" s="306">
        <v>20981.616357949439</v>
      </c>
      <c r="AS17" s="341"/>
      <c r="AT17" s="3"/>
    </row>
    <row r="18" spans="1:61" s="3" customFormat="1" ht="17.100000000000001" customHeight="1">
      <c r="A18" s="488"/>
      <c r="B18" s="489"/>
      <c r="C18" s="471" t="s">
        <v>214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>
        <v>5894.1381849847503</v>
      </c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>
        <v>6104.1381849847503</v>
      </c>
      <c r="AI18" s="305"/>
      <c r="AJ18" s="305"/>
      <c r="AK18" s="305"/>
      <c r="AL18" s="305"/>
      <c r="AM18" s="305"/>
      <c r="AN18" s="305"/>
      <c r="AO18" s="305">
        <v>210</v>
      </c>
      <c r="AP18" s="305"/>
      <c r="AQ18" s="305"/>
      <c r="AR18" s="306">
        <v>6104.1381849847503</v>
      </c>
      <c r="AS18" s="341"/>
      <c r="AT18" s="143"/>
      <c r="AU18" s="143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s="1" customFormat="1" ht="17.100000000000001" customHeight="1">
      <c r="A19" s="483"/>
      <c r="B19" s="489"/>
      <c r="C19" s="272" t="s">
        <v>215</v>
      </c>
      <c r="D19" s="305"/>
      <c r="E19" s="305"/>
      <c r="F19" s="305"/>
      <c r="G19" s="305"/>
      <c r="H19" s="305"/>
      <c r="I19" s="305"/>
      <c r="J19" s="305"/>
      <c r="K19" s="305">
        <v>1718.5068974957601</v>
      </c>
      <c r="L19" s="305"/>
      <c r="M19" s="305">
        <v>226.05241953392201</v>
      </c>
      <c r="N19" s="305"/>
      <c r="O19" s="305"/>
      <c r="P19" s="305"/>
      <c r="Q19" s="305">
        <v>1944.1086869609301</v>
      </c>
      <c r="R19" s="305">
        <v>15.99155</v>
      </c>
      <c r="S19" s="305"/>
      <c r="T19" s="305"/>
      <c r="U19" s="305"/>
      <c r="V19" s="305"/>
      <c r="W19" s="305"/>
      <c r="X19" s="305">
        <v>16.707060965783299</v>
      </c>
      <c r="Y19" s="305"/>
      <c r="Z19" s="305"/>
      <c r="AA19" s="305"/>
      <c r="AB19" s="305"/>
      <c r="AC19" s="305"/>
      <c r="AD19" s="305"/>
      <c r="AE19" s="305"/>
      <c r="AF19" s="305"/>
      <c r="AG19" s="305"/>
      <c r="AH19" s="305">
        <v>6266.2872459563996</v>
      </c>
      <c r="AI19" s="305"/>
      <c r="AJ19" s="305"/>
      <c r="AK19" s="305"/>
      <c r="AL19" s="305"/>
      <c r="AM19" s="305"/>
      <c r="AN19" s="305"/>
      <c r="AO19" s="305">
        <v>4836.4577310000004</v>
      </c>
      <c r="AP19" s="305"/>
      <c r="AQ19" s="305"/>
      <c r="AR19" s="306">
        <v>7512.0557959563985</v>
      </c>
      <c r="AS19" s="341"/>
      <c r="AT19" s="143"/>
    </row>
    <row r="20" spans="1:61" s="358" customFormat="1" ht="30" customHeight="1">
      <c r="A20" s="490"/>
      <c r="B20" s="492"/>
      <c r="C20" s="290" t="s">
        <v>216</v>
      </c>
      <c r="D20" s="305"/>
      <c r="E20" s="305"/>
      <c r="F20" s="305"/>
      <c r="G20" s="450"/>
      <c r="H20" s="305"/>
      <c r="I20" s="305"/>
      <c r="J20" s="305"/>
      <c r="K20" s="305">
        <v>5037.5551524410403</v>
      </c>
      <c r="L20" s="305"/>
      <c r="M20" s="305">
        <v>3643.0122548665913</v>
      </c>
      <c r="N20" s="305"/>
      <c r="O20" s="305"/>
      <c r="P20" s="305"/>
      <c r="Q20" s="305">
        <v>11237.951769831699</v>
      </c>
      <c r="R20" s="305">
        <v>414.55067494527708</v>
      </c>
      <c r="S20" s="305"/>
      <c r="T20" s="305"/>
      <c r="U20" s="305"/>
      <c r="V20" s="305"/>
      <c r="W20" s="305"/>
      <c r="X20" s="305">
        <v>288.97313388880997</v>
      </c>
      <c r="Y20" s="305"/>
      <c r="Z20" s="305"/>
      <c r="AA20" s="305"/>
      <c r="AB20" s="305"/>
      <c r="AC20" s="305"/>
      <c r="AD20" s="305"/>
      <c r="AE20" s="305"/>
      <c r="AF20" s="305"/>
      <c r="AG20" s="305"/>
      <c r="AH20" s="305">
        <v>23938.747726090198</v>
      </c>
      <c r="AI20" s="305"/>
      <c r="AJ20" s="305"/>
      <c r="AK20" s="305"/>
      <c r="AL20" s="305"/>
      <c r="AM20" s="305">
        <v>143</v>
      </c>
      <c r="AN20" s="305"/>
      <c r="AO20" s="305">
        <v>22999.457286500001</v>
      </c>
      <c r="AP20" s="305"/>
      <c r="AQ20" s="305">
        <v>22.96</v>
      </c>
      <c r="AR20" s="306">
        <v>33863.103999281804</v>
      </c>
      <c r="AS20" s="356"/>
    </row>
    <row r="21" spans="1:61" s="246" customFormat="1" ht="30" customHeight="1">
      <c r="A21" s="485"/>
      <c r="B21" s="486"/>
      <c r="C21" s="474" t="s">
        <v>219</v>
      </c>
      <c r="D21" s="305"/>
      <c r="E21" s="305"/>
      <c r="F21" s="305"/>
      <c r="G21" s="450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47"/>
      <c r="AS21" s="345"/>
      <c r="AT21" s="247"/>
    </row>
    <row r="22" spans="1:61" s="246" customFormat="1" ht="30" customHeight="1">
      <c r="A22" s="485"/>
      <c r="B22" s="486"/>
      <c r="C22" s="501" t="s">
        <v>220</v>
      </c>
      <c r="D22" s="305"/>
      <c r="E22" s="305"/>
      <c r="F22" s="305"/>
      <c r="G22" s="450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47"/>
      <c r="AS22" s="345"/>
      <c r="AT22" s="247"/>
    </row>
    <row r="23" spans="1:61" s="1" customFormat="1" ht="17.100000000000001" customHeight="1">
      <c r="A23" s="483"/>
      <c r="B23" s="493"/>
      <c r="C23" s="272" t="s">
        <v>257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>
        <v>1181.57890572161</v>
      </c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>
        <v>760.19890572160898</v>
      </c>
      <c r="AI23" s="305"/>
      <c r="AJ23" s="305"/>
      <c r="AK23" s="305"/>
      <c r="AL23" s="305"/>
      <c r="AM23" s="305">
        <v>20</v>
      </c>
      <c r="AN23" s="305"/>
      <c r="AO23" s="305">
        <v>1956.89</v>
      </c>
      <c r="AP23" s="305"/>
      <c r="AQ23" s="305"/>
      <c r="AR23" s="306">
        <v>1959.3339057216094</v>
      </c>
      <c r="AS23" s="341"/>
    </row>
    <row r="24" spans="1:61" s="1" customFormat="1" ht="17.100000000000001" customHeight="1">
      <c r="A24" s="483"/>
      <c r="B24" s="487"/>
      <c r="C24" s="272" t="s">
        <v>213</v>
      </c>
      <c r="D24" s="305"/>
      <c r="E24" s="305"/>
      <c r="F24" s="305"/>
      <c r="G24" s="305"/>
      <c r="H24" s="305"/>
      <c r="I24" s="305"/>
      <c r="J24" s="305"/>
      <c r="K24" s="305">
        <v>238.970605216575</v>
      </c>
      <c r="L24" s="305"/>
      <c r="M24" s="305">
        <v>800</v>
      </c>
      <c r="N24" s="305"/>
      <c r="O24" s="305"/>
      <c r="P24" s="305"/>
      <c r="Q24" s="305">
        <v>894.22708328553199</v>
      </c>
      <c r="R24" s="305">
        <v>3.6481762291181599</v>
      </c>
      <c r="S24" s="305"/>
      <c r="T24" s="305"/>
      <c r="U24" s="305"/>
      <c r="V24" s="305"/>
      <c r="W24" s="305"/>
      <c r="X24" s="305">
        <v>325</v>
      </c>
      <c r="Y24" s="305"/>
      <c r="Z24" s="305"/>
      <c r="AA24" s="305"/>
      <c r="AB24" s="305"/>
      <c r="AC24" s="305"/>
      <c r="AD24" s="305"/>
      <c r="AE24" s="305"/>
      <c r="AF24" s="305"/>
      <c r="AG24" s="305"/>
      <c r="AH24" s="305">
        <v>8116.4288872980696</v>
      </c>
      <c r="AI24" s="305"/>
      <c r="AJ24" s="305"/>
      <c r="AK24" s="305"/>
      <c r="AL24" s="305"/>
      <c r="AM24" s="305">
        <v>105</v>
      </c>
      <c r="AN24" s="305"/>
      <c r="AO24" s="305">
        <v>9339.3070329999991</v>
      </c>
      <c r="AP24" s="305">
        <v>50</v>
      </c>
      <c r="AQ24" s="305"/>
      <c r="AR24" s="306">
        <v>9936.2908925146476</v>
      </c>
      <c r="AS24" s="341"/>
    </row>
    <row r="25" spans="1:61" s="3" customFormat="1" ht="17.100000000000001" customHeight="1">
      <c r="A25" s="488"/>
      <c r="B25" s="489"/>
      <c r="C25" s="401" t="s">
        <v>214</v>
      </c>
      <c r="D25" s="305"/>
      <c r="E25" s="305"/>
      <c r="F25" s="305"/>
      <c r="G25" s="450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6"/>
      <c r="AS25" s="341"/>
      <c r="AT25" s="143"/>
      <c r="AU25" s="143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s="1" customFormat="1" ht="17.100000000000001" customHeight="1">
      <c r="A26" s="483"/>
      <c r="B26" s="494"/>
      <c r="C26" s="272" t="s">
        <v>215</v>
      </c>
      <c r="D26" s="305"/>
      <c r="E26" s="305"/>
      <c r="F26" s="305"/>
      <c r="G26" s="450"/>
      <c r="H26" s="305"/>
      <c r="I26" s="305"/>
      <c r="J26" s="305"/>
      <c r="K26" s="305"/>
      <c r="L26" s="305"/>
      <c r="M26" s="305">
        <v>2.0052673954559599</v>
      </c>
      <c r="N26" s="305"/>
      <c r="O26" s="305"/>
      <c r="P26" s="305"/>
      <c r="Q26" s="305">
        <v>298.24812355977099</v>
      </c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>
        <v>524.99875295522702</v>
      </c>
      <c r="AI26" s="305"/>
      <c r="AJ26" s="305"/>
      <c r="AK26" s="305"/>
      <c r="AL26" s="305"/>
      <c r="AM26" s="305"/>
      <c r="AN26" s="305"/>
      <c r="AO26" s="305">
        <v>476.105232</v>
      </c>
      <c r="AP26" s="305"/>
      <c r="AQ26" s="305"/>
      <c r="AR26" s="306">
        <v>650.67868795522691</v>
      </c>
      <c r="AS26" s="341"/>
    </row>
    <row r="27" spans="1:61" s="3" customFormat="1" ht="20.100000000000001" customHeight="1">
      <c r="A27" s="488"/>
      <c r="B27" s="493"/>
      <c r="C27" s="290" t="s">
        <v>216</v>
      </c>
      <c r="D27" s="305"/>
      <c r="E27" s="305"/>
      <c r="F27" s="305"/>
      <c r="G27" s="450"/>
      <c r="H27" s="305"/>
      <c r="I27" s="305"/>
      <c r="J27" s="305"/>
      <c r="K27" s="305">
        <v>238.970605216575</v>
      </c>
      <c r="L27" s="305"/>
      <c r="M27" s="305">
        <v>802.00526739545592</v>
      </c>
      <c r="N27" s="305"/>
      <c r="O27" s="305"/>
      <c r="P27" s="305"/>
      <c r="Q27" s="305">
        <v>2374.0541125669129</v>
      </c>
      <c r="R27" s="305">
        <v>3.6481762291181599</v>
      </c>
      <c r="S27" s="305"/>
      <c r="T27" s="305"/>
      <c r="U27" s="305"/>
      <c r="V27" s="305"/>
      <c r="W27" s="305"/>
      <c r="X27" s="305">
        <v>325</v>
      </c>
      <c r="Y27" s="305"/>
      <c r="Z27" s="305"/>
      <c r="AA27" s="305"/>
      <c r="AB27" s="305"/>
      <c r="AC27" s="305"/>
      <c r="AD27" s="305"/>
      <c r="AE27" s="305"/>
      <c r="AF27" s="305"/>
      <c r="AG27" s="305"/>
      <c r="AH27" s="305">
        <v>9401.6265459749065</v>
      </c>
      <c r="AI27" s="305"/>
      <c r="AJ27" s="305"/>
      <c r="AK27" s="305"/>
      <c r="AL27" s="305"/>
      <c r="AM27" s="305">
        <v>125</v>
      </c>
      <c r="AN27" s="305"/>
      <c r="AO27" s="305">
        <v>11772.302264999998</v>
      </c>
      <c r="AP27" s="305">
        <v>50</v>
      </c>
      <c r="AQ27" s="305"/>
      <c r="AR27" s="306">
        <v>12546.303486191484</v>
      </c>
      <c r="AS27" s="34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s="358" customFormat="1" ht="30" customHeight="1">
      <c r="A28" s="490"/>
      <c r="B28" s="492"/>
      <c r="C28" s="500" t="s">
        <v>217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456">
        <v>16410.896736191484</v>
      </c>
      <c r="AS28" s="356"/>
      <c r="AT28" s="355"/>
    </row>
    <row r="29" spans="1:61" s="246" customFormat="1" ht="30" customHeight="1">
      <c r="A29" s="485"/>
      <c r="B29" s="486"/>
      <c r="C29" s="501" t="s">
        <v>221</v>
      </c>
      <c r="D29" s="305"/>
      <c r="E29" s="305"/>
      <c r="F29" s="305"/>
      <c r="G29" s="450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47"/>
      <c r="AS29" s="345"/>
      <c r="AT29" s="247"/>
    </row>
    <row r="30" spans="1:61" s="1" customFormat="1" ht="17.100000000000001" customHeight="1">
      <c r="A30" s="483"/>
      <c r="B30" s="487"/>
      <c r="C30" s="272" t="s">
        <v>257</v>
      </c>
      <c r="D30" s="305"/>
      <c r="E30" s="305"/>
      <c r="F30" s="305"/>
      <c r="G30" s="450"/>
      <c r="H30" s="305"/>
      <c r="I30" s="305"/>
      <c r="J30" s="305"/>
      <c r="K30" s="305"/>
      <c r="L30" s="305"/>
      <c r="M30" s="305">
        <v>50</v>
      </c>
      <c r="N30" s="305"/>
      <c r="O30" s="305"/>
      <c r="P30" s="305"/>
      <c r="Q30" s="305">
        <v>1392.1794090779299</v>
      </c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>
        <v>521.51090907793105</v>
      </c>
      <c r="AI30" s="305"/>
      <c r="AJ30" s="305"/>
      <c r="AK30" s="305"/>
      <c r="AL30" s="305"/>
      <c r="AM30" s="305">
        <v>25</v>
      </c>
      <c r="AN30" s="305"/>
      <c r="AO30" s="305">
        <v>1961.0685000000001</v>
      </c>
      <c r="AP30" s="305"/>
      <c r="AQ30" s="305"/>
      <c r="AR30" s="306">
        <v>1974.8794090779306</v>
      </c>
      <c r="AS30" s="341"/>
    </row>
    <row r="31" spans="1:61" s="1" customFormat="1" ht="17.100000000000001" customHeight="1">
      <c r="A31" s="483"/>
      <c r="B31" s="487"/>
      <c r="C31" s="272" t="s">
        <v>213</v>
      </c>
      <c r="D31" s="305"/>
      <c r="E31" s="305"/>
      <c r="F31" s="305"/>
      <c r="G31" s="450"/>
      <c r="H31" s="305"/>
      <c r="I31" s="305"/>
      <c r="J31" s="305">
        <v>40</v>
      </c>
      <c r="K31" s="305">
        <v>863.14136283174605</v>
      </c>
      <c r="L31" s="305"/>
      <c r="M31" s="305">
        <v>1053.57270720055</v>
      </c>
      <c r="N31" s="305"/>
      <c r="O31" s="305"/>
      <c r="P31" s="305"/>
      <c r="Q31" s="305">
        <v>1773.75226123783</v>
      </c>
      <c r="R31" s="305">
        <v>152.97275145451201</v>
      </c>
      <c r="S31" s="305"/>
      <c r="T31" s="305"/>
      <c r="U31" s="305"/>
      <c r="V31" s="305"/>
      <c r="W31" s="305"/>
      <c r="X31" s="305">
        <v>585.20045935297196</v>
      </c>
      <c r="Y31" s="305"/>
      <c r="Z31" s="305"/>
      <c r="AA31" s="305"/>
      <c r="AB31" s="305"/>
      <c r="AC31" s="305"/>
      <c r="AD31" s="305"/>
      <c r="AE31" s="305"/>
      <c r="AF31" s="305"/>
      <c r="AG31" s="305"/>
      <c r="AH31" s="305">
        <v>9446.2932150611505</v>
      </c>
      <c r="AI31" s="305">
        <v>200</v>
      </c>
      <c r="AJ31" s="305"/>
      <c r="AK31" s="305"/>
      <c r="AL31" s="305"/>
      <c r="AM31" s="305">
        <v>160.20045935297199</v>
      </c>
      <c r="AN31" s="305"/>
      <c r="AO31" s="305">
        <v>12854.711142</v>
      </c>
      <c r="AP31" s="305">
        <v>50</v>
      </c>
      <c r="AQ31" s="305"/>
      <c r="AR31" s="306">
        <v>13589.922179245867</v>
      </c>
      <c r="AS31" s="341"/>
    </row>
    <row r="32" spans="1:61" s="3" customFormat="1" ht="17.100000000000001" customHeight="1">
      <c r="A32" s="488"/>
      <c r="B32" s="489"/>
      <c r="C32" s="401" t="s">
        <v>214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6">
        <v>0</v>
      </c>
      <c r="AS32" s="341"/>
      <c r="AT32" s="143"/>
      <c r="AU32" s="143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47" s="1" customFormat="1" ht="17.100000000000001" customHeight="1">
      <c r="A33" s="483"/>
      <c r="B33" s="494"/>
      <c r="C33" s="272" t="s">
        <v>215</v>
      </c>
      <c r="D33" s="305"/>
      <c r="E33" s="305"/>
      <c r="F33" s="305"/>
      <c r="G33" s="305"/>
      <c r="H33" s="305"/>
      <c r="I33" s="305"/>
      <c r="J33" s="305"/>
      <c r="K33" s="305">
        <v>2.4867155778774599</v>
      </c>
      <c r="L33" s="305"/>
      <c r="M33" s="305">
        <v>2.9292761383896</v>
      </c>
      <c r="N33" s="305"/>
      <c r="O33" s="305"/>
      <c r="P33" s="305"/>
      <c r="Q33" s="305">
        <v>398.13498465189599</v>
      </c>
      <c r="R33" s="305">
        <v>4.89872824576653</v>
      </c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>
        <v>453.68129461392999</v>
      </c>
      <c r="AI33" s="305"/>
      <c r="AJ33" s="305"/>
      <c r="AK33" s="305"/>
      <c r="AL33" s="305"/>
      <c r="AM33" s="305"/>
      <c r="AN33" s="305"/>
      <c r="AO33" s="305">
        <v>386.83650599999999</v>
      </c>
      <c r="AP33" s="305"/>
      <c r="AQ33" s="305"/>
      <c r="AR33" s="306">
        <v>624.48375261392971</v>
      </c>
      <c r="AS33" s="341"/>
    </row>
    <row r="34" spans="1:47" s="1" customFormat="1" ht="20.100000000000001" customHeight="1">
      <c r="A34" s="483"/>
      <c r="B34" s="487"/>
      <c r="C34" s="290" t="s">
        <v>216</v>
      </c>
      <c r="D34" s="305"/>
      <c r="E34" s="305"/>
      <c r="F34" s="305"/>
      <c r="G34" s="450"/>
      <c r="H34" s="305"/>
      <c r="I34" s="305"/>
      <c r="J34" s="305">
        <v>40</v>
      </c>
      <c r="K34" s="305">
        <v>865.62807840962353</v>
      </c>
      <c r="L34" s="305"/>
      <c r="M34" s="305">
        <v>1106.5019833389397</v>
      </c>
      <c r="N34" s="305"/>
      <c r="O34" s="305"/>
      <c r="P34" s="305"/>
      <c r="Q34" s="305">
        <v>3564.0666549676562</v>
      </c>
      <c r="R34" s="305">
        <v>157.87147970027854</v>
      </c>
      <c r="S34" s="305"/>
      <c r="T34" s="305"/>
      <c r="U34" s="305"/>
      <c r="V34" s="305"/>
      <c r="W34" s="305"/>
      <c r="X34" s="305">
        <v>585.20045935297196</v>
      </c>
      <c r="Y34" s="305"/>
      <c r="Z34" s="305"/>
      <c r="AA34" s="305"/>
      <c r="AB34" s="305"/>
      <c r="AC34" s="305"/>
      <c r="AD34" s="305"/>
      <c r="AE34" s="305"/>
      <c r="AF34" s="305"/>
      <c r="AG34" s="305"/>
      <c r="AH34" s="305">
        <v>10421.485418753013</v>
      </c>
      <c r="AI34" s="305">
        <v>200</v>
      </c>
      <c r="AJ34" s="305"/>
      <c r="AK34" s="305"/>
      <c r="AL34" s="305"/>
      <c r="AM34" s="305">
        <v>185.20045935297199</v>
      </c>
      <c r="AN34" s="305"/>
      <c r="AO34" s="305">
        <v>15202.616147999999</v>
      </c>
      <c r="AP34" s="305">
        <v>50</v>
      </c>
      <c r="AQ34" s="305"/>
      <c r="AR34" s="306">
        <v>16189.285340937728</v>
      </c>
      <c r="AS34" s="341"/>
    </row>
    <row r="35" spans="1:47" s="358" customFormat="1" ht="30" customHeight="1">
      <c r="A35" s="490"/>
      <c r="B35" s="492"/>
      <c r="C35" s="500" t="s">
        <v>217</v>
      </c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455">
        <v>20269.64070293773</v>
      </c>
      <c r="AS35" s="356"/>
      <c r="AU35" s="1"/>
    </row>
    <row r="36" spans="1:47" s="1" customFormat="1" ht="30" customHeight="1">
      <c r="A36" s="483"/>
      <c r="B36" s="487"/>
      <c r="C36" s="290" t="s">
        <v>222</v>
      </c>
      <c r="D36" s="305"/>
      <c r="E36" s="305"/>
      <c r="F36" s="305"/>
      <c r="G36" s="305"/>
      <c r="H36" s="305"/>
      <c r="I36" s="305"/>
      <c r="J36" s="305">
        <v>40</v>
      </c>
      <c r="K36" s="305">
        <v>1104.5986836261986</v>
      </c>
      <c r="L36" s="305"/>
      <c r="M36" s="305">
        <v>1908.5072507343957</v>
      </c>
      <c r="N36" s="305"/>
      <c r="O36" s="305"/>
      <c r="P36" s="305"/>
      <c r="Q36" s="305">
        <v>5938.1207675345686</v>
      </c>
      <c r="R36" s="305">
        <v>161.51965592939669</v>
      </c>
      <c r="S36" s="305"/>
      <c r="T36" s="305"/>
      <c r="U36" s="305"/>
      <c r="V36" s="305"/>
      <c r="W36" s="305"/>
      <c r="X36" s="305">
        <v>910.20045935297196</v>
      </c>
      <c r="Y36" s="305"/>
      <c r="Z36" s="305"/>
      <c r="AA36" s="305"/>
      <c r="AB36" s="305"/>
      <c r="AC36" s="305"/>
      <c r="AD36" s="305"/>
      <c r="AE36" s="305"/>
      <c r="AF36" s="305"/>
      <c r="AG36" s="305"/>
      <c r="AH36" s="305">
        <v>19823.111964727919</v>
      </c>
      <c r="AI36" s="305">
        <v>200</v>
      </c>
      <c r="AJ36" s="305"/>
      <c r="AK36" s="305"/>
      <c r="AL36" s="305"/>
      <c r="AM36" s="305">
        <v>310.20045935297196</v>
      </c>
      <c r="AN36" s="305"/>
      <c r="AO36" s="305">
        <v>26974.918412999999</v>
      </c>
      <c r="AP36" s="305">
        <v>100</v>
      </c>
      <c r="AQ36" s="305"/>
      <c r="AR36" s="306">
        <v>28735.58882712921</v>
      </c>
      <c r="AS36" s="341"/>
      <c r="AU36" s="143"/>
    </row>
    <row r="37" spans="1:47" s="1" customFormat="1" ht="17.100000000000001" customHeight="1">
      <c r="A37" s="483"/>
      <c r="B37" s="493"/>
      <c r="C37" s="475" t="s">
        <v>241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6"/>
      <c r="AS37" s="341"/>
    </row>
    <row r="38" spans="1:47" s="1" customFormat="1" ht="30" customHeight="1">
      <c r="A38" s="483"/>
      <c r="B38" s="487"/>
      <c r="C38" s="502" t="s">
        <v>223</v>
      </c>
      <c r="D38" s="305">
        <v>175.05400458719936</v>
      </c>
      <c r="E38" s="305"/>
      <c r="F38" s="305">
        <v>54.609120858707698</v>
      </c>
      <c r="G38" s="305"/>
      <c r="H38" s="305"/>
      <c r="I38" s="305"/>
      <c r="J38" s="305">
        <v>46.689892999999998</v>
      </c>
      <c r="K38" s="305">
        <v>9833.2828095450604</v>
      </c>
      <c r="L38" s="305"/>
      <c r="M38" s="305">
        <v>9224.0605741423587</v>
      </c>
      <c r="N38" s="305"/>
      <c r="O38" s="305"/>
      <c r="P38" s="305">
        <v>3.0488728026098699</v>
      </c>
      <c r="Q38" s="305">
        <v>46570.315132493546</v>
      </c>
      <c r="R38" s="305">
        <v>1243.0671356169569</v>
      </c>
      <c r="S38" s="305">
        <v>1.277285</v>
      </c>
      <c r="T38" s="305"/>
      <c r="U38" s="305"/>
      <c r="V38" s="305"/>
      <c r="W38" s="305">
        <v>9.6312599999999993</v>
      </c>
      <c r="X38" s="305">
        <v>2006.0923981703957</v>
      </c>
      <c r="Y38" s="305"/>
      <c r="Z38" s="305"/>
      <c r="AA38" s="305"/>
      <c r="AB38" s="305">
        <v>119.866056762342</v>
      </c>
      <c r="AC38" s="305">
        <v>1.8743387533534759</v>
      </c>
      <c r="AD38" s="305"/>
      <c r="AE38" s="305"/>
      <c r="AF38" s="305">
        <v>3.653883</v>
      </c>
      <c r="AG38" s="305"/>
      <c r="AH38" s="305">
        <v>111120.44636943891</v>
      </c>
      <c r="AI38" s="305">
        <v>200</v>
      </c>
      <c r="AJ38" s="305">
        <v>119.33070576234199</v>
      </c>
      <c r="AK38" s="305"/>
      <c r="AL38" s="305"/>
      <c r="AM38" s="305">
        <v>952.13790135297199</v>
      </c>
      <c r="AN38" s="305"/>
      <c r="AO38" s="305">
        <v>135836.4899635</v>
      </c>
      <c r="AP38" s="305">
        <v>150.33961400000001</v>
      </c>
      <c r="AQ38" s="305">
        <v>721.03289003487521</v>
      </c>
      <c r="AR38" s="306">
        <v>159196.15010441083</v>
      </c>
      <c r="AS38" s="341"/>
    </row>
    <row r="39" spans="1:47" s="1" customFormat="1" ht="30" customHeight="1">
      <c r="A39" s="483"/>
      <c r="B39" s="487"/>
      <c r="C39" s="272" t="s">
        <v>224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6">
        <v>177434.58724193025</v>
      </c>
      <c r="AS39" s="341"/>
    </row>
    <row r="40" spans="1:47" s="246" customFormat="1" ht="30" customHeight="1">
      <c r="A40" s="485"/>
      <c r="B40" s="495"/>
      <c r="C40" s="501" t="s">
        <v>226</v>
      </c>
      <c r="D40" s="346"/>
      <c r="E40" s="346"/>
      <c r="F40" s="348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9"/>
      <c r="AS40" s="345"/>
    </row>
    <row r="41" spans="1:47" s="1" customFormat="1" ht="17.100000000000001" customHeight="1">
      <c r="A41" s="483"/>
      <c r="B41" s="493"/>
      <c r="C41" s="475" t="s">
        <v>227</v>
      </c>
      <c r="D41" s="315">
        <v>1.62775963192908E-2</v>
      </c>
      <c r="E41" s="315"/>
      <c r="F41" s="315">
        <v>0</v>
      </c>
      <c r="G41" s="315"/>
      <c r="H41" s="315"/>
      <c r="I41" s="315"/>
      <c r="J41" s="315">
        <v>0</v>
      </c>
      <c r="K41" s="315">
        <v>189.9759852630614</v>
      </c>
      <c r="L41" s="315"/>
      <c r="M41" s="315">
        <v>335.72959817499378</v>
      </c>
      <c r="N41" s="315"/>
      <c r="O41" s="315"/>
      <c r="P41" s="315">
        <v>2.9056462735550198E-3</v>
      </c>
      <c r="Q41" s="315">
        <v>494.41396167344897</v>
      </c>
      <c r="R41" s="315">
        <v>22.850196031457422</v>
      </c>
      <c r="S41" s="315">
        <v>0</v>
      </c>
      <c r="T41" s="315"/>
      <c r="U41" s="315"/>
      <c r="V41" s="315"/>
      <c r="W41" s="315">
        <v>0</v>
      </c>
      <c r="X41" s="315">
        <v>3.2454430110871955</v>
      </c>
      <c r="Y41" s="315"/>
      <c r="Z41" s="315"/>
      <c r="AA41" s="315"/>
      <c r="AB41" s="315">
        <v>5.4669578216338402E-2</v>
      </c>
      <c r="AC41" s="315">
        <v>3.2703415301190298E-3</v>
      </c>
      <c r="AD41" s="315"/>
      <c r="AE41" s="315"/>
      <c r="AF41" s="315">
        <v>0</v>
      </c>
      <c r="AG41" s="315"/>
      <c r="AH41" s="315">
        <v>1128.213867838107</v>
      </c>
      <c r="AI41" s="315">
        <v>0</v>
      </c>
      <c r="AJ41" s="315">
        <v>4.8301599675295299E-2</v>
      </c>
      <c r="AK41" s="315"/>
      <c r="AL41" s="315"/>
      <c r="AM41" s="315">
        <v>61.258516596455166</v>
      </c>
      <c r="AN41" s="315"/>
      <c r="AO41" s="315">
        <v>1411.3540970433789</v>
      </c>
      <c r="AP41" s="315">
        <v>0</v>
      </c>
      <c r="AQ41" s="315">
        <v>10.996530932925321</v>
      </c>
      <c r="AR41" s="306">
        <v>1829.0818106634651</v>
      </c>
      <c r="AS41" s="341"/>
    </row>
    <row r="42" spans="1:47" s="1" customFormat="1" ht="17.100000000000001" customHeight="1">
      <c r="A42" s="483"/>
      <c r="B42" s="496"/>
      <c r="C42" s="477" t="s">
        <v>228</v>
      </c>
      <c r="D42" s="315">
        <v>2.0432748450721398E-2</v>
      </c>
      <c r="E42" s="315"/>
      <c r="F42" s="315">
        <v>0.46776545182787799</v>
      </c>
      <c r="G42" s="315"/>
      <c r="H42" s="315"/>
      <c r="I42" s="315"/>
      <c r="J42" s="315">
        <v>0.5437431992864209</v>
      </c>
      <c r="K42" s="315">
        <v>184.96951556379517</v>
      </c>
      <c r="L42" s="315"/>
      <c r="M42" s="315">
        <v>12.710466566012625</v>
      </c>
      <c r="N42" s="315"/>
      <c r="O42" s="315"/>
      <c r="P42" s="315">
        <v>2.6519358621875901E-2</v>
      </c>
      <c r="Q42" s="315">
        <v>303.56528586243672</v>
      </c>
      <c r="R42" s="315">
        <v>4.8194606536625049</v>
      </c>
      <c r="S42" s="315">
        <v>4.0153635187909903E-3</v>
      </c>
      <c r="T42" s="315"/>
      <c r="U42" s="315"/>
      <c r="V42" s="315"/>
      <c r="W42" s="315">
        <v>4.7045647288401597E-2</v>
      </c>
      <c r="X42" s="315">
        <v>24.829715925724713</v>
      </c>
      <c r="Y42" s="315"/>
      <c r="Z42" s="315"/>
      <c r="AA42" s="315"/>
      <c r="AB42" s="315">
        <v>2.9253031905420099E-3</v>
      </c>
      <c r="AC42" s="315">
        <v>5.5290039585057698E-3</v>
      </c>
      <c r="AD42" s="315"/>
      <c r="AE42" s="315"/>
      <c r="AF42" s="315">
        <v>4.0338454693637102E-2</v>
      </c>
      <c r="AG42" s="315"/>
      <c r="AH42" s="315">
        <v>3607.1708200916082</v>
      </c>
      <c r="AI42" s="315">
        <v>7.9778156996587102</v>
      </c>
      <c r="AJ42" s="315">
        <v>7.8275102029681399E-3</v>
      </c>
      <c r="AK42" s="315"/>
      <c r="AL42" s="315"/>
      <c r="AM42" s="315">
        <v>4.8768734179680617</v>
      </c>
      <c r="AN42" s="315"/>
      <c r="AO42" s="315">
        <v>3693.6883614557328</v>
      </c>
      <c r="AP42" s="315">
        <v>3.8028714423332897</v>
      </c>
      <c r="AQ42" s="315">
        <v>2.5396236575695998</v>
      </c>
      <c r="AR42" s="306">
        <v>3926.0584761887717</v>
      </c>
      <c r="AS42" s="340"/>
    </row>
    <row r="43" spans="1:47" s="291" customFormat="1" ht="114" customHeight="1">
      <c r="A43" s="497"/>
      <c r="B43" s="498"/>
      <c r="C43" s="641" t="s">
        <v>291</v>
      </c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641"/>
      <c r="AL43" s="641"/>
      <c r="AM43" s="641"/>
      <c r="AN43" s="641"/>
      <c r="AO43" s="641"/>
      <c r="AP43" s="641"/>
      <c r="AQ43" s="641"/>
      <c r="AR43" s="641"/>
      <c r="AS43" s="339"/>
    </row>
  </sheetData>
  <mergeCells count="5">
    <mergeCell ref="C2:AR2"/>
    <mergeCell ref="C3:AR3"/>
    <mergeCell ref="C4:AR4"/>
    <mergeCell ref="C5:AR5"/>
    <mergeCell ref="C43:AR43"/>
  </mergeCells>
  <conditionalFormatting sqref="AR39 AR37 D36 D38 D41:D42 D9:D13 F41:AR42 F38:AR38 F36:AR36 AR30:AR35 AR16:AR20 F13:AQ13 F9:F11 H9:R11 AR23:AR28 F12:R12 AR9:AR14">
    <cfRule type="expression" dxfId="73" priority="11" stopIfTrue="1">
      <formula>AND(D9&lt;&gt;"",OR(D9&lt;0,NOT(ISNUMBER(D9))))</formula>
    </cfRule>
  </conditionalFormatting>
  <conditionalFormatting sqref="E36 E38 E41:E42 E9:E13">
    <cfRule type="expression" dxfId="72" priority="10" stopIfTrue="1">
      <formula>AND(E9&lt;&gt;"",OR(E9&lt;0,NOT(ISNUMBER(E9))))</formula>
    </cfRule>
  </conditionalFormatting>
  <conditionalFormatting sqref="D15:D25 F18:AQ19 F23:AQ24 F15:F17 F20:F22 F25 H15:AQ17 H20:AQ22 H25:AQ25 H27:AQ27 F27 D27">
    <cfRule type="expression" dxfId="71" priority="9" stopIfTrue="1">
      <formula>AND(D15&lt;&gt;"",OR(D15&lt;0,NOT(ISNUMBER(D15))))</formula>
    </cfRule>
  </conditionalFormatting>
  <conditionalFormatting sqref="E15:E25 E27">
    <cfRule type="expression" dxfId="70" priority="8" stopIfTrue="1">
      <formula>AND(E15&lt;&gt;"",OR(E15&lt;0,NOT(ISNUMBER(E15))))</formula>
    </cfRule>
  </conditionalFormatting>
  <conditionalFormatting sqref="D29:D34 F32:AQ33 F29:F31 F34 H29:AQ31 H34:AQ34">
    <cfRule type="expression" dxfId="69" priority="7" stopIfTrue="1">
      <formula>AND(D29&lt;&gt;"",OR(D29&lt;0,NOT(ISNUMBER(D29))))</formula>
    </cfRule>
  </conditionalFormatting>
  <conditionalFormatting sqref="E29:E34">
    <cfRule type="expression" dxfId="68" priority="6" stopIfTrue="1">
      <formula>AND(E29&lt;&gt;"",OR(E29&lt;0,NOT(ISNUMBER(E29))))</formula>
    </cfRule>
  </conditionalFormatting>
  <conditionalFormatting sqref="D26 F26 H26:AQ26">
    <cfRule type="expression" dxfId="67" priority="5" stopIfTrue="1">
      <formula>AND(D26&lt;&gt;"",OR(D26&lt;0,NOT(ISNUMBER(D26))))</formula>
    </cfRule>
  </conditionalFormatting>
  <conditionalFormatting sqref="E26">
    <cfRule type="expression" dxfId="66" priority="4" stopIfTrue="1">
      <formula>AND(E26&lt;&gt;"",OR(E26&lt;0,NOT(ISNUMBER(E26))))</formula>
    </cfRule>
  </conditionalFormatting>
  <conditionalFormatting sqref="AT14">
    <cfRule type="expression" dxfId="65" priority="3" stopIfTrue="1">
      <formula>AND(AT14&lt;&gt;"",OR(AT14&lt;0,NOT(ISNUMBER(AT14))))</formula>
    </cfRule>
  </conditionalFormatting>
  <conditionalFormatting sqref="AT28">
    <cfRule type="expression" dxfId="64" priority="2" stopIfTrue="1">
      <formula>AND(AT28&lt;&gt;"",OR(AT28&lt;0,NOT(ISNUMBER(AT28))))</formula>
    </cfRule>
  </conditionalFormatting>
  <conditionalFormatting sqref="S9:AQ12">
    <cfRule type="expression" dxfId="63" priority="1" stopIfTrue="1">
      <formula>AND(S9&lt;&gt;"",OR(S9&lt;0,NOT(ISNUMBER(S9))))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zoomScale="70" zoomScaleNormal="70" workbookViewId="0">
      <selection activeCell="C2" sqref="C2:AR2"/>
    </sheetView>
  </sheetViews>
  <sheetFormatPr defaultColWidth="0" defaultRowHeight="14.25"/>
  <cols>
    <col min="1" max="2" width="1.7109375" style="499" customWidth="1"/>
    <col min="3" max="3" width="55.85546875" style="478" customWidth="1"/>
    <col min="4" max="33" width="7.28515625" style="6" customWidth="1"/>
    <col min="34" max="34" width="8.7109375" style="6" bestFit="1" customWidth="1"/>
    <col min="35" max="40" width="7.28515625" style="6" customWidth="1"/>
    <col min="41" max="41" width="8.7109375" style="6" bestFit="1" customWidth="1"/>
    <col min="42" max="42" width="7.28515625" style="6" customWidth="1"/>
    <col min="43" max="43" width="11.85546875" style="6" customWidth="1"/>
    <col min="44" max="44" width="8.7109375" style="6" bestFit="1" customWidth="1"/>
    <col min="45" max="45" width="1.7109375" style="6" customWidth="1"/>
    <col min="46" max="46" width="8.7109375" style="6" bestFit="1" customWidth="1"/>
    <col min="47" max="48" width="9.140625" style="6" customWidth="1"/>
    <col min="49" max="16384" width="0" style="6" hidden="1"/>
  </cols>
  <sheetData>
    <row r="1" spans="1:45" s="184" customFormat="1" ht="19.5" customHeight="1">
      <c r="A1" s="479"/>
      <c r="B1" s="480" t="s">
        <v>233</v>
      </c>
      <c r="C1" s="467"/>
      <c r="D1" s="183"/>
      <c r="E1" s="183"/>
      <c r="F1" s="183"/>
      <c r="G1" s="183"/>
      <c r="H1" s="183"/>
      <c r="I1" s="183"/>
      <c r="J1" s="183"/>
      <c r="K1" s="183"/>
      <c r="AR1" s="383"/>
    </row>
    <row r="2" spans="1:45" s="277" customFormat="1" ht="20.100000000000001" customHeight="1">
      <c r="A2" s="481"/>
      <c r="B2" s="481"/>
      <c r="C2" s="640" t="s">
        <v>229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640"/>
    </row>
    <row r="3" spans="1:45" s="277" customFormat="1" ht="20.100000000000001" customHeight="1">
      <c r="A3" s="481"/>
      <c r="B3" s="481"/>
      <c r="C3" s="640" t="s">
        <v>275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</row>
    <row r="4" spans="1:45" s="277" customFormat="1" ht="20.100000000000001" customHeight="1">
      <c r="A4" s="481"/>
      <c r="B4" s="481"/>
      <c r="C4" s="640" t="s">
        <v>205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</row>
    <row r="5" spans="1:45" s="277" customFormat="1" ht="20.100000000000001" customHeight="1">
      <c r="A5" s="481"/>
      <c r="B5" s="481"/>
      <c r="C5" s="640" t="s">
        <v>230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0"/>
      <c r="AR5" s="640"/>
    </row>
    <row r="6" spans="1:45" s="184" customFormat="1" ht="52.5" customHeight="1">
      <c r="A6" s="479"/>
      <c r="B6" s="482"/>
      <c r="C6" s="468"/>
      <c r="J6" s="185"/>
      <c r="K6" s="185"/>
    </row>
    <row r="7" spans="1:45" s="1" customFormat="1" ht="27.95" customHeight="1">
      <c r="A7" s="483"/>
      <c r="B7" s="484"/>
      <c r="C7" s="503" t="s">
        <v>234</v>
      </c>
      <c r="D7" s="466" t="s">
        <v>197</v>
      </c>
      <c r="E7" s="350" t="s">
        <v>110</v>
      </c>
      <c r="F7" s="350" t="s">
        <v>153</v>
      </c>
      <c r="G7" s="350" t="s">
        <v>149</v>
      </c>
      <c r="H7" s="350" t="s">
        <v>111</v>
      </c>
      <c r="I7" s="350" t="s">
        <v>62</v>
      </c>
      <c r="J7" s="350" t="s">
        <v>152</v>
      </c>
      <c r="K7" s="350" t="s">
        <v>8</v>
      </c>
      <c r="L7" s="350" t="s">
        <v>112</v>
      </c>
      <c r="M7" s="350" t="s">
        <v>75</v>
      </c>
      <c r="N7" s="350" t="s">
        <v>113</v>
      </c>
      <c r="O7" s="350" t="s">
        <v>63</v>
      </c>
      <c r="P7" s="350" t="s">
        <v>61</v>
      </c>
      <c r="Q7" s="350" t="s">
        <v>53</v>
      </c>
      <c r="R7" s="350" t="s">
        <v>7</v>
      </c>
      <c r="S7" s="350" t="s">
        <v>64</v>
      </c>
      <c r="T7" s="350" t="s">
        <v>65</v>
      </c>
      <c r="U7" s="350" t="s">
        <v>76</v>
      </c>
      <c r="V7" s="350" t="s">
        <v>115</v>
      </c>
      <c r="W7" s="350" t="s">
        <v>77</v>
      </c>
      <c r="X7" s="350" t="s">
        <v>6</v>
      </c>
      <c r="Y7" s="350" t="s">
        <v>66</v>
      </c>
      <c r="Z7" s="350" t="s">
        <v>67</v>
      </c>
      <c r="AA7" s="350" t="s">
        <v>118</v>
      </c>
      <c r="AB7" s="350" t="s">
        <v>81</v>
      </c>
      <c r="AC7" s="350" t="s">
        <v>78</v>
      </c>
      <c r="AD7" s="350" t="s">
        <v>119</v>
      </c>
      <c r="AE7" s="350" t="s">
        <v>68</v>
      </c>
      <c r="AF7" s="350" t="s">
        <v>69</v>
      </c>
      <c r="AG7" s="350" t="s">
        <v>150</v>
      </c>
      <c r="AH7" s="350" t="s">
        <v>70</v>
      </c>
      <c r="AI7" s="350" t="s">
        <v>120</v>
      </c>
      <c r="AJ7" s="350" t="s">
        <v>151</v>
      </c>
      <c r="AK7" s="350" t="s">
        <v>82</v>
      </c>
      <c r="AL7" s="350" t="s">
        <v>71</v>
      </c>
      <c r="AM7" s="350" t="s">
        <v>179</v>
      </c>
      <c r="AN7" s="350" t="s">
        <v>73</v>
      </c>
      <c r="AO7" s="350" t="s">
        <v>5</v>
      </c>
      <c r="AP7" s="350" t="s">
        <v>74</v>
      </c>
      <c r="AQ7" s="509" t="s">
        <v>235</v>
      </c>
      <c r="AR7" s="351" t="s">
        <v>216</v>
      </c>
      <c r="AS7" s="352"/>
    </row>
    <row r="8" spans="1:45" s="1" customFormat="1" ht="30" customHeight="1">
      <c r="A8" s="483"/>
      <c r="B8" s="494"/>
      <c r="C8" s="504" t="s">
        <v>236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6"/>
      <c r="AS8" s="307"/>
    </row>
    <row r="9" spans="1:45" s="1" customFormat="1" ht="17.100000000000001" customHeight="1">
      <c r="A9" s="483"/>
      <c r="B9" s="487"/>
      <c r="C9" s="272" t="s">
        <v>257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>
        <v>388.610076579978</v>
      </c>
      <c r="AI9" s="315"/>
      <c r="AJ9" s="315"/>
      <c r="AK9" s="315"/>
      <c r="AL9" s="315"/>
      <c r="AM9" s="315"/>
      <c r="AN9" s="315"/>
      <c r="AO9" s="315"/>
      <c r="AP9" s="315"/>
      <c r="AQ9" s="315"/>
      <c r="AR9" s="306">
        <v>388.610076579978</v>
      </c>
      <c r="AS9" s="307"/>
    </row>
    <row r="10" spans="1:45" s="1" customFormat="1" ht="17.100000000000001" customHeight="1">
      <c r="A10" s="483"/>
      <c r="B10" s="489"/>
      <c r="C10" s="471" t="s">
        <v>213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>
        <v>4840.9712396820096</v>
      </c>
      <c r="AI10" s="315"/>
      <c r="AJ10" s="315"/>
      <c r="AK10" s="315"/>
      <c r="AL10" s="315"/>
      <c r="AM10" s="315"/>
      <c r="AN10" s="315"/>
      <c r="AO10" s="315"/>
      <c r="AP10" s="315"/>
      <c r="AQ10" s="315"/>
      <c r="AR10" s="306">
        <v>4840.9712396820096</v>
      </c>
      <c r="AS10" s="307"/>
    </row>
    <row r="11" spans="1:45" s="1" customFormat="1" ht="17.100000000000001" customHeight="1">
      <c r="A11" s="483"/>
      <c r="B11" s="489"/>
      <c r="C11" s="471" t="s">
        <v>214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06"/>
      <c r="AS11" s="307"/>
    </row>
    <row r="12" spans="1:45" s="1" customFormat="1" ht="17.100000000000001" customHeight="1">
      <c r="A12" s="483"/>
      <c r="B12" s="489"/>
      <c r="C12" s="471" t="s">
        <v>215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06"/>
      <c r="AS12" s="307"/>
    </row>
    <row r="13" spans="1:45" s="358" customFormat="1" ht="30" customHeight="1">
      <c r="A13" s="490"/>
      <c r="B13" s="491"/>
      <c r="C13" s="473" t="s">
        <v>216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>
        <v>5229.5813162619879</v>
      </c>
      <c r="AI13" s="359"/>
      <c r="AJ13" s="359"/>
      <c r="AK13" s="359"/>
      <c r="AL13" s="359"/>
      <c r="AM13" s="359"/>
      <c r="AN13" s="359"/>
      <c r="AO13" s="359"/>
      <c r="AP13" s="359"/>
      <c r="AQ13" s="359"/>
      <c r="AR13" s="355">
        <v>5229.5813162619879</v>
      </c>
      <c r="AS13" s="360"/>
    </row>
    <row r="14" spans="1:45" s="1" customFormat="1" ht="30" customHeight="1">
      <c r="A14" s="483"/>
      <c r="B14" s="494"/>
      <c r="C14" s="476" t="s">
        <v>237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6"/>
      <c r="AS14" s="307"/>
    </row>
    <row r="15" spans="1:45" s="1" customFormat="1" ht="17.100000000000001" customHeight="1">
      <c r="A15" s="483"/>
      <c r="B15" s="487"/>
      <c r="C15" s="272" t="s">
        <v>257</v>
      </c>
      <c r="D15" s="315"/>
      <c r="E15" s="315"/>
      <c r="F15" s="315"/>
      <c r="G15" s="315"/>
      <c r="H15" s="315"/>
      <c r="I15" s="315"/>
      <c r="J15" s="315"/>
      <c r="K15" s="315">
        <v>12.2549028316192</v>
      </c>
      <c r="L15" s="315"/>
      <c r="M15" s="315"/>
      <c r="N15" s="315"/>
      <c r="O15" s="315">
        <v>17.547042875587699</v>
      </c>
      <c r="P15" s="315"/>
      <c r="Q15" s="315">
        <v>147.771043632188</v>
      </c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>
        <v>4857.6735421570502</v>
      </c>
      <c r="AI15" s="315"/>
      <c r="AJ15" s="315"/>
      <c r="AK15" s="315"/>
      <c r="AL15" s="315"/>
      <c r="AM15" s="315"/>
      <c r="AN15" s="315"/>
      <c r="AO15" s="315">
        <v>2426.6</v>
      </c>
      <c r="AP15" s="315"/>
      <c r="AQ15" s="315"/>
      <c r="AR15" s="306">
        <v>7461.8465314964451</v>
      </c>
      <c r="AS15" s="307"/>
    </row>
    <row r="16" spans="1:45" s="1" customFormat="1" ht="17.100000000000001" customHeight="1">
      <c r="A16" s="483"/>
      <c r="B16" s="489"/>
      <c r="C16" s="471" t="s">
        <v>213</v>
      </c>
      <c r="D16" s="315"/>
      <c r="E16" s="315"/>
      <c r="F16" s="315"/>
      <c r="G16" s="315"/>
      <c r="H16" s="315"/>
      <c r="I16" s="315"/>
      <c r="J16" s="315"/>
      <c r="K16" s="315">
        <v>379.28924263861501</v>
      </c>
      <c r="L16" s="315"/>
      <c r="M16" s="315"/>
      <c r="N16" s="315"/>
      <c r="O16" s="315">
        <v>25.031285490410099</v>
      </c>
      <c r="P16" s="315"/>
      <c r="Q16" s="315">
        <v>3129.33602399548</v>
      </c>
      <c r="R16" s="315">
        <v>441.52009240989003</v>
      </c>
      <c r="S16" s="315"/>
      <c r="T16" s="315"/>
      <c r="U16" s="315"/>
      <c r="V16" s="315"/>
      <c r="W16" s="315"/>
      <c r="X16" s="315">
        <v>138.895348099459</v>
      </c>
      <c r="Y16" s="315"/>
      <c r="Z16" s="315"/>
      <c r="AA16" s="315"/>
      <c r="AB16" s="315"/>
      <c r="AC16" s="315"/>
      <c r="AD16" s="315"/>
      <c r="AE16" s="315"/>
      <c r="AF16" s="315"/>
      <c r="AG16" s="315"/>
      <c r="AH16" s="315">
        <v>19740.2974373941</v>
      </c>
      <c r="AI16" s="315"/>
      <c r="AJ16" s="315"/>
      <c r="AK16" s="315"/>
      <c r="AL16" s="315"/>
      <c r="AM16" s="315"/>
      <c r="AN16" s="315"/>
      <c r="AO16" s="315">
        <v>19778.275000000001</v>
      </c>
      <c r="AP16" s="315"/>
      <c r="AQ16" s="315"/>
      <c r="AR16" s="306">
        <v>43632.644430027955</v>
      </c>
      <c r="AS16" s="307"/>
    </row>
    <row r="17" spans="1:46" s="1" customFormat="1" ht="17.100000000000001" customHeight="1">
      <c r="A17" s="483"/>
      <c r="B17" s="489"/>
      <c r="C17" s="471" t="s">
        <v>214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>
        <v>2145.2862390792702</v>
      </c>
      <c r="AI17" s="315"/>
      <c r="AJ17" s="315"/>
      <c r="AK17" s="315"/>
      <c r="AL17" s="315"/>
      <c r="AM17" s="315"/>
      <c r="AN17" s="315"/>
      <c r="AO17" s="315"/>
      <c r="AP17" s="315"/>
      <c r="AQ17" s="315"/>
      <c r="AR17" s="306">
        <v>2145.2862390792702</v>
      </c>
      <c r="AS17" s="307"/>
    </row>
    <row r="18" spans="1:46" s="1" customFormat="1" ht="16.5" customHeight="1">
      <c r="A18" s="483"/>
      <c r="B18" s="489"/>
      <c r="C18" s="471" t="s">
        <v>215</v>
      </c>
      <c r="D18" s="315"/>
      <c r="E18" s="315"/>
      <c r="F18" s="315"/>
      <c r="G18" s="315"/>
      <c r="H18" s="315"/>
      <c r="I18" s="315"/>
      <c r="J18" s="315"/>
      <c r="K18" s="315">
        <v>442.70836479224403</v>
      </c>
      <c r="L18" s="315"/>
      <c r="M18" s="315"/>
      <c r="N18" s="315"/>
      <c r="O18" s="315"/>
      <c r="P18" s="315"/>
      <c r="Q18" s="315">
        <v>491.50922512736901</v>
      </c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>
        <v>2670.2337861883202</v>
      </c>
      <c r="AI18" s="315"/>
      <c r="AJ18" s="315"/>
      <c r="AK18" s="315"/>
      <c r="AL18" s="315"/>
      <c r="AM18" s="315"/>
      <c r="AN18" s="315"/>
      <c r="AO18" s="315">
        <v>8527.3714540000001</v>
      </c>
      <c r="AP18" s="315"/>
      <c r="AQ18" s="315"/>
      <c r="AR18" s="306">
        <v>12131.822830107933</v>
      </c>
      <c r="AS18" s="307"/>
    </row>
    <row r="19" spans="1:46" s="358" customFormat="1" ht="30" customHeight="1">
      <c r="A19" s="490"/>
      <c r="B19" s="492"/>
      <c r="C19" s="473" t="s">
        <v>216</v>
      </c>
      <c r="D19" s="359"/>
      <c r="E19" s="359"/>
      <c r="F19" s="359"/>
      <c r="G19" s="359"/>
      <c r="H19" s="359"/>
      <c r="I19" s="359"/>
      <c r="J19" s="359"/>
      <c r="K19" s="359">
        <v>834.25251026247815</v>
      </c>
      <c r="L19" s="359"/>
      <c r="M19" s="359"/>
      <c r="N19" s="359"/>
      <c r="O19" s="359">
        <v>42.578328365997798</v>
      </c>
      <c r="P19" s="359"/>
      <c r="Q19" s="359">
        <v>3768.6162927550372</v>
      </c>
      <c r="R19" s="359">
        <v>441.52009240989003</v>
      </c>
      <c r="S19" s="359"/>
      <c r="T19" s="359"/>
      <c r="U19" s="359"/>
      <c r="V19" s="359"/>
      <c r="W19" s="359"/>
      <c r="X19" s="359">
        <v>138.895348099459</v>
      </c>
      <c r="Y19" s="359"/>
      <c r="Z19" s="359"/>
      <c r="AA19" s="359"/>
      <c r="AB19" s="359"/>
      <c r="AC19" s="359"/>
      <c r="AD19" s="359"/>
      <c r="AE19" s="359"/>
      <c r="AF19" s="359"/>
      <c r="AG19" s="359"/>
      <c r="AH19" s="359">
        <v>27268.204765739472</v>
      </c>
      <c r="AI19" s="359"/>
      <c r="AJ19" s="359"/>
      <c r="AK19" s="359"/>
      <c r="AL19" s="359"/>
      <c r="AM19" s="359"/>
      <c r="AN19" s="359"/>
      <c r="AO19" s="359">
        <v>30732.246454</v>
      </c>
      <c r="AP19" s="359"/>
      <c r="AQ19" s="359"/>
      <c r="AR19" s="355">
        <v>63226.313791632332</v>
      </c>
      <c r="AS19" s="360"/>
      <c r="AT19" s="451"/>
    </row>
    <row r="20" spans="1:46" s="246" customFormat="1" ht="30" customHeight="1">
      <c r="A20" s="485"/>
      <c r="B20" s="495"/>
      <c r="C20" s="474" t="s">
        <v>238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12"/>
      <c r="AS20" s="313"/>
    </row>
    <row r="21" spans="1:46" s="246" customFormat="1" ht="30" customHeight="1">
      <c r="A21" s="485"/>
      <c r="B21" s="495"/>
      <c r="C21" s="474" t="s">
        <v>220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12"/>
      <c r="AS21" s="313"/>
    </row>
    <row r="22" spans="1:46" s="1" customFormat="1" ht="17.100000000000001" customHeight="1">
      <c r="A22" s="483"/>
      <c r="B22" s="493"/>
      <c r="C22" s="272" t="s">
        <v>257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06">
        <v>0</v>
      </c>
      <c r="AS22" s="307"/>
    </row>
    <row r="23" spans="1:46" s="1" customFormat="1" ht="17.100000000000001" customHeight="1">
      <c r="A23" s="483"/>
      <c r="B23" s="487"/>
      <c r="C23" s="471" t="s">
        <v>213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>
        <v>150.044444303452</v>
      </c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>
        <v>529.38209411660205</v>
      </c>
      <c r="AI23" s="315"/>
      <c r="AJ23" s="315"/>
      <c r="AK23" s="315"/>
      <c r="AL23" s="315"/>
      <c r="AM23" s="315"/>
      <c r="AN23" s="315"/>
      <c r="AO23" s="315">
        <v>210</v>
      </c>
      <c r="AP23" s="315"/>
      <c r="AQ23" s="315"/>
      <c r="AR23" s="306">
        <v>889.42653842005404</v>
      </c>
      <c r="AS23" s="307"/>
    </row>
    <row r="24" spans="1:46" s="1" customFormat="1" ht="17.100000000000001" customHeight="1">
      <c r="A24" s="483"/>
      <c r="B24" s="489"/>
      <c r="C24" s="471" t="s">
        <v>214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06">
        <v>0</v>
      </c>
      <c r="AS24" s="307"/>
    </row>
    <row r="25" spans="1:46" s="1" customFormat="1" ht="17.100000000000001" customHeight="1">
      <c r="A25" s="483"/>
      <c r="B25" s="494"/>
      <c r="C25" s="471" t="s">
        <v>215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>
        <v>254.47768390363601</v>
      </c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>
        <v>13394.705423204399</v>
      </c>
      <c r="AI25" s="315"/>
      <c r="AJ25" s="315"/>
      <c r="AK25" s="315"/>
      <c r="AL25" s="315"/>
      <c r="AM25" s="315"/>
      <c r="AN25" s="315"/>
      <c r="AO25" s="315">
        <v>103.96</v>
      </c>
      <c r="AP25" s="315"/>
      <c r="AQ25" s="315"/>
      <c r="AR25" s="306">
        <v>13753.143107108035</v>
      </c>
      <c r="AS25" s="307"/>
    </row>
    <row r="26" spans="1:46" s="358" customFormat="1" ht="30" customHeight="1">
      <c r="A26" s="490"/>
      <c r="B26" s="505"/>
      <c r="C26" s="473" t="s">
        <v>216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>
        <v>404.52212820708803</v>
      </c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>
        <v>13924.087517321001</v>
      </c>
      <c r="AI26" s="359"/>
      <c r="AJ26" s="359"/>
      <c r="AK26" s="359"/>
      <c r="AL26" s="359"/>
      <c r="AM26" s="359"/>
      <c r="AN26" s="359"/>
      <c r="AO26" s="359">
        <v>313.95999999999998</v>
      </c>
      <c r="AP26" s="359"/>
      <c r="AQ26" s="359"/>
      <c r="AR26" s="355">
        <v>14642.569645528089</v>
      </c>
      <c r="AS26" s="360"/>
    </row>
    <row r="27" spans="1:46" s="246" customFormat="1" ht="30" customHeight="1">
      <c r="A27" s="485"/>
      <c r="B27" s="506"/>
      <c r="C27" s="474" t="s">
        <v>221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12"/>
      <c r="AS27" s="313"/>
    </row>
    <row r="28" spans="1:46" s="1" customFormat="1" ht="17.100000000000001" customHeight="1">
      <c r="A28" s="483"/>
      <c r="B28" s="487"/>
      <c r="C28" s="272" t="s">
        <v>257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>
        <v>25</v>
      </c>
      <c r="AP28" s="315"/>
      <c r="AQ28" s="315"/>
      <c r="AR28" s="306">
        <v>25</v>
      </c>
      <c r="AS28" s="307"/>
    </row>
    <row r="29" spans="1:46" s="1" customFormat="1" ht="17.100000000000001" customHeight="1">
      <c r="A29" s="483"/>
      <c r="B29" s="487"/>
      <c r="C29" s="471" t="s">
        <v>213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>
        <v>580.13932860868101</v>
      </c>
      <c r="AI29" s="315"/>
      <c r="AJ29" s="315"/>
      <c r="AK29" s="315"/>
      <c r="AL29" s="315"/>
      <c r="AM29" s="315"/>
      <c r="AN29" s="315"/>
      <c r="AO29" s="315">
        <v>223</v>
      </c>
      <c r="AP29" s="315"/>
      <c r="AQ29" s="315"/>
      <c r="AR29" s="306">
        <v>803.13932860868101</v>
      </c>
      <c r="AS29" s="307"/>
    </row>
    <row r="30" spans="1:46" s="1" customFormat="1" ht="17.100000000000001" customHeight="1">
      <c r="A30" s="483"/>
      <c r="B30" s="489"/>
      <c r="C30" s="471" t="s">
        <v>214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06">
        <v>0</v>
      </c>
      <c r="AS30" s="307"/>
    </row>
    <row r="31" spans="1:46" s="1" customFormat="1" ht="17.100000000000001" customHeight="1">
      <c r="A31" s="483"/>
      <c r="B31" s="494"/>
      <c r="C31" s="471" t="s">
        <v>215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>
        <v>11207.162423277299</v>
      </c>
      <c r="AI31" s="315"/>
      <c r="AJ31" s="315"/>
      <c r="AK31" s="315"/>
      <c r="AL31" s="315"/>
      <c r="AM31" s="315"/>
      <c r="AN31" s="315"/>
      <c r="AO31" s="315"/>
      <c r="AP31" s="315"/>
      <c r="AQ31" s="315"/>
      <c r="AR31" s="306">
        <v>11207.162423277299</v>
      </c>
      <c r="AS31" s="307"/>
    </row>
    <row r="32" spans="1:46" s="358" customFormat="1" ht="30" customHeight="1">
      <c r="A32" s="490"/>
      <c r="B32" s="492"/>
      <c r="C32" s="473" t="s">
        <v>216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>
        <v>11787.30175188598</v>
      </c>
      <c r="AI32" s="359"/>
      <c r="AJ32" s="359"/>
      <c r="AK32" s="359"/>
      <c r="AL32" s="359"/>
      <c r="AM32" s="359"/>
      <c r="AN32" s="359"/>
      <c r="AO32" s="359">
        <v>248</v>
      </c>
      <c r="AP32" s="359"/>
      <c r="AQ32" s="359"/>
      <c r="AR32" s="355">
        <v>12035.30175188598</v>
      </c>
      <c r="AS32" s="360"/>
    </row>
    <row r="33" spans="1:45" s="1" customFormat="1" ht="30" customHeight="1">
      <c r="A33" s="483"/>
      <c r="B33" s="487"/>
      <c r="C33" s="472" t="s">
        <v>222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>
        <v>404.52212820708803</v>
      </c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>
        <v>25711.389269206978</v>
      </c>
      <c r="AI33" s="305"/>
      <c r="AJ33" s="305"/>
      <c r="AK33" s="305"/>
      <c r="AL33" s="305"/>
      <c r="AM33" s="305"/>
      <c r="AN33" s="305"/>
      <c r="AO33" s="305">
        <v>561.96</v>
      </c>
      <c r="AP33" s="305"/>
      <c r="AQ33" s="305"/>
      <c r="AR33" s="306">
        <v>26677.871397414066</v>
      </c>
      <c r="AS33" s="307"/>
    </row>
    <row r="34" spans="1:45" s="1" customFormat="1" ht="18" customHeight="1">
      <c r="A34" s="483"/>
      <c r="B34" s="493"/>
      <c r="C34" s="472" t="s">
        <v>239</v>
      </c>
      <c r="D34" s="516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6"/>
      <c r="AS34" s="307"/>
    </row>
    <row r="35" spans="1:45" s="1" customFormat="1" ht="30" customHeight="1">
      <c r="A35" s="483"/>
      <c r="B35" s="487"/>
      <c r="C35" s="507" t="s">
        <v>240</v>
      </c>
      <c r="D35" s="305"/>
      <c r="E35" s="305"/>
      <c r="F35" s="305"/>
      <c r="G35" s="305"/>
      <c r="H35" s="305"/>
      <c r="I35" s="305"/>
      <c r="J35" s="305"/>
      <c r="K35" s="305">
        <v>834.25251026247815</v>
      </c>
      <c r="L35" s="305"/>
      <c r="M35" s="305"/>
      <c r="N35" s="305"/>
      <c r="O35" s="305">
        <v>42.578328365997798</v>
      </c>
      <c r="P35" s="305"/>
      <c r="Q35" s="305">
        <v>4173.1384209621256</v>
      </c>
      <c r="R35" s="305">
        <v>441.52009240989003</v>
      </c>
      <c r="S35" s="305"/>
      <c r="T35" s="305"/>
      <c r="U35" s="305"/>
      <c r="V35" s="305"/>
      <c r="W35" s="305"/>
      <c r="X35" s="305">
        <v>138.895348099459</v>
      </c>
      <c r="Y35" s="305"/>
      <c r="Z35" s="305"/>
      <c r="AA35" s="305"/>
      <c r="AB35" s="305"/>
      <c r="AC35" s="305"/>
      <c r="AD35" s="305"/>
      <c r="AE35" s="305"/>
      <c r="AF35" s="305"/>
      <c r="AG35" s="305"/>
      <c r="AH35" s="305">
        <v>58209.17535120844</v>
      </c>
      <c r="AI35" s="305"/>
      <c r="AJ35" s="305"/>
      <c r="AK35" s="305"/>
      <c r="AL35" s="305"/>
      <c r="AM35" s="305"/>
      <c r="AN35" s="305"/>
      <c r="AO35" s="305">
        <v>31294.206453999999</v>
      </c>
      <c r="AP35" s="305"/>
      <c r="AQ35" s="305"/>
      <c r="AR35" s="306">
        <v>95133.766505308391</v>
      </c>
      <c r="AS35" s="307"/>
    </row>
    <row r="36" spans="1:45" s="246" customFormat="1" ht="30" customHeight="1">
      <c r="A36" s="485"/>
      <c r="B36" s="495"/>
      <c r="C36" s="474" t="s">
        <v>226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12"/>
      <c r="AS36" s="313"/>
    </row>
    <row r="37" spans="1:45" s="1" customFormat="1" ht="18" customHeight="1">
      <c r="A37" s="483"/>
      <c r="B37" s="493"/>
      <c r="C37" s="472" t="s">
        <v>242</v>
      </c>
      <c r="D37" s="510"/>
      <c r="E37" s="510"/>
      <c r="F37" s="510"/>
      <c r="G37" s="510"/>
      <c r="H37" s="510"/>
      <c r="I37" s="510"/>
      <c r="J37" s="510"/>
      <c r="K37" s="510">
        <v>9.7048915425332094</v>
      </c>
      <c r="L37" s="510"/>
      <c r="M37" s="510"/>
      <c r="N37" s="510"/>
      <c r="O37" s="510">
        <v>3.2646511253121</v>
      </c>
      <c r="P37" s="510"/>
      <c r="Q37" s="510">
        <v>47.690062731809604</v>
      </c>
      <c r="R37" s="510">
        <v>10.4558579245028</v>
      </c>
      <c r="S37" s="510"/>
      <c r="T37" s="510"/>
      <c r="U37" s="510"/>
      <c r="V37" s="510"/>
      <c r="W37" s="510"/>
      <c r="X37" s="510">
        <v>0</v>
      </c>
      <c r="Y37" s="510"/>
      <c r="Z37" s="510"/>
      <c r="AA37" s="510"/>
      <c r="AB37" s="510"/>
      <c r="AC37" s="510"/>
      <c r="AD37" s="510"/>
      <c r="AE37" s="510"/>
      <c r="AF37" s="510"/>
      <c r="AG37" s="510"/>
      <c r="AH37" s="510">
        <v>778.57265628150367</v>
      </c>
      <c r="AI37" s="510"/>
      <c r="AJ37" s="510"/>
      <c r="AK37" s="510"/>
      <c r="AL37" s="510"/>
      <c r="AM37" s="510"/>
      <c r="AN37" s="510"/>
      <c r="AO37" s="511">
        <v>790.03289050088995</v>
      </c>
      <c r="AP37" s="510"/>
      <c r="AQ37" s="510"/>
      <c r="AR37" s="512">
        <v>1639.7210101065514</v>
      </c>
      <c r="AS37" s="307"/>
    </row>
    <row r="38" spans="1:45" s="1" customFormat="1" ht="18" customHeight="1">
      <c r="A38" s="483"/>
      <c r="B38" s="496"/>
      <c r="C38" s="508" t="s">
        <v>243</v>
      </c>
      <c r="D38" s="513"/>
      <c r="E38" s="513"/>
      <c r="F38" s="513"/>
      <c r="G38" s="513"/>
      <c r="H38" s="513"/>
      <c r="I38" s="513"/>
      <c r="J38" s="513"/>
      <c r="K38" s="510">
        <v>8.2410081417726104</v>
      </c>
      <c r="L38" s="510"/>
      <c r="M38" s="510"/>
      <c r="N38" s="510"/>
      <c r="O38" s="510">
        <v>1.4349910668478001</v>
      </c>
      <c r="P38" s="510"/>
      <c r="Q38" s="510">
        <v>17.551886973538451</v>
      </c>
      <c r="R38" s="510">
        <v>2.5284816407926E-2</v>
      </c>
      <c r="S38" s="510"/>
      <c r="T38" s="510"/>
      <c r="U38" s="510"/>
      <c r="V38" s="510"/>
      <c r="W38" s="510"/>
      <c r="X38" s="510">
        <v>3.8028330426132699</v>
      </c>
      <c r="Y38" s="510"/>
      <c r="Z38" s="510"/>
      <c r="AA38" s="510"/>
      <c r="AB38" s="510"/>
      <c r="AC38" s="510"/>
      <c r="AD38" s="510"/>
      <c r="AE38" s="510"/>
      <c r="AF38" s="510"/>
      <c r="AG38" s="510"/>
      <c r="AH38" s="510">
        <v>1920.1516261956315</v>
      </c>
      <c r="AI38" s="510"/>
      <c r="AJ38" s="510"/>
      <c r="AK38" s="510"/>
      <c r="AL38" s="510"/>
      <c r="AM38" s="510"/>
      <c r="AN38" s="510"/>
      <c r="AO38" s="510">
        <v>724.51556578062878</v>
      </c>
      <c r="AP38" s="510"/>
      <c r="AQ38" s="514"/>
      <c r="AR38" s="515">
        <v>2675.7231960174404</v>
      </c>
      <c r="AS38" s="326"/>
    </row>
    <row r="39" spans="1:45" s="1" customFormat="1" ht="81.75" customHeight="1">
      <c r="A39" s="483"/>
      <c r="B39" s="498"/>
      <c r="C39" s="641" t="s">
        <v>292</v>
      </c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1"/>
      <c r="AM39" s="641"/>
      <c r="AN39" s="641"/>
      <c r="AO39" s="641"/>
      <c r="AP39" s="641"/>
      <c r="AQ39" s="641"/>
      <c r="AR39" s="642"/>
      <c r="AS39" s="464"/>
    </row>
  </sheetData>
  <mergeCells count="5">
    <mergeCell ref="C2:AR2"/>
    <mergeCell ref="C3:AR3"/>
    <mergeCell ref="C4:AR4"/>
    <mergeCell ref="C5:AR5"/>
    <mergeCell ref="C39:AR39"/>
  </mergeCells>
  <conditionalFormatting sqref="AR34:AS34 D35 D37:D38 D9:D13 D18:D19 D22:D26 D32:D33 F22:AS26 F18:AS19 F9:AS13 F35:AS35 H15:AS17 F37:AN37 AP37:AS37 AS38 F38:J38 F32:AS33 AP28:AS31">
    <cfRule type="expression" dxfId="62" priority="7" stopIfTrue="1">
      <formula>AND(D9&lt;&gt;"",OR(D9&lt;0,NOT(ISNUMBER(D9))))</formula>
    </cfRule>
  </conditionalFormatting>
  <conditionalFormatting sqref="E35 E37:E38 E9:E13 E18:E19 E22:E26 E32:E33">
    <cfRule type="expression" dxfId="61" priority="6" stopIfTrue="1">
      <formula>AND(E9&lt;&gt;"",OR(E9&lt;0,NOT(ISNUMBER(E9))))</formula>
    </cfRule>
  </conditionalFormatting>
  <conditionalFormatting sqref="D15:G17">
    <cfRule type="expression" dxfId="60" priority="5" stopIfTrue="1">
      <formula>AND(D15&lt;&gt;"",OR(D15&lt;0,NOT(ISNUMBER(D15))))</formula>
    </cfRule>
  </conditionalFormatting>
  <conditionalFormatting sqref="AO37">
    <cfRule type="expression" dxfId="59" priority="4" stopIfTrue="1">
      <formula>AND(AO37&lt;&gt;"",OR(AO37&lt;0,NOT(ISNUMBER(AO37))))</formula>
    </cfRule>
  </conditionalFormatting>
  <conditionalFormatting sqref="K38:AR38">
    <cfRule type="expression" dxfId="58" priority="3" stopIfTrue="1">
      <formula>AND(K38&lt;&gt;"",OR(K38&lt;0,NOT(ISNUMBER(K38))))</formula>
    </cfRule>
  </conditionalFormatting>
  <conditionalFormatting sqref="D28:D31 F28:AO31">
    <cfRule type="expression" dxfId="57" priority="2" stopIfTrue="1">
      <formula>AND(D28&lt;&gt;"",OR(D28&lt;0,NOT(ISNUMBER(D28))))</formula>
    </cfRule>
  </conditionalFormatting>
  <conditionalFormatting sqref="E28:E31">
    <cfRule type="expression" dxfId="56" priority="1" stopIfTrue="1">
      <formula>AND(E28&lt;&gt;"",OR(E28&lt;0,NOT(ISNUMBER(E28))))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zoomScale="70" zoomScaleNormal="70" workbookViewId="0">
      <selection activeCell="C2" sqref="C2:N2"/>
    </sheetView>
  </sheetViews>
  <sheetFormatPr defaultColWidth="0" defaultRowHeight="14.25"/>
  <cols>
    <col min="1" max="2" width="1.7109375" style="499" customWidth="1"/>
    <col min="3" max="3" width="57.7109375" style="478" bestFit="1" customWidth="1"/>
    <col min="4" max="4" width="11.5703125" style="499" customWidth="1"/>
    <col min="5" max="5" width="14" style="499" customWidth="1"/>
    <col min="6" max="6" width="15.140625" style="499" customWidth="1"/>
    <col min="7" max="7" width="13.7109375" style="499" customWidth="1"/>
    <col min="8" max="10" width="11.5703125" style="499" customWidth="1"/>
    <col min="11" max="11" width="14.140625" style="499" customWidth="1"/>
    <col min="12" max="12" width="13.140625" style="499" customWidth="1"/>
    <col min="13" max="13" width="14" style="499" customWidth="1"/>
    <col min="14" max="14" width="14.85546875" style="499" customWidth="1"/>
    <col min="15" max="15" width="1.7109375" style="499" customWidth="1"/>
    <col min="16" max="16" width="9.140625" style="556" customWidth="1"/>
    <col min="17" max="18" width="9.140625" style="499" customWidth="1"/>
    <col min="19" max="16384" width="0" style="499" hidden="1"/>
  </cols>
  <sheetData>
    <row r="1" spans="2:16" s="479" customFormat="1" ht="19.5" customHeight="1">
      <c r="B1" s="480" t="s">
        <v>260</v>
      </c>
      <c r="C1" s="467"/>
      <c r="D1" s="517"/>
      <c r="E1" s="517"/>
      <c r="F1" s="517"/>
      <c r="G1" s="517"/>
      <c r="H1" s="517"/>
      <c r="I1" s="517"/>
      <c r="J1" s="517"/>
      <c r="N1" s="518"/>
    </row>
    <row r="2" spans="2:16" s="481" customFormat="1" ht="20.100000000000001" customHeight="1">
      <c r="C2" s="643" t="s">
        <v>229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2:16" s="481" customFormat="1" ht="42" customHeight="1">
      <c r="C3" s="644" t="s">
        <v>274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2:16" s="481" customFormat="1" ht="20.100000000000001" customHeight="1">
      <c r="C4" s="643" t="s">
        <v>205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</row>
    <row r="5" spans="2:16" s="481" customFormat="1" ht="20.100000000000001" customHeight="1">
      <c r="C5" s="643" t="s">
        <v>230</v>
      </c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</row>
    <row r="6" spans="2:16" s="479" customFormat="1" ht="52.5" customHeight="1">
      <c r="B6" s="482"/>
      <c r="C6" s="468"/>
      <c r="I6" s="519"/>
      <c r="J6" s="519"/>
    </row>
    <row r="7" spans="2:16" s="483" customFormat="1" ht="31.5" customHeight="1">
      <c r="B7" s="520"/>
      <c r="C7" s="649" t="s">
        <v>234</v>
      </c>
      <c r="D7" s="521" t="s">
        <v>245</v>
      </c>
      <c r="E7" s="522"/>
      <c r="F7" s="523"/>
      <c r="G7" s="522"/>
      <c r="H7" s="522"/>
      <c r="I7" s="524"/>
      <c r="J7" s="524"/>
      <c r="K7" s="647" t="s">
        <v>244</v>
      </c>
      <c r="L7" s="647" t="s">
        <v>246</v>
      </c>
      <c r="M7" s="525"/>
      <c r="N7" s="526"/>
      <c r="O7" s="527"/>
      <c r="P7" s="488"/>
    </row>
    <row r="8" spans="2:16" s="483" customFormat="1" ht="58.5" customHeight="1">
      <c r="B8" s="528"/>
      <c r="C8" s="650"/>
      <c r="D8" s="529" t="s">
        <v>249</v>
      </c>
      <c r="E8" s="530" t="s">
        <v>250</v>
      </c>
      <c r="F8" s="530" t="s">
        <v>251</v>
      </c>
      <c r="G8" s="530" t="s">
        <v>252</v>
      </c>
      <c r="H8" s="530" t="s">
        <v>253</v>
      </c>
      <c r="I8" s="559" t="s">
        <v>254</v>
      </c>
      <c r="J8" s="529" t="s">
        <v>216</v>
      </c>
      <c r="K8" s="648"/>
      <c r="L8" s="648"/>
      <c r="M8" s="557" t="s">
        <v>247</v>
      </c>
      <c r="N8" s="558" t="s">
        <v>248</v>
      </c>
      <c r="O8" s="531"/>
      <c r="P8" s="488"/>
    </row>
    <row r="9" spans="2:16" s="485" customFormat="1" ht="30" customHeight="1">
      <c r="B9" s="486"/>
      <c r="C9" s="474" t="s">
        <v>256</v>
      </c>
      <c r="D9" s="532"/>
      <c r="E9" s="532"/>
      <c r="F9" s="533"/>
      <c r="G9" s="532"/>
      <c r="H9" s="532"/>
      <c r="I9" s="532"/>
      <c r="J9" s="532"/>
      <c r="K9" s="532"/>
      <c r="L9" s="532"/>
      <c r="M9" s="532"/>
      <c r="N9" s="534"/>
      <c r="O9" s="535"/>
      <c r="P9" s="536"/>
    </row>
    <row r="10" spans="2:16" s="483" customFormat="1" ht="18" customHeight="1">
      <c r="B10" s="487"/>
      <c r="C10" s="272" t="s">
        <v>257</v>
      </c>
      <c r="D10" s="537"/>
      <c r="E10" s="537"/>
      <c r="F10" s="537"/>
      <c r="G10" s="537"/>
      <c r="H10" s="537"/>
      <c r="I10" s="537"/>
      <c r="J10" s="538"/>
      <c r="K10" s="539"/>
      <c r="L10" s="539"/>
      <c r="M10" s="537">
        <v>936.93632000000935</v>
      </c>
      <c r="N10" s="540">
        <v>37</v>
      </c>
      <c r="O10" s="541"/>
      <c r="P10" s="488"/>
    </row>
    <row r="11" spans="2:16" s="483" customFormat="1" ht="18" customHeight="1">
      <c r="B11" s="489"/>
      <c r="C11" s="471" t="s">
        <v>213</v>
      </c>
      <c r="D11" s="537"/>
      <c r="E11" s="537"/>
      <c r="F11" s="537"/>
      <c r="G11" s="537"/>
      <c r="H11" s="537"/>
      <c r="I11" s="537"/>
      <c r="J11" s="538"/>
      <c r="K11" s="539"/>
      <c r="L11" s="539"/>
      <c r="M11" s="537">
        <v>5</v>
      </c>
      <c r="N11" s="540"/>
      <c r="O11" s="541"/>
      <c r="P11" s="488"/>
    </row>
    <row r="12" spans="2:16" s="483" customFormat="1" ht="18" customHeight="1">
      <c r="B12" s="489"/>
      <c r="C12" s="471" t="s">
        <v>214</v>
      </c>
      <c r="D12" s="537"/>
      <c r="E12" s="537"/>
      <c r="F12" s="537"/>
      <c r="G12" s="537"/>
      <c r="H12" s="537"/>
      <c r="I12" s="537"/>
      <c r="J12" s="538"/>
      <c r="K12" s="539"/>
      <c r="L12" s="539"/>
      <c r="M12" s="537"/>
      <c r="N12" s="540"/>
      <c r="O12" s="541"/>
      <c r="P12" s="488"/>
    </row>
    <row r="13" spans="2:16" s="483" customFormat="1" ht="18" customHeight="1">
      <c r="B13" s="489"/>
      <c r="C13" s="471" t="s">
        <v>215</v>
      </c>
      <c r="D13" s="537"/>
      <c r="E13" s="537"/>
      <c r="F13" s="537">
        <v>516.37660200000005</v>
      </c>
      <c r="G13" s="537"/>
      <c r="H13" s="537"/>
      <c r="I13" s="537">
        <v>1777.717302</v>
      </c>
      <c r="J13" s="538">
        <v>2294.0939040000003</v>
      </c>
      <c r="K13" s="539"/>
      <c r="L13" s="539"/>
      <c r="M13" s="537"/>
      <c r="N13" s="540">
        <v>566.45367199999998</v>
      </c>
      <c r="O13" s="541"/>
      <c r="P13" s="488"/>
    </row>
    <row r="14" spans="2:16" s="483" customFormat="1" ht="18" customHeight="1">
      <c r="B14" s="489"/>
      <c r="C14" s="473" t="s">
        <v>216</v>
      </c>
      <c r="D14" s="542"/>
      <c r="E14" s="538"/>
      <c r="F14" s="538">
        <v>516.37660200000005</v>
      </c>
      <c r="G14" s="538"/>
      <c r="H14" s="538"/>
      <c r="I14" s="538">
        <v>1777.717302</v>
      </c>
      <c r="J14" s="538">
        <v>2294.0939040000003</v>
      </c>
      <c r="K14" s="538">
        <v>452.60926833856536</v>
      </c>
      <c r="L14" s="538">
        <v>2423.2103876993733</v>
      </c>
      <c r="M14" s="538">
        <v>941.93632000000935</v>
      </c>
      <c r="N14" s="543">
        <v>603.45367199999998</v>
      </c>
      <c r="O14" s="541"/>
      <c r="P14" s="488"/>
    </row>
    <row r="15" spans="2:16" s="485" customFormat="1" ht="30" customHeight="1">
      <c r="B15" s="495"/>
      <c r="C15" s="474" t="s">
        <v>238</v>
      </c>
      <c r="D15" s="544"/>
      <c r="E15" s="544"/>
      <c r="F15" s="544"/>
      <c r="G15" s="544"/>
      <c r="H15" s="544"/>
      <c r="I15" s="544"/>
      <c r="J15" s="544"/>
      <c r="K15" s="545"/>
      <c r="L15" s="545"/>
      <c r="M15" s="545"/>
      <c r="N15" s="546"/>
      <c r="O15" s="535"/>
      <c r="P15" s="547"/>
    </row>
    <row r="16" spans="2:16" s="485" customFormat="1" ht="30" customHeight="1">
      <c r="B16" s="495"/>
      <c r="C16" s="474" t="s">
        <v>220</v>
      </c>
      <c r="D16" s="544"/>
      <c r="E16" s="544"/>
      <c r="F16" s="544"/>
      <c r="G16" s="544"/>
      <c r="H16" s="544"/>
      <c r="I16" s="544"/>
      <c r="J16" s="544"/>
      <c r="K16" s="545"/>
      <c r="L16" s="545"/>
      <c r="M16" s="545"/>
      <c r="N16" s="546"/>
      <c r="O16" s="535"/>
      <c r="P16" s="536"/>
    </row>
    <row r="17" spans="2:16" s="483" customFormat="1" ht="18" customHeight="1">
      <c r="B17" s="493"/>
      <c r="C17" s="272" t="s">
        <v>257</v>
      </c>
      <c r="D17" s="537"/>
      <c r="E17" s="537"/>
      <c r="F17" s="537"/>
      <c r="G17" s="537"/>
      <c r="H17" s="537"/>
      <c r="I17" s="537">
        <v>10.4991719</v>
      </c>
      <c r="J17" s="538">
        <v>10.4991719</v>
      </c>
      <c r="K17" s="539"/>
      <c r="L17" s="539"/>
      <c r="M17" s="537"/>
      <c r="N17" s="540"/>
      <c r="O17" s="541"/>
      <c r="P17" s="488"/>
    </row>
    <row r="18" spans="2:16" s="483" customFormat="1" ht="18" customHeight="1">
      <c r="B18" s="487"/>
      <c r="C18" s="471" t="s">
        <v>213</v>
      </c>
      <c r="D18" s="537"/>
      <c r="E18" s="537"/>
      <c r="F18" s="537"/>
      <c r="G18" s="537"/>
      <c r="H18" s="537"/>
      <c r="I18" s="537">
        <v>8.9378460000000004</v>
      </c>
      <c r="J18" s="538">
        <v>8.9378460000000004</v>
      </c>
      <c r="K18" s="539"/>
      <c r="L18" s="539"/>
      <c r="M18" s="537"/>
      <c r="N18" s="540"/>
      <c r="O18" s="541"/>
      <c r="P18" s="488"/>
    </row>
    <row r="19" spans="2:16" s="483" customFormat="1" ht="18" customHeight="1">
      <c r="B19" s="489"/>
      <c r="C19" s="471" t="s">
        <v>214</v>
      </c>
      <c r="D19" s="537"/>
      <c r="E19" s="537"/>
      <c r="F19" s="537"/>
      <c r="G19" s="537"/>
      <c r="H19" s="537"/>
      <c r="I19" s="537"/>
      <c r="J19" s="538"/>
      <c r="K19" s="539"/>
      <c r="L19" s="539"/>
      <c r="M19" s="537"/>
      <c r="N19" s="540"/>
      <c r="O19" s="541"/>
      <c r="P19" s="488"/>
    </row>
    <row r="20" spans="2:16" s="483" customFormat="1" ht="18" customHeight="1">
      <c r="B20" s="494"/>
      <c r="C20" s="471" t="s">
        <v>215</v>
      </c>
      <c r="D20" s="537"/>
      <c r="E20" s="537"/>
      <c r="F20" s="537"/>
      <c r="G20" s="537"/>
      <c r="H20" s="537"/>
      <c r="I20" s="537">
        <v>675.45366779469998</v>
      </c>
      <c r="J20" s="538">
        <v>675.45366779469998</v>
      </c>
      <c r="K20" s="539"/>
      <c r="L20" s="539"/>
      <c r="M20" s="537"/>
      <c r="N20" s="540"/>
      <c r="O20" s="541"/>
      <c r="P20" s="488"/>
    </row>
    <row r="21" spans="2:16" s="483" customFormat="1" ht="18" customHeight="1">
      <c r="B21" s="493"/>
      <c r="C21" s="473" t="s">
        <v>216</v>
      </c>
      <c r="D21" s="542"/>
      <c r="E21" s="538"/>
      <c r="F21" s="538"/>
      <c r="G21" s="538"/>
      <c r="H21" s="538"/>
      <c r="I21" s="538">
        <v>694.89068569469998</v>
      </c>
      <c r="J21" s="538">
        <v>694.89068569469998</v>
      </c>
      <c r="K21" s="538">
        <v>1.25</v>
      </c>
      <c r="L21" s="538">
        <v>6039.8763060744086</v>
      </c>
      <c r="M21" s="538"/>
      <c r="N21" s="543"/>
      <c r="O21" s="541"/>
      <c r="P21" s="488"/>
    </row>
    <row r="22" spans="2:16" s="485" customFormat="1" ht="30" customHeight="1">
      <c r="B22" s="506"/>
      <c r="C22" s="474" t="s">
        <v>221</v>
      </c>
      <c r="D22" s="544"/>
      <c r="E22" s="544"/>
      <c r="F22" s="544"/>
      <c r="G22" s="544"/>
      <c r="H22" s="544"/>
      <c r="I22" s="544"/>
      <c r="J22" s="544"/>
      <c r="K22" s="545"/>
      <c r="L22" s="545"/>
      <c r="M22" s="545"/>
      <c r="N22" s="546"/>
      <c r="O22" s="535"/>
      <c r="P22" s="536"/>
    </row>
    <row r="23" spans="2:16" s="483" customFormat="1" ht="18" customHeight="1">
      <c r="B23" s="487"/>
      <c r="C23" s="272" t="s">
        <v>257</v>
      </c>
      <c r="D23" s="537"/>
      <c r="E23" s="537"/>
      <c r="F23" s="538">
        <v>2.7</v>
      </c>
      <c r="G23" s="537"/>
      <c r="H23" s="537"/>
      <c r="I23" s="537">
        <v>16</v>
      </c>
      <c r="J23" s="538">
        <v>18.7</v>
      </c>
      <c r="K23" s="539"/>
      <c r="L23" s="539"/>
      <c r="M23" s="537"/>
      <c r="N23" s="540"/>
      <c r="O23" s="541"/>
      <c r="P23" s="488"/>
    </row>
    <row r="24" spans="2:16" s="483" customFormat="1" ht="18" customHeight="1">
      <c r="B24" s="487"/>
      <c r="C24" s="471" t="s">
        <v>213</v>
      </c>
      <c r="D24" s="537"/>
      <c r="E24" s="537"/>
      <c r="F24" s="537"/>
      <c r="G24" s="537"/>
      <c r="H24" s="537"/>
      <c r="I24" s="537">
        <v>110.29934590431375</v>
      </c>
      <c r="J24" s="538">
        <v>110.29934590431375</v>
      </c>
      <c r="K24" s="539"/>
      <c r="L24" s="539"/>
      <c r="M24" s="537"/>
      <c r="N24" s="540"/>
      <c r="O24" s="541"/>
      <c r="P24" s="488"/>
    </row>
    <row r="25" spans="2:16" s="483" customFormat="1" ht="18" customHeight="1">
      <c r="B25" s="489"/>
      <c r="C25" s="471" t="s">
        <v>214</v>
      </c>
      <c r="D25" s="537"/>
      <c r="E25" s="537"/>
      <c r="F25" s="537"/>
      <c r="G25" s="537"/>
      <c r="H25" s="537"/>
      <c r="I25" s="537"/>
      <c r="J25" s="538">
        <v>0</v>
      </c>
      <c r="K25" s="539"/>
      <c r="L25" s="539"/>
      <c r="M25" s="537"/>
      <c r="N25" s="540"/>
      <c r="O25" s="541"/>
      <c r="P25" s="488"/>
    </row>
    <row r="26" spans="2:16" s="483" customFormat="1" ht="18" customHeight="1">
      <c r="B26" s="494"/>
      <c r="C26" s="471" t="s">
        <v>215</v>
      </c>
      <c r="D26" s="537"/>
      <c r="E26" s="537"/>
      <c r="F26" s="537"/>
      <c r="G26" s="537"/>
      <c r="H26" s="537"/>
      <c r="I26" s="537">
        <v>628.75436521527479</v>
      </c>
      <c r="J26" s="538">
        <v>628.75436521527479</v>
      </c>
      <c r="K26" s="539"/>
      <c r="L26" s="539"/>
      <c r="M26" s="537"/>
      <c r="N26" s="540"/>
      <c r="O26" s="541"/>
      <c r="P26" s="488"/>
    </row>
    <row r="27" spans="2:16" s="483" customFormat="1" ht="18" customHeight="1">
      <c r="B27" s="487"/>
      <c r="C27" s="473" t="s">
        <v>216</v>
      </c>
      <c r="D27" s="542"/>
      <c r="E27" s="538"/>
      <c r="F27" s="538">
        <v>2.7</v>
      </c>
      <c r="G27" s="538"/>
      <c r="H27" s="538"/>
      <c r="I27" s="538">
        <v>755.05371111958857</v>
      </c>
      <c r="J27" s="538">
        <v>757.75371111958862</v>
      </c>
      <c r="K27" s="538"/>
      <c r="L27" s="538">
        <v>4093.5064567211871</v>
      </c>
      <c r="M27" s="538"/>
      <c r="N27" s="543"/>
      <c r="O27" s="541"/>
      <c r="P27" s="488"/>
    </row>
    <row r="28" spans="2:16" s="483" customFormat="1" ht="50.1" customHeight="1">
      <c r="B28" s="487"/>
      <c r="C28" s="472" t="s">
        <v>222</v>
      </c>
      <c r="D28" s="538"/>
      <c r="E28" s="538"/>
      <c r="F28" s="538">
        <v>2.7</v>
      </c>
      <c r="G28" s="538"/>
      <c r="H28" s="538"/>
      <c r="I28" s="538">
        <v>1449.9443968142887</v>
      </c>
      <c r="J28" s="538">
        <v>1452.6443968142887</v>
      </c>
      <c r="K28" s="538">
        <v>1.25</v>
      </c>
      <c r="L28" s="538">
        <v>10133.382762795596</v>
      </c>
      <c r="M28" s="538"/>
      <c r="N28" s="543"/>
      <c r="O28" s="541"/>
      <c r="P28" s="488"/>
    </row>
    <row r="29" spans="2:16" s="483" customFormat="1" ht="30" customHeight="1">
      <c r="B29" s="487"/>
      <c r="C29" s="476" t="s">
        <v>223</v>
      </c>
      <c r="D29" s="538"/>
      <c r="E29" s="538"/>
      <c r="F29" s="538">
        <v>519.07660200000009</v>
      </c>
      <c r="G29" s="538"/>
      <c r="H29" s="538"/>
      <c r="I29" s="538">
        <v>3227.6616988142887</v>
      </c>
      <c r="J29" s="538">
        <v>3746.7383008142888</v>
      </c>
      <c r="K29" s="538">
        <v>453.85926833856536</v>
      </c>
      <c r="L29" s="538">
        <v>12556.593150494969</v>
      </c>
      <c r="M29" s="538">
        <v>941.93632000000935</v>
      </c>
      <c r="N29" s="543">
        <v>603.45367199999998</v>
      </c>
      <c r="O29" s="541"/>
      <c r="P29" s="488"/>
    </row>
    <row r="30" spans="2:16" s="485" customFormat="1" ht="30" customHeight="1">
      <c r="B30" s="495"/>
      <c r="C30" s="474" t="s">
        <v>225</v>
      </c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9"/>
      <c r="O30" s="535"/>
      <c r="P30" s="536"/>
    </row>
    <row r="31" spans="2:16" s="483" customFormat="1" ht="18" customHeight="1">
      <c r="B31" s="493"/>
      <c r="C31" s="472" t="s">
        <v>258</v>
      </c>
      <c r="D31" s="537"/>
      <c r="E31" s="537"/>
      <c r="F31" s="537">
        <v>502.01406099999997</v>
      </c>
      <c r="G31" s="537"/>
      <c r="H31" s="537"/>
      <c r="I31" s="537">
        <v>350.36575166751493</v>
      </c>
      <c r="J31" s="538">
        <v>852.37981266751501</v>
      </c>
      <c r="K31" s="537">
        <v>14.076860999999999</v>
      </c>
      <c r="L31" s="537">
        <v>501.86645687002306</v>
      </c>
      <c r="M31" s="537">
        <v>442.52859465013989</v>
      </c>
      <c r="N31" s="540">
        <v>1.58</v>
      </c>
      <c r="O31" s="541"/>
      <c r="P31" s="550"/>
    </row>
    <row r="32" spans="2:16" s="483" customFormat="1" ht="18" customHeight="1">
      <c r="B32" s="496"/>
      <c r="C32" s="472" t="s">
        <v>259</v>
      </c>
      <c r="D32" s="551"/>
      <c r="E32" s="551"/>
      <c r="F32" s="551"/>
      <c r="G32" s="551"/>
      <c r="H32" s="551"/>
      <c r="I32" s="551">
        <v>221.31897270808798</v>
      </c>
      <c r="J32" s="552">
        <v>221.31897270808798</v>
      </c>
      <c r="K32" s="551">
        <v>0.89672817253857073</v>
      </c>
      <c r="L32" s="551">
        <v>346.1182448254321</v>
      </c>
      <c r="M32" s="551">
        <v>2.123530897979125</v>
      </c>
      <c r="N32" s="553"/>
      <c r="O32" s="531"/>
      <c r="P32" s="488"/>
    </row>
    <row r="33" spans="2:16" s="483" customFormat="1" ht="130.5" customHeight="1">
      <c r="B33" s="645" t="s">
        <v>255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554"/>
      <c r="P33" s="488"/>
    </row>
    <row r="34" spans="2:16">
      <c r="O34" s="555"/>
    </row>
  </sheetData>
  <mergeCells count="8">
    <mergeCell ref="C2:N2"/>
    <mergeCell ref="C3:N3"/>
    <mergeCell ref="C4:N4"/>
    <mergeCell ref="C5:N5"/>
    <mergeCell ref="B33:N33"/>
    <mergeCell ref="K7:K8"/>
    <mergeCell ref="L7:L8"/>
    <mergeCell ref="C7:C8"/>
  </mergeCells>
  <conditionalFormatting sqref="D28:N29 M10:N14 M17:N21 M23:N26 D31:N32 D10:J13 D17:J20 D24:J26 E14:L14 E21:J21 D23:E23 G23:J23">
    <cfRule type="expression" dxfId="55" priority="10" stopIfTrue="1">
      <formula>AND(D10&lt;&gt;"",OR(D10&lt;0,NOT(ISNUMBER(D10))))</formula>
    </cfRule>
  </conditionalFormatting>
  <conditionalFormatting sqref="D27">
    <cfRule type="expression" dxfId="54" priority="6" stopIfTrue="1">
      <formula>AND(D27&lt;&gt;"",OR(D27&lt;0,NOT(ISNUMBER(D27))))</formula>
    </cfRule>
  </conditionalFormatting>
  <conditionalFormatting sqref="D14">
    <cfRule type="expression" dxfId="53" priority="9" stopIfTrue="1">
      <formula>AND(D14&lt;&gt;"",OR(D14&lt;0,NOT(ISNUMBER(D14))))</formula>
    </cfRule>
  </conditionalFormatting>
  <conditionalFormatting sqref="D21">
    <cfRule type="expression" dxfId="52" priority="8" stopIfTrue="1">
      <formula>AND(D21&lt;&gt;"",OR(D21&lt;0,NOT(ISNUMBER(D21))))</formula>
    </cfRule>
  </conditionalFormatting>
  <conditionalFormatting sqref="E27:J27 M27:N27">
    <cfRule type="expression" dxfId="51" priority="7" stopIfTrue="1">
      <formula>AND(E27&lt;&gt;"",OR(E27&lt;0,NOT(ISNUMBER(E27))))</formula>
    </cfRule>
  </conditionalFormatting>
  <conditionalFormatting sqref="F23">
    <cfRule type="expression" dxfId="50" priority="5" stopIfTrue="1">
      <formula>AND(F23&lt;&gt;"",OR(F23&lt;0,NOT(ISNUMBER(F23))))</formula>
    </cfRule>
  </conditionalFormatting>
  <conditionalFormatting sqref="K21">
    <cfRule type="expression" dxfId="49" priority="4" stopIfTrue="1">
      <formula>AND(K21&lt;&gt;"",OR(K21&lt;0,NOT(ISNUMBER(K21))))</formula>
    </cfRule>
  </conditionalFormatting>
  <conditionalFormatting sqref="L21">
    <cfRule type="expression" dxfId="48" priority="3" stopIfTrue="1">
      <formula>AND(L21&lt;&gt;"",OR(L21&lt;0,NOT(ISNUMBER(L21))))</formula>
    </cfRule>
  </conditionalFormatting>
  <conditionalFormatting sqref="K27">
    <cfRule type="expression" dxfId="47" priority="2" stopIfTrue="1">
      <formula>AND(K27&lt;&gt;"",OR(K27&lt;0,NOT(ISNUMBER(K27))))</formula>
    </cfRule>
  </conditionalFormatting>
  <conditionalFormatting sqref="L27">
    <cfRule type="expression" dxfId="46" priority="1" stopIfTrue="1">
      <formula>AND(L27&lt;&gt;"",OR(L27&lt;0,NOT(ISNUMBER(L27))))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zoomScale="70" zoomScaleNormal="70" workbookViewId="0">
      <selection activeCell="C2" sqref="C2:O2"/>
    </sheetView>
  </sheetViews>
  <sheetFormatPr defaultColWidth="0" defaultRowHeight="14.25"/>
  <cols>
    <col min="1" max="2" width="1.7109375" style="499" customWidth="1"/>
    <col min="3" max="3" width="57.7109375" style="478" customWidth="1"/>
    <col min="4" max="4" width="13" style="499" customWidth="1"/>
    <col min="5" max="5" width="16.85546875" style="499" customWidth="1"/>
    <col min="6" max="6" width="12.85546875" style="499" bestFit="1" customWidth="1"/>
    <col min="7" max="12" width="11.7109375" style="499" customWidth="1"/>
    <col min="13" max="13" width="12.7109375" style="499" customWidth="1"/>
    <col min="14" max="14" width="12.5703125" style="499" bestFit="1" customWidth="1"/>
    <col min="15" max="15" width="11.7109375" style="499" customWidth="1"/>
    <col min="16" max="16" width="1.7109375" style="556" customWidth="1"/>
    <col min="17" max="20" width="9.140625" style="499" customWidth="1"/>
    <col min="21" max="21" width="1.7109375" style="556" customWidth="1"/>
    <col min="22" max="24" width="9.140625" style="499" customWidth="1"/>
    <col min="25" max="16384" width="0" style="499" hidden="1"/>
  </cols>
  <sheetData>
    <row r="1" spans="2:21" s="479" customFormat="1" ht="19.5" customHeight="1">
      <c r="B1" s="480" t="s">
        <v>272</v>
      </c>
      <c r="C1" s="467"/>
      <c r="D1" s="517"/>
      <c r="E1" s="517"/>
      <c r="F1" s="517"/>
      <c r="G1" s="517"/>
      <c r="H1" s="517"/>
      <c r="I1" s="517"/>
      <c r="J1" s="517"/>
      <c r="O1" s="518"/>
      <c r="P1" s="560"/>
      <c r="U1" s="560"/>
    </row>
    <row r="2" spans="2:21" s="481" customFormat="1" ht="20.100000000000001" customHeight="1">
      <c r="C2" s="643" t="s">
        <v>229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561"/>
      <c r="U2" s="561"/>
    </row>
    <row r="3" spans="2:21" s="481" customFormat="1" ht="20.100000000000001" customHeight="1">
      <c r="C3" s="643" t="s">
        <v>273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61"/>
      <c r="U3" s="561"/>
    </row>
    <row r="4" spans="2:21" s="481" customFormat="1" ht="20.100000000000001" customHeight="1">
      <c r="C4" s="643" t="s">
        <v>205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61"/>
      <c r="U4" s="561"/>
    </row>
    <row r="5" spans="2:21" s="481" customFormat="1" ht="20.100000000000001" customHeight="1">
      <c r="C5" s="643" t="s">
        <v>230</v>
      </c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561"/>
      <c r="U5" s="561"/>
    </row>
    <row r="6" spans="2:21" s="479" customFormat="1" ht="52.5" customHeight="1">
      <c r="B6" s="482"/>
      <c r="C6" s="468"/>
      <c r="I6" s="519"/>
      <c r="J6" s="519"/>
      <c r="P6" s="560"/>
      <c r="U6" s="560"/>
    </row>
    <row r="7" spans="2:21" s="483" customFormat="1" ht="34.15" customHeight="1">
      <c r="B7" s="520"/>
      <c r="C7" s="562"/>
      <c r="D7" s="563" t="s">
        <v>265</v>
      </c>
      <c r="E7" s="564"/>
      <c r="F7" s="565"/>
      <c r="G7" s="566" t="s">
        <v>264</v>
      </c>
      <c r="H7" s="564"/>
      <c r="I7" s="567"/>
      <c r="J7" s="563" t="s">
        <v>263</v>
      </c>
      <c r="K7" s="564"/>
      <c r="L7" s="565"/>
      <c r="M7" s="566" t="s">
        <v>216</v>
      </c>
      <c r="N7" s="568"/>
      <c r="O7" s="564"/>
      <c r="P7" s="569"/>
      <c r="U7" s="488"/>
    </row>
    <row r="8" spans="2:21" s="483" customFormat="1" ht="96.75" customHeight="1">
      <c r="B8" s="528"/>
      <c r="C8" s="570" t="s">
        <v>269</v>
      </c>
      <c r="D8" s="571" t="s">
        <v>266</v>
      </c>
      <c r="E8" s="571" t="s">
        <v>268</v>
      </c>
      <c r="F8" s="571" t="s">
        <v>267</v>
      </c>
      <c r="G8" s="571" t="s">
        <v>266</v>
      </c>
      <c r="H8" s="571" t="s">
        <v>268</v>
      </c>
      <c r="I8" s="571" t="s">
        <v>267</v>
      </c>
      <c r="J8" s="571" t="s">
        <v>266</v>
      </c>
      <c r="K8" s="571" t="s">
        <v>268</v>
      </c>
      <c r="L8" s="571" t="s">
        <v>267</v>
      </c>
      <c r="M8" s="571" t="s">
        <v>266</v>
      </c>
      <c r="N8" s="571" t="s">
        <v>268</v>
      </c>
      <c r="O8" s="571" t="s">
        <v>267</v>
      </c>
      <c r="P8" s="572"/>
      <c r="U8" s="488"/>
    </row>
    <row r="9" spans="2:21" s="483" customFormat="1" ht="30" customHeight="1">
      <c r="B9" s="487"/>
      <c r="C9" s="504" t="s">
        <v>270</v>
      </c>
      <c r="D9" s="516"/>
      <c r="E9" s="516"/>
      <c r="F9" s="516"/>
      <c r="G9" s="573"/>
      <c r="H9" s="516"/>
      <c r="I9" s="574"/>
      <c r="J9" s="516"/>
      <c r="K9" s="516"/>
      <c r="L9" s="516"/>
      <c r="M9" s="575">
        <v>134324.74912343745</v>
      </c>
      <c r="N9" s="589">
        <v>42577.277083731795</v>
      </c>
      <c r="O9" s="576">
        <v>532.56680068161904</v>
      </c>
      <c r="P9" s="575"/>
      <c r="R9" s="488"/>
      <c r="U9" s="488"/>
    </row>
    <row r="10" spans="2:21" s="485" customFormat="1" ht="30" customHeight="1">
      <c r="B10" s="577"/>
      <c r="C10" s="504" t="s">
        <v>271</v>
      </c>
      <c r="D10" s="579"/>
      <c r="E10" s="580"/>
      <c r="F10" s="581"/>
      <c r="G10" s="582"/>
      <c r="H10" s="580"/>
      <c r="I10" s="583"/>
      <c r="J10" s="579"/>
      <c r="K10" s="580"/>
      <c r="L10" s="581"/>
      <c r="M10" s="582"/>
      <c r="N10" s="580"/>
      <c r="O10" s="583"/>
      <c r="P10" s="584"/>
      <c r="U10" s="536"/>
    </row>
    <row r="11" spans="2:21" s="483" customFormat="1" ht="17.100000000000001" customHeight="1">
      <c r="B11" s="493"/>
      <c r="C11" s="272" t="s">
        <v>257</v>
      </c>
      <c r="D11" s="585">
        <v>25720.473143778479</v>
      </c>
      <c r="E11" s="510">
        <v>5633.4422668781399</v>
      </c>
      <c r="F11" s="586"/>
      <c r="G11" s="587">
        <v>1661.3339057216101</v>
      </c>
      <c r="H11" s="510">
        <v>298</v>
      </c>
      <c r="I11" s="514"/>
      <c r="J11" s="585">
        <v>1884.8794090779299</v>
      </c>
      <c r="K11" s="510">
        <v>90</v>
      </c>
      <c r="L11" s="586"/>
      <c r="M11" s="575">
        <v>29266.68645857802</v>
      </c>
      <c r="N11" s="511">
        <v>6021.4422668781399</v>
      </c>
      <c r="O11" s="512"/>
      <c r="P11" s="588"/>
      <c r="U11" s="488"/>
    </row>
    <row r="12" spans="2:21" s="483" customFormat="1" ht="17.100000000000001" customHeight="1">
      <c r="B12" s="487"/>
      <c r="C12" s="471" t="s">
        <v>213</v>
      </c>
      <c r="D12" s="585">
        <v>56157.373115774069</v>
      </c>
      <c r="E12" s="510">
        <v>20784.315445316359</v>
      </c>
      <c r="F12" s="586">
        <v>25</v>
      </c>
      <c r="G12" s="587">
        <v>8882.0408925146494</v>
      </c>
      <c r="H12" s="510">
        <v>1054.25</v>
      </c>
      <c r="I12" s="514"/>
      <c r="J12" s="585">
        <v>12143.2471792459</v>
      </c>
      <c r="K12" s="510">
        <v>1446.675</v>
      </c>
      <c r="L12" s="586"/>
      <c r="M12" s="575">
        <v>77182.661187534613</v>
      </c>
      <c r="N12" s="511">
        <v>23285.240445316358</v>
      </c>
      <c r="O12" s="512">
        <v>25</v>
      </c>
      <c r="P12" s="588"/>
      <c r="U12" s="488"/>
    </row>
    <row r="13" spans="2:21" s="483" customFormat="1" ht="17.100000000000001" customHeight="1">
      <c r="B13" s="489"/>
      <c r="C13" s="471" t="s">
        <v>214</v>
      </c>
      <c r="D13" s="585">
        <v>224.602507407384</v>
      </c>
      <c r="E13" s="510">
        <v>6401.3706943589696</v>
      </c>
      <c r="F13" s="586"/>
      <c r="G13" s="587"/>
      <c r="H13" s="510"/>
      <c r="I13" s="514"/>
      <c r="J13" s="585"/>
      <c r="K13" s="510"/>
      <c r="L13" s="586"/>
      <c r="M13" s="575">
        <v>224.602507407384</v>
      </c>
      <c r="N13" s="511">
        <v>6401.3706943589696</v>
      </c>
      <c r="O13" s="512"/>
      <c r="P13" s="588"/>
      <c r="U13" s="488"/>
    </row>
    <row r="14" spans="2:21" s="483" customFormat="1" ht="17.100000000000001" customHeight="1">
      <c r="B14" s="494"/>
      <c r="C14" s="471" t="s">
        <v>215</v>
      </c>
      <c r="D14" s="585">
        <v>14411.332057115422</v>
      </c>
      <c r="E14" s="510">
        <v>7221.0584477375924</v>
      </c>
      <c r="F14" s="586">
        <v>507.56680068161899</v>
      </c>
      <c r="G14" s="587">
        <v>533.14100960444205</v>
      </c>
      <c r="H14" s="510">
        <v>117.537678350777</v>
      </c>
      <c r="I14" s="514"/>
      <c r="J14" s="585">
        <v>360.575200590929</v>
      </c>
      <c r="K14" s="510">
        <v>263.90855202299298</v>
      </c>
      <c r="L14" s="586"/>
      <c r="M14" s="575">
        <v>15305.048267310793</v>
      </c>
      <c r="N14" s="511">
        <v>7602.5046781113624</v>
      </c>
      <c r="O14" s="512">
        <v>507.56680068161899</v>
      </c>
      <c r="P14" s="588"/>
      <c r="U14" s="488"/>
    </row>
    <row r="15" spans="2:21" s="483" customFormat="1" ht="18" customHeight="1">
      <c r="B15" s="494"/>
      <c r="C15" s="473" t="s">
        <v>216</v>
      </c>
      <c r="D15" s="542">
        <v>96289.178316667967</v>
      </c>
      <c r="E15" s="511">
        <v>33638.816159932088</v>
      </c>
      <c r="F15" s="589">
        <v>532.56680068161904</v>
      </c>
      <c r="G15" s="575">
        <v>11076.515807840702</v>
      </c>
      <c r="H15" s="511">
        <v>1469.787678350777</v>
      </c>
      <c r="I15" s="512"/>
      <c r="J15" s="590">
        <v>14388.701788914759</v>
      </c>
      <c r="K15" s="511">
        <v>1800.583552022993</v>
      </c>
      <c r="L15" s="589"/>
      <c r="M15" s="575">
        <v>121754.39591342342</v>
      </c>
      <c r="N15" s="511">
        <v>36909.187390305859</v>
      </c>
      <c r="O15" s="512">
        <v>532.56680068161904</v>
      </c>
      <c r="P15" s="588"/>
      <c r="U15" s="488"/>
    </row>
    <row r="16" spans="2:21" s="485" customFormat="1" ht="30" customHeight="1">
      <c r="B16" s="506"/>
      <c r="C16" s="578" t="s">
        <v>261</v>
      </c>
      <c r="D16" s="579"/>
      <c r="E16" s="580"/>
      <c r="F16" s="581"/>
      <c r="G16" s="582"/>
      <c r="H16" s="580"/>
      <c r="I16" s="583"/>
      <c r="J16" s="579"/>
      <c r="K16" s="580"/>
      <c r="L16" s="581"/>
      <c r="M16" s="582"/>
      <c r="N16" s="580"/>
      <c r="O16" s="583"/>
      <c r="P16" s="584"/>
      <c r="U16" s="536"/>
    </row>
    <row r="17" spans="2:21" s="483" customFormat="1" ht="17.100000000000001" customHeight="1">
      <c r="B17" s="494"/>
      <c r="C17" s="272" t="s">
        <v>257</v>
      </c>
      <c r="D17" s="585">
        <v>3195.6032311341678</v>
      </c>
      <c r="E17" s="510">
        <v>4571.9763299981596</v>
      </c>
      <c r="F17" s="586">
        <v>82.877046944097302</v>
      </c>
      <c r="G17" s="587"/>
      <c r="H17" s="510"/>
      <c r="I17" s="514"/>
      <c r="J17" s="585"/>
      <c r="K17" s="510">
        <v>25</v>
      </c>
      <c r="L17" s="586"/>
      <c r="M17" s="575">
        <v>3195.6032311341678</v>
      </c>
      <c r="N17" s="511">
        <v>4596.9763299981596</v>
      </c>
      <c r="O17" s="512">
        <v>82.877046944097302</v>
      </c>
      <c r="P17" s="588"/>
      <c r="U17" s="488"/>
    </row>
    <row r="18" spans="2:21" s="483" customFormat="1" ht="17.100000000000001" customHeight="1">
      <c r="B18" s="487"/>
      <c r="C18" s="471" t="s">
        <v>213</v>
      </c>
      <c r="D18" s="585">
        <v>22224.059142171009</v>
      </c>
      <c r="E18" s="510">
        <v>21454.2100683319</v>
      </c>
      <c r="F18" s="586">
        <v>4795.3464592070404</v>
      </c>
      <c r="G18" s="587">
        <v>47.584907336323802</v>
      </c>
      <c r="H18" s="510">
        <v>750.63722535577699</v>
      </c>
      <c r="I18" s="514">
        <v>91.204405727953997</v>
      </c>
      <c r="J18" s="585">
        <v>49.171070914201302</v>
      </c>
      <c r="K18" s="510">
        <v>548.73240151510402</v>
      </c>
      <c r="L18" s="586">
        <v>205.23585617937599</v>
      </c>
      <c r="M18" s="575">
        <v>22320.815120421536</v>
      </c>
      <c r="N18" s="511">
        <v>22753.579695202781</v>
      </c>
      <c r="O18" s="512">
        <v>5091.7867211143703</v>
      </c>
      <c r="P18" s="588"/>
      <c r="U18" s="488"/>
    </row>
    <row r="19" spans="2:21" s="483" customFormat="1" ht="17.100000000000001" customHeight="1">
      <c r="B19" s="489"/>
      <c r="C19" s="471" t="s">
        <v>214</v>
      </c>
      <c r="D19" s="585">
        <v>1031.7994074092901</v>
      </c>
      <c r="E19" s="510">
        <v>1113.4868316699799</v>
      </c>
      <c r="F19" s="586"/>
      <c r="G19" s="587"/>
      <c r="H19" s="510"/>
      <c r="I19" s="514"/>
      <c r="J19" s="585"/>
      <c r="K19" s="510"/>
      <c r="L19" s="586"/>
      <c r="M19" s="575">
        <v>1031.7994074092901</v>
      </c>
      <c r="N19" s="511">
        <v>1113.4868316699799</v>
      </c>
      <c r="O19" s="512"/>
      <c r="P19" s="588"/>
      <c r="U19" s="488"/>
    </row>
    <row r="20" spans="2:21" s="483" customFormat="1" ht="17.100000000000001" customHeight="1">
      <c r="B20" s="487"/>
      <c r="C20" s="471" t="s">
        <v>215</v>
      </c>
      <c r="D20" s="585">
        <v>4696.7100042509201</v>
      </c>
      <c r="E20" s="510">
        <v>6013.9212364620898</v>
      </c>
      <c r="F20" s="586">
        <v>1421.1915893949199</v>
      </c>
      <c r="G20" s="587">
        <v>7514.26407079828</v>
      </c>
      <c r="H20" s="510">
        <v>5641.5153436256996</v>
      </c>
      <c r="I20" s="514">
        <v>597.36369268397902</v>
      </c>
      <c r="J20" s="585">
        <v>6258.4724543660705</v>
      </c>
      <c r="K20" s="510">
        <v>4830.3264943722897</v>
      </c>
      <c r="L20" s="586">
        <v>118.363474538902</v>
      </c>
      <c r="M20" s="575">
        <v>18469.446529415269</v>
      </c>
      <c r="N20" s="511">
        <v>16485.763074460079</v>
      </c>
      <c r="O20" s="512">
        <v>2136.9187566178011</v>
      </c>
      <c r="P20" s="588"/>
      <c r="U20" s="488"/>
    </row>
    <row r="21" spans="2:21" s="483" customFormat="1" ht="18" customHeight="1">
      <c r="B21" s="487"/>
      <c r="C21" s="473" t="s">
        <v>216</v>
      </c>
      <c r="D21" s="542">
        <v>30116.372377556094</v>
      </c>
      <c r="E21" s="511">
        <v>32040.107634792152</v>
      </c>
      <c r="F21" s="589">
        <v>6299.4150955460573</v>
      </c>
      <c r="G21" s="575">
        <v>7561.8489781346043</v>
      </c>
      <c r="H21" s="511">
        <v>6392.1525689814771</v>
      </c>
      <c r="I21" s="512">
        <v>688.56809841193308</v>
      </c>
      <c r="J21" s="590">
        <v>6307.6435252802721</v>
      </c>
      <c r="K21" s="511">
        <v>5404.0588958873941</v>
      </c>
      <c r="L21" s="589">
        <v>323.599330718278</v>
      </c>
      <c r="M21" s="575">
        <v>43985.86488097097</v>
      </c>
      <c r="N21" s="511">
        <v>43836.319099661021</v>
      </c>
      <c r="O21" s="512">
        <v>7311.5825246762688</v>
      </c>
      <c r="P21" s="588"/>
      <c r="Q21" s="591"/>
      <c r="U21" s="488"/>
    </row>
    <row r="22" spans="2:21" s="485" customFormat="1" ht="30" customHeight="1">
      <c r="B22" s="506"/>
      <c r="C22" s="578" t="s">
        <v>262</v>
      </c>
      <c r="D22" s="579"/>
      <c r="E22" s="580"/>
      <c r="F22" s="581"/>
      <c r="G22" s="582"/>
      <c r="H22" s="580"/>
      <c r="I22" s="583"/>
      <c r="J22" s="579"/>
      <c r="K22" s="580"/>
      <c r="L22" s="581"/>
      <c r="M22" s="582"/>
      <c r="N22" s="580"/>
      <c r="O22" s="583"/>
      <c r="P22" s="584"/>
      <c r="U22" s="536"/>
    </row>
    <row r="23" spans="2:21" s="483" customFormat="1" ht="17.100000000000001" customHeight="1">
      <c r="B23" s="493"/>
      <c r="C23" s="272" t="s">
        <v>257</v>
      </c>
      <c r="D23" s="585"/>
      <c r="E23" s="510"/>
      <c r="F23" s="586"/>
      <c r="G23" s="587">
        <v>10.4991719</v>
      </c>
      <c r="H23" s="510"/>
      <c r="I23" s="514"/>
      <c r="J23" s="585"/>
      <c r="K23" s="510">
        <v>18.7</v>
      </c>
      <c r="L23" s="586"/>
      <c r="M23" s="575">
        <v>10.4991719</v>
      </c>
      <c r="N23" s="511">
        <v>18.7</v>
      </c>
      <c r="O23" s="512"/>
      <c r="P23" s="588"/>
      <c r="U23" s="488"/>
    </row>
    <row r="24" spans="2:21" s="483" customFormat="1" ht="17.100000000000001" customHeight="1">
      <c r="B24" s="493"/>
      <c r="C24" s="471" t="s">
        <v>213</v>
      </c>
      <c r="D24" s="585"/>
      <c r="E24" s="510"/>
      <c r="F24" s="586"/>
      <c r="G24" s="587">
        <v>8.9378460000000004</v>
      </c>
      <c r="H24" s="510"/>
      <c r="I24" s="514"/>
      <c r="J24" s="585">
        <v>33.000046043200001</v>
      </c>
      <c r="K24" s="510">
        <v>77.299299861113752</v>
      </c>
      <c r="L24" s="586"/>
      <c r="M24" s="575">
        <v>41.937892043200002</v>
      </c>
      <c r="N24" s="511">
        <v>77.299299861113752</v>
      </c>
      <c r="O24" s="512"/>
      <c r="P24" s="588"/>
      <c r="U24" s="488"/>
    </row>
    <row r="25" spans="2:21" s="483" customFormat="1" ht="17.100000000000001" customHeight="1">
      <c r="B25" s="489"/>
      <c r="C25" s="471" t="s">
        <v>214</v>
      </c>
      <c r="D25" s="585"/>
      <c r="E25" s="510"/>
      <c r="F25" s="586"/>
      <c r="G25" s="587"/>
      <c r="H25" s="510"/>
      <c r="I25" s="514"/>
      <c r="J25" s="585"/>
      <c r="K25" s="510"/>
      <c r="L25" s="586"/>
      <c r="M25" s="575"/>
      <c r="N25" s="511"/>
      <c r="O25" s="512"/>
      <c r="P25" s="588"/>
      <c r="U25" s="488"/>
    </row>
    <row r="26" spans="2:21" s="483" customFormat="1" ht="17.100000000000001" customHeight="1">
      <c r="B26" s="493"/>
      <c r="C26" s="471" t="s">
        <v>215</v>
      </c>
      <c r="D26" s="585">
        <v>232.517562</v>
      </c>
      <c r="E26" s="510">
        <v>2061.576341</v>
      </c>
      <c r="F26" s="586"/>
      <c r="G26" s="587">
        <v>10</v>
      </c>
      <c r="H26" s="510">
        <v>98.999995794699998</v>
      </c>
      <c r="I26" s="514">
        <v>566.45367199999998</v>
      </c>
      <c r="J26" s="585">
        <v>48.300697420574743</v>
      </c>
      <c r="K26" s="510">
        <v>13.9999957947</v>
      </c>
      <c r="L26" s="586">
        <v>566.45367199999998</v>
      </c>
      <c r="M26" s="575">
        <v>290.81825942057475</v>
      </c>
      <c r="N26" s="511">
        <v>2174.5763325894004</v>
      </c>
      <c r="O26" s="512">
        <v>1132.907344</v>
      </c>
      <c r="P26" s="588"/>
      <c r="U26" s="488"/>
    </row>
    <row r="27" spans="2:21" s="488" customFormat="1" ht="18" customHeight="1">
      <c r="B27" s="496"/>
      <c r="C27" s="600" t="s">
        <v>216</v>
      </c>
      <c r="D27" s="592">
        <v>232.517562</v>
      </c>
      <c r="E27" s="593">
        <v>2061.576341</v>
      </c>
      <c r="F27" s="594"/>
      <c r="G27" s="595">
        <v>29.437017900000001</v>
      </c>
      <c r="H27" s="593">
        <v>98.999995794699998</v>
      </c>
      <c r="I27" s="596">
        <v>566.45367199999998</v>
      </c>
      <c r="J27" s="592">
        <v>81.300743463774751</v>
      </c>
      <c r="K27" s="593">
        <v>109.99929565581375</v>
      </c>
      <c r="L27" s="594">
        <v>566.45367199999998</v>
      </c>
      <c r="M27" s="595">
        <v>343.25532336377478</v>
      </c>
      <c r="N27" s="593">
        <v>2270.5756324505141</v>
      </c>
      <c r="O27" s="596">
        <v>1132.907344</v>
      </c>
      <c r="P27" s="597"/>
    </row>
    <row r="28" spans="2:21" s="483" customFormat="1" ht="18" customHeight="1">
      <c r="B28" s="598"/>
      <c r="C28" s="472"/>
      <c r="E28" s="599"/>
      <c r="F28" s="599"/>
      <c r="G28" s="599"/>
      <c r="H28" s="599"/>
      <c r="I28" s="599"/>
      <c r="J28" s="599"/>
      <c r="K28" s="599"/>
      <c r="L28" s="599"/>
      <c r="M28" s="599"/>
      <c r="P28" s="488"/>
      <c r="U28" s="488"/>
    </row>
    <row r="29" spans="2:21">
      <c r="G29" s="601"/>
    </row>
  </sheetData>
  <mergeCells count="4">
    <mergeCell ref="C2:O2"/>
    <mergeCell ref="C3:O3"/>
    <mergeCell ref="C4:O4"/>
    <mergeCell ref="C5:O5"/>
  </mergeCells>
  <conditionalFormatting sqref="D23:P27 E15:P15 P17:P21 D11:P14 M9:N9 D17:L20">
    <cfRule type="expression" dxfId="45" priority="6" stopIfTrue="1">
      <formula>AND(D9&lt;&gt;"",OR(D9&lt;0,NOT(ISNUMBER(D9))))</formula>
    </cfRule>
  </conditionalFormatting>
  <conditionalFormatting sqref="D15">
    <cfRule type="expression" dxfId="44" priority="5" stopIfTrue="1">
      <formula>AND(D15&lt;&gt;"",OR(D15&lt;0,NOT(ISNUMBER(D15))))</formula>
    </cfRule>
  </conditionalFormatting>
  <conditionalFormatting sqref="M17:O21">
    <cfRule type="expression" dxfId="43" priority="4" stopIfTrue="1">
      <formula>AND(M17&lt;&gt;"",OR(M17&lt;0,NOT(ISNUMBER(M17))))</formula>
    </cfRule>
  </conditionalFormatting>
  <conditionalFormatting sqref="E21:L21">
    <cfRule type="expression" dxfId="42" priority="3" stopIfTrue="1">
      <formula>AND(E21&lt;&gt;"",OR(E21&lt;0,NOT(ISNUMBER(E21))))</formula>
    </cfRule>
  </conditionalFormatting>
  <conditionalFormatting sqref="D21">
    <cfRule type="expression" dxfId="41" priority="2" stopIfTrue="1">
      <formula>AND(D21&lt;&gt;"",OR(D21&lt;0,NOT(ISNUMBER(D21))))</formula>
    </cfRule>
  </conditionalFormatting>
  <conditionalFormatting sqref="O9:P9">
    <cfRule type="expression" dxfId="40" priority="1" stopIfTrue="1">
      <formula>AND(O9&lt;&gt;"",OR(O9&lt;0,NOT(ISNUMBER(O9))))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6"/>
  <sheetViews>
    <sheetView zoomScale="70" zoomScaleNormal="70" workbookViewId="0">
      <selection activeCell="C2" sqref="C2:K2"/>
    </sheetView>
  </sheetViews>
  <sheetFormatPr defaultColWidth="0" defaultRowHeight="14.25" zeroHeight="1"/>
  <cols>
    <col min="1" max="1" width="1.7109375" style="606" customWidth="1"/>
    <col min="2" max="2" width="1.7109375" style="479" customWidth="1"/>
    <col min="3" max="3" width="90.5703125" style="629" bestFit="1" customWidth="1"/>
    <col min="4" max="5" width="17.140625" style="479" customWidth="1"/>
    <col min="6" max="9" width="17.140625" style="606" customWidth="1"/>
    <col min="10" max="10" width="22.85546875" style="606" customWidth="1"/>
    <col min="11" max="11" width="20.5703125" style="606" customWidth="1"/>
    <col min="12" max="12" width="1.7109375" style="606" customWidth="1"/>
    <col min="13" max="13" width="9.140625" style="606" customWidth="1"/>
    <col min="14" max="14" width="1.7109375" style="606" customWidth="1"/>
    <col min="15" max="16" width="9.140625" style="606" customWidth="1"/>
    <col min="17" max="16384" width="0" style="606" hidden="1"/>
  </cols>
  <sheetData>
    <row r="1" spans="2:20" s="479" customFormat="1" ht="19.5" customHeight="1">
      <c r="B1" s="480" t="s">
        <v>277</v>
      </c>
      <c r="C1" s="467"/>
      <c r="D1" s="517"/>
      <c r="E1" s="517"/>
      <c r="F1" s="517"/>
      <c r="G1" s="517"/>
      <c r="H1" s="517"/>
      <c r="I1" s="517"/>
      <c r="J1" s="517"/>
      <c r="K1" s="518"/>
    </row>
    <row r="2" spans="2:20" s="481" customFormat="1" ht="20.100000000000001" customHeight="1">
      <c r="C2" s="643" t="s">
        <v>229</v>
      </c>
      <c r="D2" s="643"/>
      <c r="E2" s="643"/>
      <c r="F2" s="643"/>
      <c r="G2" s="643"/>
      <c r="H2" s="643"/>
      <c r="I2" s="643"/>
      <c r="J2" s="643"/>
      <c r="K2" s="643"/>
      <c r="L2" s="602"/>
    </row>
    <row r="3" spans="2:20" s="481" customFormat="1" ht="20.100000000000001" customHeight="1">
      <c r="C3" s="643" t="s">
        <v>278</v>
      </c>
      <c r="D3" s="643"/>
      <c r="E3" s="643"/>
      <c r="F3" s="643"/>
      <c r="G3" s="643"/>
      <c r="H3" s="643"/>
      <c r="I3" s="643"/>
      <c r="J3" s="643"/>
      <c r="K3" s="643"/>
      <c r="L3" s="602"/>
      <c r="M3" s="603"/>
      <c r="N3" s="603"/>
      <c r="O3" s="603"/>
      <c r="P3" s="603"/>
      <c r="Q3" s="603"/>
      <c r="R3" s="603"/>
      <c r="S3" s="603"/>
      <c r="T3" s="603"/>
    </row>
    <row r="4" spans="2:20" s="481" customFormat="1" ht="20.100000000000001" customHeight="1">
      <c r="C4" s="643" t="s">
        <v>205</v>
      </c>
      <c r="D4" s="643"/>
      <c r="E4" s="643"/>
      <c r="F4" s="643"/>
      <c r="G4" s="643"/>
      <c r="H4" s="643"/>
      <c r="I4" s="643"/>
      <c r="J4" s="643"/>
      <c r="K4" s="643"/>
      <c r="L4" s="602"/>
    </row>
    <row r="5" spans="2:20" s="481" customFormat="1" ht="20.100000000000001" customHeight="1">
      <c r="C5" s="665" t="s">
        <v>230</v>
      </c>
      <c r="D5" s="665"/>
      <c r="E5" s="665"/>
      <c r="F5" s="665"/>
      <c r="G5" s="665"/>
      <c r="H5" s="665"/>
      <c r="I5" s="665"/>
      <c r="J5" s="665"/>
      <c r="K5" s="665"/>
      <c r="L5" s="604"/>
    </row>
    <row r="6" spans="2:20" s="479" customFormat="1" ht="39.950000000000003" customHeight="1">
      <c r="B6" s="482"/>
      <c r="C6" s="468"/>
      <c r="D6" s="519"/>
      <c r="J6" s="519"/>
      <c r="K6" s="519"/>
    </row>
    <row r="7" spans="2:20" s="479" customFormat="1" ht="26.25" customHeight="1">
      <c r="B7" s="666" t="s">
        <v>234</v>
      </c>
      <c r="C7" s="667"/>
      <c r="D7" s="653" t="s">
        <v>216</v>
      </c>
      <c r="E7" s="654"/>
      <c r="F7" s="652" t="s">
        <v>288</v>
      </c>
      <c r="G7" s="652"/>
      <c r="H7" s="652"/>
      <c r="I7" s="652"/>
      <c r="J7" s="672" t="s">
        <v>279</v>
      </c>
      <c r="K7" s="673"/>
      <c r="L7" s="674"/>
    </row>
    <row r="8" spans="2:20" ht="30.75" customHeight="1">
      <c r="B8" s="668"/>
      <c r="C8" s="669"/>
      <c r="D8" s="655"/>
      <c r="E8" s="656"/>
      <c r="F8" s="675" t="s">
        <v>289</v>
      </c>
      <c r="G8" s="676"/>
      <c r="H8" s="675" t="s">
        <v>290</v>
      </c>
      <c r="I8" s="676"/>
      <c r="J8" s="657" t="s">
        <v>258</v>
      </c>
      <c r="K8" s="657" t="s">
        <v>259</v>
      </c>
      <c r="L8" s="658"/>
    </row>
    <row r="9" spans="2:20" ht="15" customHeight="1">
      <c r="B9" s="668"/>
      <c r="C9" s="669"/>
      <c r="D9" s="663" t="s">
        <v>221</v>
      </c>
      <c r="E9" s="663" t="s">
        <v>220</v>
      </c>
      <c r="F9" s="663" t="s">
        <v>221</v>
      </c>
      <c r="G9" s="663" t="s">
        <v>220</v>
      </c>
      <c r="H9" s="663" t="s">
        <v>221</v>
      </c>
      <c r="I9" s="663" t="s">
        <v>220</v>
      </c>
      <c r="J9" s="659"/>
      <c r="K9" s="659"/>
      <c r="L9" s="660"/>
    </row>
    <row r="10" spans="2:20" ht="15" customHeight="1">
      <c r="B10" s="670"/>
      <c r="C10" s="671"/>
      <c r="D10" s="664"/>
      <c r="E10" s="664"/>
      <c r="F10" s="664"/>
      <c r="G10" s="664"/>
      <c r="H10" s="664"/>
      <c r="I10" s="664"/>
      <c r="J10" s="661"/>
      <c r="K10" s="661"/>
      <c r="L10" s="662"/>
    </row>
    <row r="11" spans="2:20" s="607" customFormat="1" ht="30" customHeight="1">
      <c r="B11" s="608"/>
      <c r="C11" s="609" t="s">
        <v>280</v>
      </c>
      <c r="D11" s="610">
        <v>500.96816000000467</v>
      </c>
      <c r="E11" s="610">
        <v>90.968160000004659</v>
      </c>
      <c r="F11" s="610">
        <v>400</v>
      </c>
      <c r="G11" s="610"/>
      <c r="H11" s="610">
        <v>100.96816000000466</v>
      </c>
      <c r="I11" s="610">
        <v>90.968160000004659</v>
      </c>
      <c r="J11" s="610">
        <v>59.104802982624989</v>
      </c>
      <c r="K11" s="611">
        <v>0.80113818989112484</v>
      </c>
      <c r="L11" s="612"/>
      <c r="M11" s="606"/>
    </row>
    <row r="12" spans="2:20" ht="17.100000000000001" customHeight="1">
      <c r="B12" s="613"/>
      <c r="C12" s="272" t="s">
        <v>257</v>
      </c>
      <c r="D12" s="610">
        <v>495.96816000000467</v>
      </c>
      <c r="E12" s="610">
        <v>90.968160000004659</v>
      </c>
      <c r="F12" s="610">
        <v>395</v>
      </c>
      <c r="G12" s="610"/>
      <c r="H12" s="610">
        <v>100.96816000000466</v>
      </c>
      <c r="I12" s="610">
        <v>90.968160000004659</v>
      </c>
      <c r="J12" s="610">
        <v>59.104802982624989</v>
      </c>
      <c r="K12" s="614">
        <v>0.78841868683912486</v>
      </c>
      <c r="L12" s="615"/>
    </row>
    <row r="13" spans="2:20" s="519" customFormat="1" ht="17.100000000000001" customHeight="1">
      <c r="B13" s="613"/>
      <c r="C13" s="471" t="s">
        <v>213</v>
      </c>
      <c r="D13" s="616"/>
      <c r="E13" s="616"/>
      <c r="F13" s="616"/>
      <c r="G13" s="616"/>
      <c r="H13" s="616"/>
      <c r="I13" s="616"/>
      <c r="J13" s="616"/>
      <c r="K13" s="617"/>
      <c r="L13" s="618"/>
    </row>
    <row r="14" spans="2:20" ht="17.100000000000001" customHeight="1">
      <c r="B14" s="613"/>
      <c r="C14" s="471" t="s">
        <v>282</v>
      </c>
      <c r="D14" s="610"/>
      <c r="E14" s="610"/>
      <c r="F14" s="610"/>
      <c r="G14" s="610"/>
      <c r="H14" s="610"/>
      <c r="I14" s="610"/>
      <c r="J14" s="610"/>
      <c r="K14" s="614"/>
      <c r="L14" s="615"/>
    </row>
    <row r="15" spans="2:20" ht="17.100000000000001" customHeight="1">
      <c r="B15" s="613"/>
      <c r="C15" s="619" t="s">
        <v>281</v>
      </c>
      <c r="D15" s="610"/>
      <c r="E15" s="610"/>
      <c r="F15" s="610"/>
      <c r="G15" s="610"/>
      <c r="H15" s="610"/>
      <c r="I15" s="610"/>
      <c r="J15" s="610"/>
      <c r="K15" s="614"/>
      <c r="L15" s="615"/>
    </row>
    <row r="16" spans="2:20" ht="17.100000000000001" customHeight="1">
      <c r="B16" s="613"/>
      <c r="C16" s="620" t="s">
        <v>283</v>
      </c>
      <c r="D16" s="610"/>
      <c r="E16" s="610"/>
      <c r="F16" s="610"/>
      <c r="G16" s="610"/>
      <c r="H16" s="610"/>
      <c r="I16" s="610"/>
      <c r="J16" s="610"/>
      <c r="K16" s="614"/>
      <c r="L16" s="615"/>
    </row>
    <row r="17" spans="2:12" ht="17.100000000000001" customHeight="1">
      <c r="B17" s="613"/>
      <c r="C17" s="273" t="s">
        <v>286</v>
      </c>
      <c r="D17" s="610"/>
      <c r="E17" s="610"/>
      <c r="F17" s="610"/>
      <c r="G17" s="610"/>
      <c r="H17" s="610"/>
      <c r="I17" s="610"/>
      <c r="J17" s="610"/>
      <c r="K17" s="614"/>
      <c r="L17" s="615"/>
    </row>
    <row r="18" spans="2:12" ht="17.100000000000001" customHeight="1">
      <c r="B18" s="613"/>
      <c r="C18" s="619" t="s">
        <v>284</v>
      </c>
      <c r="D18" s="610"/>
      <c r="E18" s="610"/>
      <c r="F18" s="610"/>
      <c r="G18" s="610"/>
      <c r="H18" s="610"/>
      <c r="I18" s="610"/>
      <c r="J18" s="610"/>
      <c r="K18" s="614"/>
      <c r="L18" s="615"/>
    </row>
    <row r="19" spans="2:12" ht="17.100000000000001" customHeight="1">
      <c r="B19" s="613"/>
      <c r="C19" s="619" t="s">
        <v>285</v>
      </c>
      <c r="D19" s="610"/>
      <c r="E19" s="610"/>
      <c r="F19" s="610"/>
      <c r="G19" s="610"/>
      <c r="H19" s="610"/>
      <c r="I19" s="610"/>
      <c r="J19" s="610"/>
      <c r="K19" s="614"/>
      <c r="L19" s="615"/>
    </row>
    <row r="20" spans="2:12" ht="17.100000000000001" customHeight="1">
      <c r="B20" s="613"/>
      <c r="C20" s="471" t="s">
        <v>215</v>
      </c>
      <c r="D20" s="610">
        <v>5</v>
      </c>
      <c r="E20" s="610"/>
      <c r="F20" s="610">
        <v>5</v>
      </c>
      <c r="G20" s="610"/>
      <c r="H20" s="610"/>
      <c r="I20" s="610"/>
      <c r="J20" s="610"/>
      <c r="K20" s="614">
        <v>1.2719503052E-2</v>
      </c>
      <c r="L20" s="615"/>
    </row>
    <row r="21" spans="2:12" s="607" customFormat="1" ht="30" customHeight="1">
      <c r="B21" s="608"/>
      <c r="C21" s="609" t="s">
        <v>293</v>
      </c>
      <c r="D21" s="580">
        <v>410</v>
      </c>
      <c r="E21" s="580"/>
      <c r="F21" s="610">
        <v>400</v>
      </c>
      <c r="G21" s="610"/>
      <c r="H21" s="610">
        <v>10</v>
      </c>
      <c r="I21" s="610"/>
      <c r="J21" s="610">
        <v>58.806148827346</v>
      </c>
      <c r="K21" s="614">
        <v>0.50248403461099989</v>
      </c>
      <c r="L21" s="621"/>
    </row>
    <row r="22" spans="2:12" ht="18" customHeight="1">
      <c r="B22" s="622"/>
      <c r="C22" s="272" t="s">
        <v>257</v>
      </c>
      <c r="D22" s="511">
        <v>405</v>
      </c>
      <c r="E22" s="511"/>
      <c r="F22" s="610">
        <v>395</v>
      </c>
      <c r="G22" s="610"/>
      <c r="H22" s="610">
        <v>10</v>
      </c>
      <c r="I22" s="610"/>
      <c r="J22" s="610">
        <v>58.806148827346</v>
      </c>
      <c r="K22" s="623">
        <v>0.4897645315589999</v>
      </c>
      <c r="L22" s="615"/>
    </row>
    <row r="23" spans="2:12" s="519" customFormat="1" ht="18" customHeight="1">
      <c r="B23" s="624"/>
      <c r="C23" s="471" t="s">
        <v>213</v>
      </c>
      <c r="D23" s="511"/>
      <c r="E23" s="511"/>
      <c r="F23" s="616"/>
      <c r="G23" s="616"/>
      <c r="H23" s="616"/>
      <c r="I23" s="616"/>
      <c r="J23" s="616"/>
      <c r="K23" s="617"/>
      <c r="L23" s="618"/>
    </row>
    <row r="24" spans="2:12" ht="18" customHeight="1">
      <c r="B24" s="624"/>
      <c r="C24" s="471" t="s">
        <v>282</v>
      </c>
      <c r="D24" s="511"/>
      <c r="E24" s="511"/>
      <c r="F24" s="623"/>
      <c r="G24" s="623"/>
      <c r="H24" s="623"/>
      <c r="I24" s="623"/>
      <c r="J24" s="623"/>
      <c r="K24" s="623"/>
      <c r="L24" s="615"/>
    </row>
    <row r="25" spans="2:12" ht="18" customHeight="1">
      <c r="B25" s="624"/>
      <c r="C25" s="619" t="s">
        <v>281</v>
      </c>
      <c r="D25" s="511"/>
      <c r="E25" s="511"/>
      <c r="F25" s="623"/>
      <c r="G25" s="623"/>
      <c r="H25" s="623"/>
      <c r="I25" s="623"/>
      <c r="J25" s="623"/>
      <c r="K25" s="623"/>
      <c r="L25" s="615"/>
    </row>
    <row r="26" spans="2:12" ht="18" customHeight="1">
      <c r="B26" s="624"/>
      <c r="C26" s="620" t="s">
        <v>283</v>
      </c>
      <c r="D26" s="511"/>
      <c r="E26" s="511"/>
      <c r="F26" s="623"/>
      <c r="G26" s="623"/>
      <c r="H26" s="623"/>
      <c r="I26" s="623"/>
      <c r="J26" s="623"/>
      <c r="K26" s="623"/>
      <c r="L26" s="615"/>
    </row>
    <row r="27" spans="2:12" ht="18" customHeight="1">
      <c r="B27" s="624"/>
      <c r="C27" s="273" t="s">
        <v>286</v>
      </c>
      <c r="D27" s="511"/>
      <c r="E27" s="511"/>
      <c r="F27" s="623"/>
      <c r="G27" s="623"/>
      <c r="H27" s="623"/>
      <c r="I27" s="623"/>
      <c r="J27" s="623"/>
      <c r="K27" s="623"/>
      <c r="L27" s="615"/>
    </row>
    <row r="28" spans="2:12" ht="18" customHeight="1">
      <c r="B28" s="624"/>
      <c r="C28" s="619" t="s">
        <v>284</v>
      </c>
      <c r="D28" s="511"/>
      <c r="E28" s="511"/>
      <c r="F28" s="623"/>
      <c r="G28" s="623"/>
      <c r="H28" s="623"/>
      <c r="I28" s="623"/>
      <c r="J28" s="623"/>
      <c r="K28" s="623"/>
      <c r="L28" s="615"/>
    </row>
    <row r="29" spans="2:12" ht="18" customHeight="1">
      <c r="B29" s="624"/>
      <c r="C29" s="619" t="s">
        <v>285</v>
      </c>
      <c r="D29" s="511"/>
      <c r="E29" s="511"/>
      <c r="F29" s="623"/>
      <c r="G29" s="623"/>
      <c r="H29" s="623"/>
      <c r="I29" s="623"/>
      <c r="J29" s="623"/>
      <c r="K29" s="623"/>
      <c r="L29" s="615"/>
    </row>
    <row r="30" spans="2:12" ht="18" customHeight="1">
      <c r="B30" s="625"/>
      <c r="C30" s="471" t="s">
        <v>215</v>
      </c>
      <c r="D30" s="511">
        <v>5</v>
      </c>
      <c r="E30" s="511"/>
      <c r="F30" s="623">
        <v>5</v>
      </c>
      <c r="G30" s="623"/>
      <c r="H30" s="623"/>
      <c r="I30" s="623"/>
      <c r="J30" s="623"/>
      <c r="K30" s="623">
        <v>1.2719503052E-2</v>
      </c>
      <c r="L30" s="615"/>
    </row>
    <row r="31" spans="2:12" s="607" customFormat="1" ht="30" customHeight="1">
      <c r="B31" s="608"/>
      <c r="C31" s="609" t="s">
        <v>294</v>
      </c>
      <c r="D31" s="580">
        <v>90.968160000004659</v>
      </c>
      <c r="E31" s="580">
        <v>90.968160000004659</v>
      </c>
      <c r="F31" s="610"/>
      <c r="G31" s="610"/>
      <c r="H31" s="610">
        <v>90.968160000004659</v>
      </c>
      <c r="I31" s="610">
        <v>90.968160000004659</v>
      </c>
      <c r="J31" s="610">
        <v>0.29865415527898703</v>
      </c>
      <c r="K31" s="614">
        <v>0.29865415528012496</v>
      </c>
      <c r="L31" s="621"/>
    </row>
    <row r="32" spans="2:12" ht="18" customHeight="1">
      <c r="B32" s="622"/>
      <c r="C32" s="272" t="s">
        <v>257</v>
      </c>
      <c r="D32" s="511">
        <v>90.968160000004659</v>
      </c>
      <c r="E32" s="511">
        <v>90.968160000004659</v>
      </c>
      <c r="F32" s="623"/>
      <c r="G32" s="623"/>
      <c r="H32" s="623">
        <v>90.968160000004659</v>
      </c>
      <c r="I32" s="623">
        <v>90.968160000004659</v>
      </c>
      <c r="J32" s="623">
        <v>0.29865415527898703</v>
      </c>
      <c r="K32" s="623">
        <v>0.29865415528012496</v>
      </c>
      <c r="L32" s="615"/>
    </row>
    <row r="33" spans="2:19" s="519" customFormat="1" ht="18" customHeight="1">
      <c r="B33" s="624"/>
      <c r="C33" s="471" t="s">
        <v>213</v>
      </c>
      <c r="D33" s="511"/>
      <c r="E33" s="511"/>
      <c r="F33" s="616"/>
      <c r="G33" s="616"/>
      <c r="H33" s="616"/>
      <c r="I33" s="616"/>
      <c r="J33" s="616"/>
      <c r="K33" s="617"/>
      <c r="L33" s="618"/>
    </row>
    <row r="34" spans="2:19" ht="18" customHeight="1">
      <c r="B34" s="624"/>
      <c r="C34" s="471" t="s">
        <v>282</v>
      </c>
      <c r="D34" s="511"/>
      <c r="E34" s="511"/>
      <c r="F34" s="623"/>
      <c r="G34" s="623"/>
      <c r="H34" s="623"/>
      <c r="I34" s="623"/>
      <c r="J34" s="623"/>
      <c r="K34" s="623"/>
      <c r="L34" s="615"/>
    </row>
    <row r="35" spans="2:19" ht="18" customHeight="1">
      <c r="B35" s="624"/>
      <c r="C35" s="619" t="s">
        <v>281</v>
      </c>
      <c r="D35" s="511"/>
      <c r="E35" s="511"/>
      <c r="F35" s="623"/>
      <c r="G35" s="623"/>
      <c r="H35" s="623"/>
      <c r="I35" s="623"/>
      <c r="J35" s="623"/>
      <c r="K35" s="623"/>
      <c r="L35" s="615"/>
    </row>
    <row r="36" spans="2:19" ht="18" customHeight="1">
      <c r="B36" s="624"/>
      <c r="C36" s="620" t="s">
        <v>283</v>
      </c>
      <c r="D36" s="511"/>
      <c r="E36" s="511"/>
      <c r="F36" s="623"/>
      <c r="G36" s="623"/>
      <c r="H36" s="623"/>
      <c r="I36" s="623"/>
      <c r="J36" s="623"/>
      <c r="K36" s="623"/>
      <c r="L36" s="615"/>
    </row>
    <row r="37" spans="2:19" ht="18" customHeight="1">
      <c r="B37" s="624"/>
      <c r="C37" s="273" t="s">
        <v>286</v>
      </c>
      <c r="D37" s="511"/>
      <c r="E37" s="511"/>
      <c r="F37" s="623"/>
      <c r="G37" s="623"/>
      <c r="H37" s="623"/>
      <c r="I37" s="623"/>
      <c r="J37" s="623"/>
      <c r="K37" s="623"/>
      <c r="L37" s="615"/>
    </row>
    <row r="38" spans="2:19" ht="18" customHeight="1">
      <c r="B38" s="624"/>
      <c r="C38" s="619" t="s">
        <v>284</v>
      </c>
      <c r="D38" s="511"/>
      <c r="E38" s="511"/>
      <c r="F38" s="623"/>
      <c r="G38" s="623"/>
      <c r="H38" s="623"/>
      <c r="I38" s="623"/>
      <c r="J38" s="623"/>
      <c r="K38" s="623"/>
      <c r="L38" s="615"/>
    </row>
    <row r="39" spans="2:19" ht="18" customHeight="1">
      <c r="B39" s="624"/>
      <c r="C39" s="619" t="s">
        <v>285</v>
      </c>
      <c r="D39" s="511"/>
      <c r="E39" s="511"/>
      <c r="F39" s="623"/>
      <c r="G39" s="623"/>
      <c r="H39" s="623"/>
      <c r="I39" s="623"/>
      <c r="J39" s="623"/>
      <c r="K39" s="623"/>
      <c r="L39" s="615"/>
    </row>
    <row r="40" spans="2:19" s="626" customFormat="1" ht="30" customHeight="1">
      <c r="B40" s="627"/>
      <c r="C40" s="401" t="s">
        <v>215</v>
      </c>
      <c r="D40" s="631"/>
      <c r="E40" s="631"/>
      <c r="F40" s="632"/>
      <c r="G40" s="632"/>
      <c r="H40" s="632"/>
      <c r="I40" s="632"/>
      <c r="J40" s="632"/>
      <c r="K40" s="632"/>
      <c r="L40" s="628"/>
    </row>
    <row r="41" spans="2:19" s="629" customFormat="1" ht="48" customHeight="1">
      <c r="B41" s="605"/>
      <c r="C41" s="651" t="s">
        <v>287</v>
      </c>
      <c r="D41" s="651"/>
      <c r="E41" s="651"/>
      <c r="F41" s="651"/>
      <c r="G41" s="651"/>
      <c r="H41" s="651"/>
      <c r="I41" s="651"/>
      <c r="J41" s="651"/>
      <c r="K41" s="651"/>
      <c r="L41" s="630"/>
    </row>
    <row r="42" spans="2:19" s="483" customFormat="1" ht="18" customHeight="1">
      <c r="B42" s="598"/>
      <c r="C42" s="472"/>
      <c r="E42" s="599"/>
      <c r="F42" s="599"/>
      <c r="G42" s="599"/>
      <c r="H42" s="599"/>
      <c r="I42" s="599"/>
      <c r="J42" s="599"/>
      <c r="K42" s="599"/>
      <c r="L42" s="599"/>
      <c r="N42" s="488"/>
      <c r="S42" s="488"/>
    </row>
    <row r="43" spans="2:19"/>
    <row r="44" spans="2:19"/>
    <row r="45" spans="2:19"/>
    <row r="46" spans="2:19"/>
    <row r="47" spans="2:19"/>
    <row r="48" spans="2:19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</sheetData>
  <mergeCells count="19">
    <mergeCell ref="C2:K2"/>
    <mergeCell ref="C3:K3"/>
    <mergeCell ref="C4:K4"/>
    <mergeCell ref="C5:K5"/>
    <mergeCell ref="B7:C10"/>
    <mergeCell ref="J7:L7"/>
    <mergeCell ref="F8:G8"/>
    <mergeCell ref="H8:I8"/>
    <mergeCell ref="J8:J10"/>
    <mergeCell ref="C41:K41"/>
    <mergeCell ref="F7:I7"/>
    <mergeCell ref="D7:E8"/>
    <mergeCell ref="K8:L10"/>
    <mergeCell ref="D9:D10"/>
    <mergeCell ref="E9:E10"/>
    <mergeCell ref="F9:F10"/>
    <mergeCell ref="G9:G10"/>
    <mergeCell ref="H9:H10"/>
    <mergeCell ref="I9:I10"/>
  </mergeCells>
  <conditionalFormatting sqref="D21:E40">
    <cfRule type="expression" dxfId="39" priority="1" stopIfTrue="1">
      <formula>AND(D21&lt;&gt;"",OR(D21&lt;0,NOT(ISNUMBER(D21))))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11" sqref="C11:E11"/>
    </sheetView>
  </sheetViews>
  <sheetFormatPr defaultColWidth="0" defaultRowHeight="12.75" zeroHeight="1"/>
  <cols>
    <col min="1" max="1" width="2" style="233" customWidth="1"/>
    <col min="2" max="2" width="1.5703125" style="233" customWidth="1"/>
    <col min="3" max="3" width="65.5703125" style="233" customWidth="1"/>
    <col min="4" max="4" width="28.85546875" style="233" customWidth="1"/>
    <col min="5" max="5" width="22.42578125" style="233" customWidth="1"/>
    <col min="6" max="6" width="1.5703125" style="233" customWidth="1"/>
    <col min="7" max="7" width="2.140625" style="233" customWidth="1"/>
    <col min="8" max="8" width="16.85546875" style="233" customWidth="1"/>
    <col min="9" max="9" width="2.42578125" style="233" customWidth="1"/>
    <col min="10" max="254" width="0" style="233" hidden="1" customWidth="1"/>
    <col min="255" max="16384" width="10.85546875" style="233" hidden="1"/>
  </cols>
  <sheetData>
    <row r="1" spans="2:9" ht="20.25">
      <c r="E1" s="384"/>
      <c r="H1" s="383"/>
    </row>
    <row r="2" spans="2:9" ht="20.25">
      <c r="B2" s="385"/>
      <c r="C2" s="386"/>
      <c r="D2" s="255"/>
      <c r="E2" s="384"/>
      <c r="F2" s="255"/>
    </row>
    <row r="3" spans="2:9">
      <c r="B3" s="387"/>
      <c r="C3" s="255"/>
      <c r="D3" s="255"/>
      <c r="E3" s="255"/>
      <c r="F3" s="255"/>
    </row>
    <row r="4" spans="2:9" ht="18">
      <c r="B4" s="387"/>
      <c r="C4" s="633" t="s">
        <v>193</v>
      </c>
      <c r="D4" s="634"/>
      <c r="E4" s="634"/>
      <c r="F4" s="634"/>
    </row>
    <row r="5" spans="2:9" ht="18">
      <c r="B5" s="387"/>
      <c r="C5" s="634" t="s">
        <v>2</v>
      </c>
      <c r="D5" s="634"/>
      <c r="E5" s="634"/>
      <c r="F5" s="634"/>
    </row>
    <row r="6" spans="2:9">
      <c r="B6" s="387"/>
      <c r="C6" s="263"/>
      <c r="D6" s="263"/>
      <c r="E6" s="263"/>
      <c r="F6" s="263"/>
    </row>
    <row r="7" spans="2:9" ht="18">
      <c r="B7" s="388"/>
      <c r="C7" s="634" t="s">
        <v>145</v>
      </c>
      <c r="D7" s="634"/>
      <c r="E7" s="634"/>
      <c r="F7" s="634"/>
    </row>
    <row r="8" spans="2:9" ht="12" customHeight="1">
      <c r="B8" s="255"/>
      <c r="C8" s="256"/>
      <c r="D8" s="255"/>
      <c r="E8" s="255"/>
      <c r="F8" s="389"/>
    </row>
    <row r="9" spans="2:9" ht="15.75" customHeight="1">
      <c r="B9" s="388"/>
      <c r="C9" s="263"/>
      <c r="D9" s="263"/>
      <c r="E9" s="263"/>
      <c r="F9" s="263"/>
    </row>
    <row r="10" spans="2:9" ht="18">
      <c r="B10" s="255"/>
      <c r="C10" s="263"/>
      <c r="D10" s="263"/>
      <c r="E10" s="263"/>
      <c r="F10" s="257"/>
    </row>
    <row r="11" spans="2:9" ht="23.25" customHeight="1">
      <c r="B11" s="255"/>
      <c r="C11" s="636" t="s">
        <v>159</v>
      </c>
      <c r="D11" s="637"/>
      <c r="E11" s="638"/>
      <c r="F11" s="257"/>
    </row>
    <row r="12" spans="2:9" ht="18">
      <c r="B12" s="255"/>
      <c r="C12" s="255"/>
      <c r="D12" s="257"/>
      <c r="E12" s="257"/>
      <c r="F12" s="257"/>
    </row>
    <row r="13" spans="2:9">
      <c r="B13" s="255"/>
      <c r="C13" s="258"/>
      <c r="D13" s="258"/>
      <c r="E13" s="258"/>
      <c r="F13" s="258"/>
    </row>
    <row r="14" spans="2:9" ht="34.5" customHeight="1">
      <c r="B14" s="255"/>
      <c r="C14" s="259" t="s">
        <v>148</v>
      </c>
      <c r="D14" s="260"/>
      <c r="E14" s="376" t="s">
        <v>146</v>
      </c>
      <c r="F14" s="258"/>
    </row>
    <row r="15" spans="2:9" s="391" customFormat="1" ht="24.95" customHeight="1">
      <c r="B15" s="258"/>
      <c r="C15" s="261" t="s">
        <v>147</v>
      </c>
      <c r="D15" s="262"/>
      <c r="E15" s="390">
        <v>14</v>
      </c>
      <c r="F15" s="258"/>
      <c r="H15" s="392" t="s">
        <v>163</v>
      </c>
      <c r="I15" s="393"/>
    </row>
    <row r="16" spans="2:9" s="391" customFormat="1" ht="24.95" customHeight="1">
      <c r="B16" s="258"/>
      <c r="C16" s="261" t="s">
        <v>160</v>
      </c>
      <c r="D16" s="262"/>
      <c r="E16" s="394">
        <v>95</v>
      </c>
      <c r="F16" s="258"/>
      <c r="H16" s="395" t="s">
        <v>164</v>
      </c>
      <c r="I16" s="393"/>
    </row>
    <row r="17" spans="2:8" s="391" customFormat="1" ht="24.95" customHeight="1">
      <c r="B17" s="258"/>
      <c r="C17" s="261" t="s">
        <v>161</v>
      </c>
      <c r="D17" s="262"/>
      <c r="E17" s="396">
        <v>3</v>
      </c>
      <c r="F17" s="258"/>
      <c r="H17" s="392" t="s">
        <v>162</v>
      </c>
    </row>
    <row r="18" spans="2:8">
      <c r="B18" s="255"/>
      <c r="C18" s="261"/>
      <c r="D18" s="262"/>
      <c r="E18" s="230"/>
      <c r="F18" s="230"/>
    </row>
    <row r="19" spans="2:8" ht="19.5" customHeight="1">
      <c r="B19" s="263"/>
      <c r="C19" s="412" t="s">
        <v>192</v>
      </c>
      <c r="D19" s="263"/>
      <c r="E19" s="263"/>
      <c r="F19" s="263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4">
    <mergeCell ref="C4:F4"/>
    <mergeCell ref="C5:F5"/>
    <mergeCell ref="C7:F7"/>
    <mergeCell ref="C11:E11"/>
  </mergeCells>
  <phoneticPr fontId="43" type="noConversion"/>
  <conditionalFormatting sqref="E15 E17">
    <cfRule type="expression" dxfId="38" priority="1" stopIfTrue="1">
      <formula>AND(E15&lt;&gt;"",E15&lt;&gt;"-",OR(E15&lt;0,NOT(ISNUMBER(E15))))</formula>
    </cfRule>
  </conditionalFormatting>
  <conditionalFormatting sqref="H15 H17">
    <cfRule type="expression" dxfId="37" priority="2" stopIfTrue="1">
      <formula>AND(E15&lt;&gt;"",E15&lt;&gt;"-",OR(E15&lt;0,NOT(ISNUMBER(E15))))</formula>
    </cfRule>
  </conditionalFormatting>
  <conditionalFormatting sqref="E16">
    <cfRule type="expression" dxfId="36" priority="3" stopIfTrue="1">
      <formula>AND(E16&lt;&gt;"",E16&lt;&gt;"-",OR(E16&lt;0,E16&gt;100,NOT(ISNUMBER(E16))))</formula>
    </cfRule>
  </conditionalFormatting>
  <conditionalFormatting sqref="H16">
    <cfRule type="expression" dxfId="35" priority="4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64" customWidth="1"/>
    <col min="2" max="2" width="4.5703125" style="64" customWidth="1"/>
    <col min="3" max="3" width="0.5703125" style="64" customWidth="1"/>
    <col min="4" max="4" width="20.28515625" style="64" customWidth="1"/>
    <col min="5" max="5" width="15.85546875" style="158" customWidth="1"/>
    <col min="6" max="6" width="0.85546875" style="64" customWidth="1"/>
    <col min="7" max="16384" width="9.140625" style="64"/>
  </cols>
  <sheetData>
    <row r="1" spans="2:6" ht="12.75" thickBot="1"/>
    <row r="2" spans="2:6">
      <c r="C2" s="159"/>
      <c r="D2" s="677" t="s">
        <v>128</v>
      </c>
      <c r="E2" s="679" t="s">
        <v>129</v>
      </c>
      <c r="F2" s="160"/>
    </row>
    <row r="3" spans="2:6" ht="12.75" thickBot="1">
      <c r="C3" s="161"/>
      <c r="D3" s="678"/>
      <c r="E3" s="680"/>
      <c r="F3" s="162"/>
    </row>
    <row r="4" spans="2:6" ht="4.5" customHeight="1">
      <c r="C4" s="163"/>
      <c r="D4" s="164"/>
      <c r="E4" s="165"/>
      <c r="F4" s="166"/>
    </row>
    <row r="5" spans="2:6">
      <c r="B5" s="681"/>
      <c r="C5" s="168"/>
      <c r="D5" s="169" t="s">
        <v>130</v>
      </c>
      <c r="E5" s="171" t="e">
        <f>+SUM(OUT_1_Check!AG16:AS52)</f>
        <v>#REF!</v>
      </c>
      <c r="F5" s="170"/>
    </row>
    <row r="6" spans="2:6">
      <c r="B6" s="681"/>
      <c r="C6" s="168"/>
      <c r="D6" s="169" t="s">
        <v>131</v>
      </c>
      <c r="E6" s="171" t="e">
        <f>+SUM(OUT_1_Check!AG16:AS52)</f>
        <v>#REF!</v>
      </c>
      <c r="F6" s="170"/>
    </row>
    <row r="7" spans="2:6">
      <c r="B7" s="681"/>
      <c r="C7" s="168"/>
      <c r="D7" s="169" t="s">
        <v>132</v>
      </c>
      <c r="E7" s="171">
        <f>+SUM(OUT_3_Check!D16:N39)</f>
        <v>0</v>
      </c>
      <c r="F7" s="170"/>
    </row>
    <row r="8" spans="2:6">
      <c r="B8" s="681"/>
      <c r="C8" s="168"/>
      <c r="D8" s="169" t="s">
        <v>133</v>
      </c>
      <c r="E8" s="171">
        <f>+SUM(OUT_4_Check!D15:S36)</f>
        <v>18</v>
      </c>
      <c r="F8" s="170"/>
    </row>
    <row r="9" spans="2:6">
      <c r="B9" s="167"/>
      <c r="C9" s="168"/>
      <c r="D9" s="169" t="s">
        <v>138</v>
      </c>
      <c r="E9" s="171" t="e">
        <f>+SUM(CDS_Check!D17:K28)</f>
        <v>#REF!</v>
      </c>
      <c r="F9" s="170"/>
    </row>
    <row r="10" spans="2:6" ht="4.5" customHeight="1">
      <c r="B10" s="167"/>
      <c r="C10" s="235"/>
      <c r="D10" s="236"/>
      <c r="E10" s="237"/>
      <c r="F10" s="238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B1:BI43"/>
  <sheetViews>
    <sheetView showGridLines="0"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" sqref="C2:AR2"/>
    </sheetView>
  </sheetViews>
  <sheetFormatPr defaultColWidth="0" defaultRowHeight="14.25"/>
  <cols>
    <col min="1" max="1" width="1.7109375" style="6" customWidth="1"/>
    <col min="2" max="2" width="1.7109375" style="353" customWidth="1"/>
    <col min="3" max="3" width="50.7109375" style="422" customWidth="1"/>
    <col min="4" max="6" width="7.28515625" style="6" customWidth="1"/>
    <col min="7" max="7" width="7.28515625" style="151" customWidth="1"/>
    <col min="8" max="16" width="7.28515625" style="6" customWidth="1"/>
    <col min="17" max="17" width="8.7109375" style="6" bestFit="1" customWidth="1"/>
    <col min="18" max="28" width="7.28515625" style="6" customWidth="1"/>
    <col min="29" max="29" width="8.85546875" style="6" customWidth="1"/>
    <col min="30" max="33" width="7.28515625" style="6" customWidth="1"/>
    <col min="34" max="34" width="12.5703125" style="6" bestFit="1" customWidth="1"/>
    <col min="35" max="40" width="7.28515625" style="6" customWidth="1"/>
    <col min="41" max="41" width="12.5703125" style="6" bestFit="1" customWidth="1"/>
    <col min="42" max="42" width="7.28515625" style="6" customWidth="1"/>
    <col min="43" max="43" width="9.85546875" style="6" customWidth="1"/>
    <col min="44" max="44" width="10" style="6" bestFit="1" customWidth="1"/>
    <col min="45" max="45" width="1.7109375" style="6" customWidth="1"/>
    <col min="46" max="46" width="7.28515625" style="6" customWidth="1"/>
    <col min="47" max="47" width="9.140625" style="6" customWidth="1"/>
    <col min="48" max="16384" width="0" style="6" hidden="1"/>
  </cols>
  <sheetData>
    <row r="1" spans="2:61" s="184" customFormat="1" ht="19.5" customHeight="1">
      <c r="B1" s="423" t="s">
        <v>183</v>
      </c>
      <c r="C1" s="413"/>
      <c r="D1" s="183"/>
      <c r="E1" s="183"/>
      <c r="F1" s="183"/>
      <c r="G1" s="183"/>
      <c r="H1" s="183"/>
      <c r="I1" s="183"/>
      <c r="J1" s="183"/>
      <c r="K1" s="183"/>
      <c r="AR1" s="383"/>
    </row>
    <row r="2" spans="2:61" s="277" customFormat="1" ht="20.100000000000001" customHeight="1">
      <c r="B2" s="363"/>
      <c r="C2" s="640" t="s">
        <v>172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640"/>
    </row>
    <row r="3" spans="2:61" s="277" customFormat="1" ht="20.100000000000001" customHeight="1">
      <c r="B3" s="363"/>
      <c r="C3" s="640" t="s">
        <v>79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</row>
    <row r="4" spans="2:61" s="277" customFormat="1" ht="20.100000000000001" customHeight="1">
      <c r="B4" s="363"/>
      <c r="C4" s="640" t="s">
        <v>194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</row>
    <row r="5" spans="2:61" s="277" customFormat="1" ht="20.100000000000001" customHeight="1">
      <c r="B5" s="363"/>
      <c r="C5" s="640" t="s">
        <v>3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0"/>
      <c r="AR5" s="640"/>
    </row>
    <row r="6" spans="2:61" s="184" customFormat="1" ht="39.950000000000003" customHeight="1">
      <c r="B6" s="424"/>
      <c r="C6" s="414"/>
      <c r="D6" s="185"/>
      <c r="E6" s="185"/>
      <c r="K6" s="185"/>
      <c r="L6" s="185"/>
    </row>
    <row r="7" spans="2:61" s="1" customFormat="1" ht="27.95" customHeight="1">
      <c r="B7" s="425"/>
      <c r="C7" s="415" t="s">
        <v>4</v>
      </c>
      <c r="D7" s="466" t="s">
        <v>197</v>
      </c>
      <c r="E7" s="350" t="s">
        <v>110</v>
      </c>
      <c r="F7" s="350" t="s">
        <v>153</v>
      </c>
      <c r="G7" s="350" t="s">
        <v>149</v>
      </c>
      <c r="H7" s="350" t="s">
        <v>111</v>
      </c>
      <c r="I7" s="350" t="s">
        <v>62</v>
      </c>
      <c r="J7" s="350" t="s">
        <v>152</v>
      </c>
      <c r="K7" s="350" t="s">
        <v>8</v>
      </c>
      <c r="L7" s="350" t="s">
        <v>112</v>
      </c>
      <c r="M7" s="350" t="s">
        <v>75</v>
      </c>
      <c r="N7" s="350" t="s">
        <v>113</v>
      </c>
      <c r="O7" s="350" t="s">
        <v>63</v>
      </c>
      <c r="P7" s="350" t="s">
        <v>61</v>
      </c>
      <c r="Q7" s="350" t="s">
        <v>53</v>
      </c>
      <c r="R7" s="350" t="s">
        <v>7</v>
      </c>
      <c r="S7" s="350" t="s">
        <v>64</v>
      </c>
      <c r="T7" s="350" t="s">
        <v>65</v>
      </c>
      <c r="U7" s="350" t="s">
        <v>76</v>
      </c>
      <c r="V7" s="350" t="s">
        <v>115</v>
      </c>
      <c r="W7" s="350" t="s">
        <v>77</v>
      </c>
      <c r="X7" s="350" t="s">
        <v>6</v>
      </c>
      <c r="Y7" s="350" t="s">
        <v>66</v>
      </c>
      <c r="Z7" s="350" t="s">
        <v>67</v>
      </c>
      <c r="AA7" s="350" t="s">
        <v>118</v>
      </c>
      <c r="AB7" s="350" t="s">
        <v>81</v>
      </c>
      <c r="AC7" s="350" t="s">
        <v>78</v>
      </c>
      <c r="AD7" s="350" t="s">
        <v>119</v>
      </c>
      <c r="AE7" s="350" t="s">
        <v>68</v>
      </c>
      <c r="AF7" s="350" t="s">
        <v>69</v>
      </c>
      <c r="AG7" s="350" t="s">
        <v>150</v>
      </c>
      <c r="AH7" s="350" t="s">
        <v>70</v>
      </c>
      <c r="AI7" s="350" t="s">
        <v>120</v>
      </c>
      <c r="AJ7" s="350" t="s">
        <v>151</v>
      </c>
      <c r="AK7" s="350" t="s">
        <v>82</v>
      </c>
      <c r="AL7" s="350" t="s">
        <v>71</v>
      </c>
      <c r="AM7" s="350" t="s">
        <v>179</v>
      </c>
      <c r="AN7" s="350" t="s">
        <v>73</v>
      </c>
      <c r="AO7" s="350" t="s">
        <v>5</v>
      </c>
      <c r="AP7" s="350" t="s">
        <v>74</v>
      </c>
      <c r="AQ7" s="350" t="s">
        <v>85</v>
      </c>
      <c r="AR7" s="351" t="s">
        <v>9</v>
      </c>
      <c r="AS7" s="352"/>
    </row>
    <row r="8" spans="2:61" s="246" customFormat="1" ht="45" customHeight="1">
      <c r="B8" s="426"/>
      <c r="C8" s="416" t="s">
        <v>0</v>
      </c>
      <c r="D8" s="342"/>
      <c r="E8" s="342"/>
      <c r="F8" s="343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4"/>
      <c r="AS8" s="345"/>
    </row>
    <row r="9" spans="2:61" s="1" customFormat="1" ht="17.100000000000001" customHeight="1">
      <c r="B9" s="427"/>
      <c r="C9" s="401" t="s">
        <v>106</v>
      </c>
      <c r="D9" s="305">
        <v>175.047572</v>
      </c>
      <c r="E9" s="305"/>
      <c r="F9" s="305">
        <v>11.8932532171077</v>
      </c>
      <c r="G9" s="450"/>
      <c r="H9" s="305"/>
      <c r="I9" s="305"/>
      <c r="J9" s="305">
        <v>5.3208929999999999</v>
      </c>
      <c r="K9" s="305">
        <v>567.79214000000002</v>
      </c>
      <c r="L9" s="305"/>
      <c r="M9" s="305">
        <v>1797.43789314526</v>
      </c>
      <c r="N9" s="305"/>
      <c r="O9" s="305"/>
      <c r="P9" s="305">
        <v>3.0488728026098699</v>
      </c>
      <c r="Q9" s="305">
        <v>6927.2746452503497</v>
      </c>
      <c r="R9" s="305">
        <v>63.991</v>
      </c>
      <c r="S9" s="305">
        <v>1.277285</v>
      </c>
      <c r="T9" s="305"/>
      <c r="U9" s="305"/>
      <c r="V9" s="305"/>
      <c r="W9" s="305"/>
      <c r="X9" s="305">
        <v>111.606128</v>
      </c>
      <c r="Y9" s="305"/>
      <c r="Z9" s="305"/>
      <c r="AA9" s="305"/>
      <c r="AB9" s="305">
        <v>1.705298</v>
      </c>
      <c r="AC9" s="305">
        <v>0.71698721710772595</v>
      </c>
      <c r="AD9" s="305"/>
      <c r="AE9" s="305"/>
      <c r="AF9" s="305">
        <v>2.653883</v>
      </c>
      <c r="AG9" s="305"/>
      <c r="AH9" s="305">
        <v>18239.243793928799</v>
      </c>
      <c r="AI9" s="305"/>
      <c r="AJ9" s="305">
        <v>1.7271099999999999</v>
      </c>
      <c r="AK9" s="305"/>
      <c r="AL9" s="305"/>
      <c r="AM9" s="305">
        <v>40.063183000000002</v>
      </c>
      <c r="AN9" s="305"/>
      <c r="AO9" s="305">
        <v>23927.412003000001</v>
      </c>
      <c r="AP9" s="305">
        <v>0.13961399999999999</v>
      </c>
      <c r="AQ9" s="305">
        <v>90.615576000000004</v>
      </c>
      <c r="AR9" s="306">
        <v>25984.483565280614</v>
      </c>
      <c r="AS9" s="341"/>
    </row>
    <row r="10" spans="2:61" s="3" customFormat="1" ht="17.100000000000001" customHeight="1">
      <c r="B10" s="428"/>
      <c r="C10" s="401" t="s">
        <v>107</v>
      </c>
      <c r="D10" s="305"/>
      <c r="E10" s="305"/>
      <c r="F10" s="305">
        <v>41.477550641599997</v>
      </c>
      <c r="G10" s="450"/>
      <c r="H10" s="305"/>
      <c r="I10" s="305"/>
      <c r="J10" s="305">
        <v>1.3</v>
      </c>
      <c r="K10" s="305">
        <v>2550.1400068911898</v>
      </c>
      <c r="L10" s="305"/>
      <c r="M10" s="305">
        <v>1810.77454800497</v>
      </c>
      <c r="N10" s="305"/>
      <c r="O10" s="305"/>
      <c r="P10" s="305"/>
      <c r="Q10" s="305">
        <v>17335.20364267</v>
      </c>
      <c r="R10" s="305">
        <v>477.992439274162</v>
      </c>
      <c r="S10" s="305"/>
      <c r="T10" s="305"/>
      <c r="U10" s="305"/>
      <c r="V10" s="305"/>
      <c r="W10" s="305">
        <v>9.6312599999999993</v>
      </c>
      <c r="X10" s="305">
        <v>686.95203148058602</v>
      </c>
      <c r="Y10" s="305"/>
      <c r="Z10" s="305"/>
      <c r="AA10" s="305"/>
      <c r="AB10" s="305">
        <v>118.160758762342</v>
      </c>
      <c r="AC10" s="305">
        <v>1.15735153624575</v>
      </c>
      <c r="AD10" s="305"/>
      <c r="AE10" s="305"/>
      <c r="AF10" s="305">
        <v>1</v>
      </c>
      <c r="AG10" s="305"/>
      <c r="AH10" s="305">
        <v>35198.580710700997</v>
      </c>
      <c r="AI10" s="305"/>
      <c r="AJ10" s="305">
        <v>117.603595762342</v>
      </c>
      <c r="AK10" s="305"/>
      <c r="AL10" s="305"/>
      <c r="AM10" s="305">
        <v>458.874259</v>
      </c>
      <c r="AN10" s="305"/>
      <c r="AO10" s="305">
        <v>52510.385058</v>
      </c>
      <c r="AP10" s="305">
        <v>50.2</v>
      </c>
      <c r="AQ10" s="305">
        <v>600.711193557549</v>
      </c>
      <c r="AR10" s="306">
        <v>55985.072203140982</v>
      </c>
      <c r="AS10" s="341"/>
      <c r="AT10" s="143"/>
      <c r="AU10" s="14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2:61" s="3" customFormat="1" ht="17.100000000000001" customHeight="1">
      <c r="B11" s="428"/>
      <c r="C11" s="401" t="s">
        <v>188</v>
      </c>
      <c r="D11" s="305"/>
      <c r="E11" s="305"/>
      <c r="F11" s="305"/>
      <c r="G11" s="450"/>
      <c r="H11" s="305"/>
      <c r="I11" s="305"/>
      <c r="J11" s="305"/>
      <c r="K11" s="305"/>
      <c r="L11" s="305"/>
      <c r="M11" s="305"/>
      <c r="N11" s="305"/>
      <c r="O11" s="305"/>
      <c r="P11" s="305"/>
      <c r="Q11" s="305">
        <v>56.835016781610697</v>
      </c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>
        <v>521.83501678161099</v>
      </c>
      <c r="AI11" s="305"/>
      <c r="AJ11" s="305"/>
      <c r="AK11" s="305"/>
      <c r="AL11" s="305"/>
      <c r="AM11" s="305"/>
      <c r="AN11" s="305"/>
      <c r="AO11" s="305">
        <v>465</v>
      </c>
      <c r="AP11" s="305"/>
      <c r="AQ11" s="305"/>
      <c r="AR11" s="306">
        <v>521.83501678161088</v>
      </c>
      <c r="AS11" s="341"/>
      <c r="AT11" s="143"/>
      <c r="AU11" s="14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1" s="3" customFormat="1" ht="17.100000000000001" customHeight="1">
      <c r="B12" s="428"/>
      <c r="C12" s="401" t="s">
        <v>108</v>
      </c>
      <c r="D12" s="305">
        <v>6.4325871993427004E-3</v>
      </c>
      <c r="E12" s="305"/>
      <c r="F12" s="305">
        <v>1.2383169999999999</v>
      </c>
      <c r="G12" s="305"/>
      <c r="H12" s="305"/>
      <c r="I12" s="305"/>
      <c r="J12" s="305">
        <v>6.9000000000000006E-2</v>
      </c>
      <c r="K12" s="305">
        <v>573.19682658663305</v>
      </c>
      <c r="L12" s="305"/>
      <c r="M12" s="305">
        <v>64.328627391141595</v>
      </c>
      <c r="N12" s="305"/>
      <c r="O12" s="305"/>
      <c r="P12" s="305"/>
      <c r="Q12" s="305">
        <v>5131.7643072069304</v>
      </c>
      <c r="R12" s="305">
        <v>125.01336546812099</v>
      </c>
      <c r="S12" s="305"/>
      <c r="T12" s="305"/>
      <c r="U12" s="305"/>
      <c r="V12" s="305"/>
      <c r="W12" s="305"/>
      <c r="X12" s="305">
        <v>8.3606454480277694</v>
      </c>
      <c r="Y12" s="305"/>
      <c r="Z12" s="305"/>
      <c r="AA12" s="305"/>
      <c r="AB12" s="305"/>
      <c r="AC12" s="305"/>
      <c r="AD12" s="305"/>
      <c r="AE12" s="305"/>
      <c r="AF12" s="305"/>
      <c r="AG12" s="305"/>
      <c r="AH12" s="305">
        <v>13920.762173990999</v>
      </c>
      <c r="AI12" s="305"/>
      <c r="AJ12" s="305"/>
      <c r="AK12" s="305"/>
      <c r="AL12" s="305"/>
      <c r="AM12" s="305"/>
      <c r="AN12" s="305"/>
      <c r="AO12" s="305">
        <v>9424.3172030000005</v>
      </c>
      <c r="AP12" s="305"/>
      <c r="AQ12" s="305">
        <v>6.7461204773261096</v>
      </c>
      <c r="AR12" s="306">
        <v>14627.901509578189</v>
      </c>
      <c r="AS12" s="341"/>
      <c r="AT12" s="17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s="1" customFormat="1" ht="20.100000000000001" customHeight="1">
      <c r="B13" s="427"/>
      <c r="C13" s="417" t="s">
        <v>11</v>
      </c>
      <c r="D13" s="305">
        <v>175.05400458719936</v>
      </c>
      <c r="E13" s="305"/>
      <c r="F13" s="305">
        <v>54.609120858707698</v>
      </c>
      <c r="G13" s="305"/>
      <c r="H13" s="305"/>
      <c r="I13" s="305"/>
      <c r="J13" s="305">
        <v>6.6898929999999996</v>
      </c>
      <c r="K13" s="305">
        <v>3691.1289734778229</v>
      </c>
      <c r="L13" s="305"/>
      <c r="M13" s="305">
        <v>3672.5410685413717</v>
      </c>
      <c r="N13" s="305"/>
      <c r="O13" s="305"/>
      <c r="P13" s="305">
        <v>3.0488728026098699</v>
      </c>
      <c r="Q13" s="305">
        <v>29394.242595127278</v>
      </c>
      <c r="R13" s="305">
        <v>666.99680474228308</v>
      </c>
      <c r="S13" s="305">
        <v>1.277285</v>
      </c>
      <c r="T13" s="305"/>
      <c r="U13" s="305"/>
      <c r="V13" s="305"/>
      <c r="W13" s="305">
        <v>9.6312599999999993</v>
      </c>
      <c r="X13" s="305">
        <v>806.91880492861378</v>
      </c>
      <c r="Y13" s="305"/>
      <c r="Z13" s="305"/>
      <c r="AA13" s="305"/>
      <c r="AB13" s="305">
        <v>119.866056762342</v>
      </c>
      <c r="AC13" s="305">
        <v>1.8743387533534759</v>
      </c>
      <c r="AD13" s="305"/>
      <c r="AE13" s="305"/>
      <c r="AF13" s="305">
        <v>3.653883</v>
      </c>
      <c r="AG13" s="305"/>
      <c r="AH13" s="305">
        <v>67358.586678620792</v>
      </c>
      <c r="AI13" s="305"/>
      <c r="AJ13" s="305">
        <v>119.33070576234199</v>
      </c>
      <c r="AK13" s="305"/>
      <c r="AL13" s="305"/>
      <c r="AM13" s="305">
        <v>498.93744199999998</v>
      </c>
      <c r="AN13" s="305"/>
      <c r="AO13" s="305">
        <v>85862.114264000003</v>
      </c>
      <c r="AP13" s="305">
        <v>50.339614000000005</v>
      </c>
      <c r="AQ13" s="305">
        <v>698.07289003487517</v>
      </c>
      <c r="AR13" s="306">
        <v>96597.457277999798</v>
      </c>
      <c r="AS13" s="341"/>
      <c r="AT13" s="143"/>
      <c r="AU13" s="3"/>
    </row>
    <row r="14" spans="2:61" s="358" customFormat="1" ht="30" customHeight="1">
      <c r="B14" s="429"/>
      <c r="C14" s="418" t="s">
        <v>22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456">
        <v>106890.94580351921</v>
      </c>
      <c r="AS14" s="356"/>
      <c r="AT14" s="355"/>
      <c r="AU14" s="357"/>
    </row>
    <row r="15" spans="2:61" s="246" customFormat="1" ht="30" customHeight="1">
      <c r="B15" s="426"/>
      <c r="C15" s="419" t="s">
        <v>23</v>
      </c>
      <c r="D15" s="305"/>
      <c r="E15" s="305"/>
      <c r="F15" s="305"/>
      <c r="G15" s="450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47"/>
      <c r="AS15" s="345"/>
      <c r="AT15" s="247"/>
    </row>
    <row r="16" spans="2:61" s="1" customFormat="1" ht="17.100000000000001" customHeight="1">
      <c r="B16" s="427"/>
      <c r="C16" s="401" t="s">
        <v>106</v>
      </c>
      <c r="D16" s="305"/>
      <c r="E16" s="305"/>
      <c r="F16" s="305"/>
      <c r="G16" s="450"/>
      <c r="H16" s="305"/>
      <c r="I16" s="305"/>
      <c r="J16" s="305"/>
      <c r="K16" s="305">
        <v>1384.2672538700001</v>
      </c>
      <c r="L16" s="305"/>
      <c r="M16" s="305">
        <v>979.159526525469</v>
      </c>
      <c r="N16" s="305"/>
      <c r="O16" s="305"/>
      <c r="P16" s="305"/>
      <c r="Q16" s="305">
        <v>1466.81458358295</v>
      </c>
      <c r="R16" s="305">
        <v>265.51172986999802</v>
      </c>
      <c r="S16" s="305"/>
      <c r="T16" s="305"/>
      <c r="U16" s="305"/>
      <c r="V16" s="305"/>
      <c r="W16" s="305"/>
      <c r="X16" s="305">
        <v>78.707363923026705</v>
      </c>
      <c r="Y16" s="305"/>
      <c r="Z16" s="305"/>
      <c r="AA16" s="305"/>
      <c r="AB16" s="305"/>
      <c r="AC16" s="305"/>
      <c r="AD16" s="305"/>
      <c r="AE16" s="305"/>
      <c r="AF16" s="305"/>
      <c r="AG16" s="305"/>
      <c r="AH16" s="305">
        <v>1874.1790649805</v>
      </c>
      <c r="AI16" s="305"/>
      <c r="AJ16" s="305"/>
      <c r="AK16" s="305"/>
      <c r="AL16" s="305"/>
      <c r="AM16" s="305">
        <v>20</v>
      </c>
      <c r="AN16" s="305"/>
      <c r="AO16" s="305">
        <v>4670.2241679999997</v>
      </c>
      <c r="AP16" s="305"/>
      <c r="AQ16" s="305"/>
      <c r="AR16" s="306">
        <v>5369.4318453759715</v>
      </c>
      <c r="AS16" s="341"/>
      <c r="AT16" s="3"/>
    </row>
    <row r="17" spans="2:61" s="1" customFormat="1" ht="17.100000000000001" customHeight="1">
      <c r="B17" s="428"/>
      <c r="C17" s="401" t="s">
        <v>107</v>
      </c>
      <c r="D17" s="305"/>
      <c r="E17" s="305"/>
      <c r="F17" s="305"/>
      <c r="G17" s="450"/>
      <c r="H17" s="305"/>
      <c r="I17" s="305"/>
      <c r="J17" s="305"/>
      <c r="K17" s="305">
        <v>1934.7810010752801</v>
      </c>
      <c r="L17" s="305"/>
      <c r="M17" s="305">
        <v>2437.8003088072001</v>
      </c>
      <c r="N17" s="305"/>
      <c r="O17" s="305"/>
      <c r="P17" s="305"/>
      <c r="Q17" s="305">
        <v>7827.0284992878196</v>
      </c>
      <c r="R17" s="305">
        <v>133.04739507527901</v>
      </c>
      <c r="S17" s="305"/>
      <c r="T17" s="305"/>
      <c r="U17" s="305"/>
      <c r="V17" s="305"/>
      <c r="W17" s="305"/>
      <c r="X17" s="305">
        <v>193.55870899999999</v>
      </c>
      <c r="Y17" s="305"/>
      <c r="Z17" s="305"/>
      <c r="AA17" s="305"/>
      <c r="AB17" s="305"/>
      <c r="AC17" s="305"/>
      <c r="AD17" s="305"/>
      <c r="AE17" s="305"/>
      <c r="AF17" s="305"/>
      <c r="AG17" s="305"/>
      <c r="AH17" s="305">
        <v>15798.2814151533</v>
      </c>
      <c r="AI17" s="305"/>
      <c r="AJ17" s="305"/>
      <c r="AK17" s="305"/>
      <c r="AL17" s="305"/>
      <c r="AM17" s="305">
        <v>123</v>
      </c>
      <c r="AN17" s="305"/>
      <c r="AO17" s="305">
        <v>13492.7753875</v>
      </c>
      <c r="AP17" s="305"/>
      <c r="AQ17" s="305">
        <v>22.96</v>
      </c>
      <c r="AR17" s="306">
        <v>20981.616357949439</v>
      </c>
      <c r="AS17" s="341"/>
      <c r="AT17" s="3"/>
    </row>
    <row r="18" spans="2:61" s="3" customFormat="1" ht="17.100000000000001" customHeight="1">
      <c r="B18" s="428"/>
      <c r="C18" s="401" t="s">
        <v>188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>
        <v>5894.1381849847503</v>
      </c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>
        <v>6104.1381849847503</v>
      </c>
      <c r="AI18" s="305"/>
      <c r="AJ18" s="305"/>
      <c r="AK18" s="305"/>
      <c r="AL18" s="305"/>
      <c r="AM18" s="305"/>
      <c r="AN18" s="305"/>
      <c r="AO18" s="305">
        <v>210</v>
      </c>
      <c r="AP18" s="305"/>
      <c r="AQ18" s="305"/>
      <c r="AR18" s="306">
        <v>6104.1381849847503</v>
      </c>
      <c r="AS18" s="341"/>
      <c r="AT18" s="143"/>
      <c r="AU18" s="143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2:61" s="1" customFormat="1" ht="17.100000000000001" customHeight="1">
      <c r="B19" s="428"/>
      <c r="C19" s="401" t="s">
        <v>108</v>
      </c>
      <c r="D19" s="305"/>
      <c r="E19" s="305"/>
      <c r="F19" s="305"/>
      <c r="G19" s="305"/>
      <c r="H19" s="305"/>
      <c r="I19" s="305"/>
      <c r="J19" s="305"/>
      <c r="K19" s="305">
        <v>1718.5068974957601</v>
      </c>
      <c r="L19" s="305"/>
      <c r="M19" s="305">
        <v>226.05241953392201</v>
      </c>
      <c r="N19" s="305"/>
      <c r="O19" s="305"/>
      <c r="P19" s="305"/>
      <c r="Q19" s="305">
        <v>1944.1086869609301</v>
      </c>
      <c r="R19" s="305">
        <v>15.99155</v>
      </c>
      <c r="S19" s="305"/>
      <c r="T19" s="305"/>
      <c r="U19" s="305"/>
      <c r="V19" s="305"/>
      <c r="W19" s="305"/>
      <c r="X19" s="305">
        <v>16.707060965783299</v>
      </c>
      <c r="Y19" s="305"/>
      <c r="Z19" s="305"/>
      <c r="AA19" s="305"/>
      <c r="AB19" s="305"/>
      <c r="AC19" s="305"/>
      <c r="AD19" s="305"/>
      <c r="AE19" s="305"/>
      <c r="AF19" s="305"/>
      <c r="AG19" s="305"/>
      <c r="AH19" s="305">
        <v>6266.2872459563996</v>
      </c>
      <c r="AI19" s="305"/>
      <c r="AJ19" s="305"/>
      <c r="AK19" s="305"/>
      <c r="AL19" s="305"/>
      <c r="AM19" s="305"/>
      <c r="AN19" s="305"/>
      <c r="AO19" s="305">
        <v>4836.4577310000004</v>
      </c>
      <c r="AP19" s="305"/>
      <c r="AQ19" s="305"/>
      <c r="AR19" s="306">
        <v>7512.0557959563985</v>
      </c>
      <c r="AS19" s="341"/>
      <c r="AT19" s="143"/>
    </row>
    <row r="20" spans="2:61" s="358" customFormat="1" ht="30" customHeight="1">
      <c r="B20" s="430"/>
      <c r="C20" s="418" t="s">
        <v>11</v>
      </c>
      <c r="D20" s="305"/>
      <c r="E20" s="305"/>
      <c r="F20" s="305"/>
      <c r="G20" s="450"/>
      <c r="H20" s="305"/>
      <c r="I20" s="305"/>
      <c r="J20" s="305"/>
      <c r="K20" s="305">
        <v>5037.5551524410403</v>
      </c>
      <c r="L20" s="305"/>
      <c r="M20" s="305">
        <v>3643.0122548665913</v>
      </c>
      <c r="N20" s="305"/>
      <c r="O20" s="305"/>
      <c r="P20" s="305"/>
      <c r="Q20" s="305">
        <v>11237.951769831699</v>
      </c>
      <c r="R20" s="305">
        <v>414.55067494527708</v>
      </c>
      <c r="S20" s="305"/>
      <c r="T20" s="305"/>
      <c r="U20" s="305"/>
      <c r="V20" s="305"/>
      <c r="W20" s="305"/>
      <c r="X20" s="305">
        <v>288.97313388880997</v>
      </c>
      <c r="Y20" s="305"/>
      <c r="Z20" s="305"/>
      <c r="AA20" s="305"/>
      <c r="AB20" s="305"/>
      <c r="AC20" s="305"/>
      <c r="AD20" s="305"/>
      <c r="AE20" s="305"/>
      <c r="AF20" s="305"/>
      <c r="AG20" s="305"/>
      <c r="AH20" s="305">
        <v>23938.747726090198</v>
      </c>
      <c r="AI20" s="305"/>
      <c r="AJ20" s="305"/>
      <c r="AK20" s="305"/>
      <c r="AL20" s="305"/>
      <c r="AM20" s="305">
        <v>143</v>
      </c>
      <c r="AN20" s="305"/>
      <c r="AO20" s="305">
        <v>22999.457286500001</v>
      </c>
      <c r="AP20" s="305"/>
      <c r="AQ20" s="305">
        <v>22.96</v>
      </c>
      <c r="AR20" s="306">
        <v>33863.103999281804</v>
      </c>
      <c r="AS20" s="356"/>
    </row>
    <row r="21" spans="2:61" s="246" customFormat="1" ht="30" customHeight="1">
      <c r="B21" s="426"/>
      <c r="C21" s="419" t="s">
        <v>173</v>
      </c>
      <c r="D21" s="305"/>
      <c r="E21" s="305"/>
      <c r="F21" s="305"/>
      <c r="G21" s="450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47"/>
      <c r="AS21" s="345"/>
      <c r="AT21" s="247"/>
    </row>
    <row r="22" spans="2:61" s="246" customFormat="1" ht="30" customHeight="1">
      <c r="B22" s="426"/>
      <c r="C22" s="419" t="s">
        <v>12</v>
      </c>
      <c r="D22" s="305"/>
      <c r="E22" s="305"/>
      <c r="F22" s="305"/>
      <c r="G22" s="450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47"/>
      <c r="AS22" s="345"/>
      <c r="AT22" s="247"/>
    </row>
    <row r="23" spans="2:61" s="1" customFormat="1" ht="17.100000000000001" customHeight="1">
      <c r="B23" s="431"/>
      <c r="C23" s="401" t="s">
        <v>106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>
        <v>1181.57890572161</v>
      </c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>
        <v>760.19890572160898</v>
      </c>
      <c r="AI23" s="305"/>
      <c r="AJ23" s="305"/>
      <c r="AK23" s="305"/>
      <c r="AL23" s="305"/>
      <c r="AM23" s="305">
        <v>20</v>
      </c>
      <c r="AN23" s="305"/>
      <c r="AO23" s="305">
        <v>1956.89</v>
      </c>
      <c r="AP23" s="305"/>
      <c r="AQ23" s="305"/>
      <c r="AR23" s="306">
        <v>1959.3339057216094</v>
      </c>
      <c r="AS23" s="341"/>
    </row>
    <row r="24" spans="2:61" s="1" customFormat="1" ht="17.100000000000001" customHeight="1">
      <c r="B24" s="427"/>
      <c r="C24" s="401" t="s">
        <v>107</v>
      </c>
      <c r="D24" s="305"/>
      <c r="E24" s="305"/>
      <c r="F24" s="305"/>
      <c r="G24" s="305"/>
      <c r="H24" s="305"/>
      <c r="I24" s="305"/>
      <c r="J24" s="305"/>
      <c r="K24" s="305">
        <v>238.970605216575</v>
      </c>
      <c r="L24" s="305"/>
      <c r="M24" s="305">
        <v>800</v>
      </c>
      <c r="N24" s="305"/>
      <c r="O24" s="305"/>
      <c r="P24" s="305"/>
      <c r="Q24" s="305">
        <v>894.22708328553199</v>
      </c>
      <c r="R24" s="305">
        <v>3.6481762291181599</v>
      </c>
      <c r="S24" s="305"/>
      <c r="T24" s="305"/>
      <c r="U24" s="305"/>
      <c r="V24" s="305"/>
      <c r="W24" s="305"/>
      <c r="X24" s="305">
        <v>325</v>
      </c>
      <c r="Y24" s="305"/>
      <c r="Z24" s="305"/>
      <c r="AA24" s="305"/>
      <c r="AB24" s="305"/>
      <c r="AC24" s="305"/>
      <c r="AD24" s="305"/>
      <c r="AE24" s="305"/>
      <c r="AF24" s="305"/>
      <c r="AG24" s="305"/>
      <c r="AH24" s="305">
        <v>8116.4288872980696</v>
      </c>
      <c r="AI24" s="305"/>
      <c r="AJ24" s="305"/>
      <c r="AK24" s="305"/>
      <c r="AL24" s="305"/>
      <c r="AM24" s="305">
        <v>105</v>
      </c>
      <c r="AN24" s="305"/>
      <c r="AO24" s="305">
        <v>9339.3070329999991</v>
      </c>
      <c r="AP24" s="305">
        <v>50</v>
      </c>
      <c r="AQ24" s="305"/>
      <c r="AR24" s="306">
        <v>9936.2908925146476</v>
      </c>
      <c r="AS24" s="341"/>
    </row>
    <row r="25" spans="2:61" s="3" customFormat="1" ht="17.100000000000001" customHeight="1">
      <c r="B25" s="428"/>
      <c r="C25" s="401" t="s">
        <v>188</v>
      </c>
      <c r="D25" s="305"/>
      <c r="E25" s="305"/>
      <c r="F25" s="305"/>
      <c r="G25" s="450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6"/>
      <c r="AS25" s="341"/>
      <c r="AT25" s="143"/>
      <c r="AU25" s="143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2:61" s="1" customFormat="1" ht="17.100000000000001" customHeight="1">
      <c r="B26" s="432"/>
      <c r="C26" s="401" t="s">
        <v>108</v>
      </c>
      <c r="D26" s="305"/>
      <c r="E26" s="305"/>
      <c r="F26" s="305"/>
      <c r="G26" s="450"/>
      <c r="H26" s="305"/>
      <c r="I26" s="305"/>
      <c r="J26" s="305"/>
      <c r="K26" s="305"/>
      <c r="L26" s="305"/>
      <c r="M26" s="305">
        <v>2.0052673954559599</v>
      </c>
      <c r="N26" s="305"/>
      <c r="O26" s="305"/>
      <c r="P26" s="305"/>
      <c r="Q26" s="305">
        <v>298.24812355977099</v>
      </c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>
        <v>524.99875295522702</v>
      </c>
      <c r="AI26" s="305"/>
      <c r="AJ26" s="305"/>
      <c r="AK26" s="305"/>
      <c r="AL26" s="305"/>
      <c r="AM26" s="305"/>
      <c r="AN26" s="305"/>
      <c r="AO26" s="305">
        <v>476.105232</v>
      </c>
      <c r="AP26" s="305"/>
      <c r="AQ26" s="305"/>
      <c r="AR26" s="306">
        <v>650.67868795522691</v>
      </c>
      <c r="AS26" s="341"/>
    </row>
    <row r="27" spans="2:61" s="3" customFormat="1" ht="20.100000000000001" customHeight="1">
      <c r="B27" s="431"/>
      <c r="C27" s="417" t="s">
        <v>11</v>
      </c>
      <c r="D27" s="305"/>
      <c r="E27" s="305"/>
      <c r="F27" s="305"/>
      <c r="G27" s="450"/>
      <c r="H27" s="305"/>
      <c r="I27" s="305"/>
      <c r="J27" s="305"/>
      <c r="K27" s="305">
        <v>238.970605216575</v>
      </c>
      <c r="L27" s="305"/>
      <c r="M27" s="305">
        <v>802.00526739545592</v>
      </c>
      <c r="N27" s="305"/>
      <c r="O27" s="305"/>
      <c r="P27" s="305"/>
      <c r="Q27" s="305">
        <v>2374.0541125669129</v>
      </c>
      <c r="R27" s="305">
        <v>3.6481762291181599</v>
      </c>
      <c r="S27" s="305"/>
      <c r="T27" s="305"/>
      <c r="U27" s="305"/>
      <c r="V27" s="305"/>
      <c r="W27" s="305"/>
      <c r="X27" s="305">
        <v>325</v>
      </c>
      <c r="Y27" s="305"/>
      <c r="Z27" s="305"/>
      <c r="AA27" s="305"/>
      <c r="AB27" s="305"/>
      <c r="AC27" s="305"/>
      <c r="AD27" s="305"/>
      <c r="AE27" s="305"/>
      <c r="AF27" s="305"/>
      <c r="AG27" s="305"/>
      <c r="AH27" s="305">
        <v>9401.6265459749065</v>
      </c>
      <c r="AI27" s="305"/>
      <c r="AJ27" s="305"/>
      <c r="AK27" s="305"/>
      <c r="AL27" s="305"/>
      <c r="AM27" s="305">
        <v>125</v>
      </c>
      <c r="AN27" s="305"/>
      <c r="AO27" s="305">
        <v>11772.302264999998</v>
      </c>
      <c r="AP27" s="305">
        <v>50</v>
      </c>
      <c r="AQ27" s="305"/>
      <c r="AR27" s="306">
        <v>12546.303486191484</v>
      </c>
      <c r="AS27" s="34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2:61" s="358" customFormat="1" ht="30" customHeight="1">
      <c r="B28" s="430"/>
      <c r="C28" s="418" t="s">
        <v>22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456">
        <v>16410.896736191484</v>
      </c>
      <c r="AS28" s="356"/>
      <c r="AT28" s="355"/>
    </row>
    <row r="29" spans="2:61" s="246" customFormat="1" ht="30" customHeight="1">
      <c r="B29" s="426"/>
      <c r="C29" s="419" t="s">
        <v>13</v>
      </c>
      <c r="D29" s="305"/>
      <c r="E29" s="305"/>
      <c r="F29" s="305"/>
      <c r="G29" s="450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47"/>
      <c r="AS29" s="345"/>
      <c r="AT29" s="247"/>
    </row>
    <row r="30" spans="2:61" s="1" customFormat="1" ht="17.100000000000001" customHeight="1">
      <c r="B30" s="427"/>
      <c r="C30" s="401" t="s">
        <v>106</v>
      </c>
      <c r="D30" s="305"/>
      <c r="E30" s="305"/>
      <c r="F30" s="305"/>
      <c r="G30" s="450"/>
      <c r="H30" s="305"/>
      <c r="I30" s="305"/>
      <c r="J30" s="305"/>
      <c r="K30" s="305"/>
      <c r="L30" s="305"/>
      <c r="M30" s="305">
        <v>50</v>
      </c>
      <c r="N30" s="305"/>
      <c r="O30" s="305"/>
      <c r="P30" s="305"/>
      <c r="Q30" s="305">
        <v>1392.1794090779299</v>
      </c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>
        <v>521.51090907793105</v>
      </c>
      <c r="AI30" s="305"/>
      <c r="AJ30" s="305"/>
      <c r="AK30" s="305"/>
      <c r="AL30" s="305"/>
      <c r="AM30" s="305">
        <v>25</v>
      </c>
      <c r="AN30" s="305"/>
      <c r="AO30" s="305">
        <v>1961.0685000000001</v>
      </c>
      <c r="AP30" s="305"/>
      <c r="AQ30" s="305"/>
      <c r="AR30" s="306">
        <v>1974.8794090779306</v>
      </c>
      <c r="AS30" s="341"/>
    </row>
    <row r="31" spans="2:61" s="1" customFormat="1" ht="17.100000000000001" customHeight="1">
      <c r="B31" s="427"/>
      <c r="C31" s="401" t="s">
        <v>107</v>
      </c>
      <c r="D31" s="305"/>
      <c r="E31" s="305"/>
      <c r="F31" s="305"/>
      <c r="G31" s="450"/>
      <c r="H31" s="305"/>
      <c r="I31" s="305"/>
      <c r="J31" s="305">
        <v>40</v>
      </c>
      <c r="K31" s="305">
        <v>863.14136283174605</v>
      </c>
      <c r="L31" s="305"/>
      <c r="M31" s="305">
        <v>1053.57270720055</v>
      </c>
      <c r="N31" s="305"/>
      <c r="O31" s="305"/>
      <c r="P31" s="305"/>
      <c r="Q31" s="305">
        <v>1773.75226123783</v>
      </c>
      <c r="R31" s="305">
        <v>152.97275145451201</v>
      </c>
      <c r="S31" s="305"/>
      <c r="T31" s="305"/>
      <c r="U31" s="305"/>
      <c r="V31" s="305"/>
      <c r="W31" s="305"/>
      <c r="X31" s="305">
        <v>585.20045935297196</v>
      </c>
      <c r="Y31" s="305"/>
      <c r="Z31" s="305"/>
      <c r="AA31" s="305"/>
      <c r="AB31" s="305"/>
      <c r="AC31" s="305"/>
      <c r="AD31" s="305"/>
      <c r="AE31" s="305"/>
      <c r="AF31" s="305"/>
      <c r="AG31" s="305"/>
      <c r="AH31" s="305">
        <v>9446.2932150611505</v>
      </c>
      <c r="AI31" s="305">
        <v>200</v>
      </c>
      <c r="AJ31" s="305"/>
      <c r="AK31" s="305"/>
      <c r="AL31" s="305"/>
      <c r="AM31" s="305">
        <v>160.20045935297199</v>
      </c>
      <c r="AN31" s="305"/>
      <c r="AO31" s="305">
        <v>12854.711142</v>
      </c>
      <c r="AP31" s="305">
        <v>50</v>
      </c>
      <c r="AQ31" s="305"/>
      <c r="AR31" s="306">
        <v>13589.922179245867</v>
      </c>
      <c r="AS31" s="341"/>
    </row>
    <row r="32" spans="2:61" s="3" customFormat="1" ht="17.100000000000001" customHeight="1">
      <c r="B32" s="428"/>
      <c r="C32" s="401" t="s">
        <v>188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6">
        <v>0</v>
      </c>
      <c r="AS32" s="341"/>
      <c r="AT32" s="143"/>
      <c r="AU32" s="143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2:47" s="1" customFormat="1" ht="17.100000000000001" customHeight="1">
      <c r="B33" s="432"/>
      <c r="C33" s="401" t="s">
        <v>108</v>
      </c>
      <c r="D33" s="305"/>
      <c r="E33" s="305"/>
      <c r="F33" s="305"/>
      <c r="G33" s="305"/>
      <c r="H33" s="305"/>
      <c r="I33" s="305"/>
      <c r="J33" s="305"/>
      <c r="K33" s="305">
        <v>2.4867155778774599</v>
      </c>
      <c r="L33" s="305"/>
      <c r="M33" s="305">
        <v>2.9292761383896</v>
      </c>
      <c r="N33" s="305"/>
      <c r="O33" s="305"/>
      <c r="P33" s="305"/>
      <c r="Q33" s="305">
        <v>398.13498465189599</v>
      </c>
      <c r="R33" s="305">
        <v>4.89872824576653</v>
      </c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>
        <v>453.68129461392999</v>
      </c>
      <c r="AI33" s="305"/>
      <c r="AJ33" s="305"/>
      <c r="AK33" s="305"/>
      <c r="AL33" s="305"/>
      <c r="AM33" s="305"/>
      <c r="AN33" s="305"/>
      <c r="AO33" s="305">
        <v>386.83650599999999</v>
      </c>
      <c r="AP33" s="305"/>
      <c r="AQ33" s="305"/>
      <c r="AR33" s="306">
        <v>624.48375261392971</v>
      </c>
      <c r="AS33" s="341"/>
    </row>
    <row r="34" spans="2:47" s="1" customFormat="1" ht="20.100000000000001" customHeight="1">
      <c r="B34" s="427"/>
      <c r="C34" s="417" t="s">
        <v>11</v>
      </c>
      <c r="D34" s="305"/>
      <c r="E34" s="305"/>
      <c r="F34" s="305"/>
      <c r="G34" s="450"/>
      <c r="H34" s="305"/>
      <c r="I34" s="305"/>
      <c r="J34" s="305">
        <v>40</v>
      </c>
      <c r="K34" s="305">
        <v>865.62807840962353</v>
      </c>
      <c r="L34" s="305"/>
      <c r="M34" s="305">
        <v>1106.5019833389397</v>
      </c>
      <c r="N34" s="305"/>
      <c r="O34" s="305"/>
      <c r="P34" s="305"/>
      <c r="Q34" s="305">
        <v>3564.0666549676562</v>
      </c>
      <c r="R34" s="305">
        <v>157.87147970027854</v>
      </c>
      <c r="S34" s="305"/>
      <c r="T34" s="305"/>
      <c r="U34" s="305"/>
      <c r="V34" s="305"/>
      <c r="W34" s="305"/>
      <c r="X34" s="305">
        <v>585.20045935297196</v>
      </c>
      <c r="Y34" s="305"/>
      <c r="Z34" s="305"/>
      <c r="AA34" s="305"/>
      <c r="AB34" s="305"/>
      <c r="AC34" s="305"/>
      <c r="AD34" s="305"/>
      <c r="AE34" s="305"/>
      <c r="AF34" s="305"/>
      <c r="AG34" s="305"/>
      <c r="AH34" s="305">
        <v>10421.485418753013</v>
      </c>
      <c r="AI34" s="305">
        <v>200</v>
      </c>
      <c r="AJ34" s="305"/>
      <c r="AK34" s="305"/>
      <c r="AL34" s="305"/>
      <c r="AM34" s="305">
        <v>185.20045935297199</v>
      </c>
      <c r="AN34" s="305"/>
      <c r="AO34" s="305">
        <v>15202.616147999999</v>
      </c>
      <c r="AP34" s="305">
        <v>50</v>
      </c>
      <c r="AQ34" s="305"/>
      <c r="AR34" s="306">
        <v>16189.285340937728</v>
      </c>
      <c r="AS34" s="341"/>
    </row>
    <row r="35" spans="2:47" s="358" customFormat="1" ht="30" customHeight="1">
      <c r="B35" s="430"/>
      <c r="C35" s="418" t="s">
        <v>22</v>
      </c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455">
        <v>20269.64070293773</v>
      </c>
      <c r="AS35" s="356"/>
      <c r="AU35" s="1"/>
    </row>
    <row r="36" spans="2:47" s="1" customFormat="1" ht="30" customHeight="1">
      <c r="B36" s="427"/>
      <c r="C36" s="417" t="s">
        <v>14</v>
      </c>
      <c r="D36" s="305"/>
      <c r="E36" s="305"/>
      <c r="F36" s="305"/>
      <c r="G36" s="305"/>
      <c r="H36" s="305"/>
      <c r="I36" s="305"/>
      <c r="J36" s="305">
        <v>40</v>
      </c>
      <c r="K36" s="305">
        <v>1104.5986836261986</v>
      </c>
      <c r="L36" s="305"/>
      <c r="M36" s="305">
        <v>1908.5072507343957</v>
      </c>
      <c r="N36" s="305"/>
      <c r="O36" s="305"/>
      <c r="P36" s="305"/>
      <c r="Q36" s="305">
        <v>5938.1207675345686</v>
      </c>
      <c r="R36" s="305">
        <v>161.51965592939669</v>
      </c>
      <c r="S36" s="305"/>
      <c r="T36" s="305"/>
      <c r="U36" s="305"/>
      <c r="V36" s="305"/>
      <c r="W36" s="305"/>
      <c r="X36" s="305">
        <v>910.20045935297196</v>
      </c>
      <c r="Y36" s="305"/>
      <c r="Z36" s="305"/>
      <c r="AA36" s="305"/>
      <c r="AB36" s="305"/>
      <c r="AC36" s="305"/>
      <c r="AD36" s="305"/>
      <c r="AE36" s="305"/>
      <c r="AF36" s="305"/>
      <c r="AG36" s="305"/>
      <c r="AH36" s="305">
        <v>19823.111964727919</v>
      </c>
      <c r="AI36" s="305">
        <v>200</v>
      </c>
      <c r="AJ36" s="305"/>
      <c r="AK36" s="305"/>
      <c r="AL36" s="305"/>
      <c r="AM36" s="305">
        <v>310.20045935297196</v>
      </c>
      <c r="AN36" s="305"/>
      <c r="AO36" s="305">
        <v>26974.918412999999</v>
      </c>
      <c r="AP36" s="305">
        <v>100</v>
      </c>
      <c r="AQ36" s="305"/>
      <c r="AR36" s="306">
        <v>28735.58882712921</v>
      </c>
      <c r="AS36" s="341"/>
      <c r="AU36" s="143"/>
    </row>
    <row r="37" spans="2:47" s="1" customFormat="1" ht="17.100000000000001" customHeight="1">
      <c r="B37" s="431"/>
      <c r="C37" s="420" t="s">
        <v>174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6"/>
      <c r="AS37" s="341"/>
    </row>
    <row r="38" spans="2:47" s="1" customFormat="1" ht="30" customHeight="1">
      <c r="B38" s="427"/>
      <c r="C38" s="421" t="s">
        <v>15</v>
      </c>
      <c r="D38" s="305">
        <v>175.05400458719936</v>
      </c>
      <c r="E38" s="305"/>
      <c r="F38" s="305">
        <v>54.609120858707698</v>
      </c>
      <c r="G38" s="305"/>
      <c r="H38" s="305"/>
      <c r="I38" s="305"/>
      <c r="J38" s="305">
        <v>46.689892999999998</v>
      </c>
      <c r="K38" s="305">
        <v>9833.2828095450604</v>
      </c>
      <c r="L38" s="305"/>
      <c r="M38" s="305">
        <v>9224.0605741423587</v>
      </c>
      <c r="N38" s="305"/>
      <c r="O38" s="305"/>
      <c r="P38" s="305">
        <v>3.0488728026098699</v>
      </c>
      <c r="Q38" s="305">
        <v>46570.315132493546</v>
      </c>
      <c r="R38" s="305">
        <v>1243.0671356169569</v>
      </c>
      <c r="S38" s="305">
        <v>1.277285</v>
      </c>
      <c r="T38" s="305"/>
      <c r="U38" s="305"/>
      <c r="V38" s="305"/>
      <c r="W38" s="305">
        <v>9.6312599999999993</v>
      </c>
      <c r="X38" s="305">
        <v>2006.0923981703957</v>
      </c>
      <c r="Y38" s="305"/>
      <c r="Z38" s="305"/>
      <c r="AA38" s="305"/>
      <c r="AB38" s="305">
        <v>119.866056762342</v>
      </c>
      <c r="AC38" s="305">
        <v>1.8743387533534759</v>
      </c>
      <c r="AD38" s="305"/>
      <c r="AE38" s="305"/>
      <c r="AF38" s="305">
        <v>3.653883</v>
      </c>
      <c r="AG38" s="305"/>
      <c r="AH38" s="305">
        <v>111120.44636943891</v>
      </c>
      <c r="AI38" s="305">
        <v>200</v>
      </c>
      <c r="AJ38" s="305">
        <v>119.33070576234199</v>
      </c>
      <c r="AK38" s="305"/>
      <c r="AL38" s="305"/>
      <c r="AM38" s="305">
        <v>952.13790135297199</v>
      </c>
      <c r="AN38" s="305"/>
      <c r="AO38" s="305">
        <v>135836.4899635</v>
      </c>
      <c r="AP38" s="305">
        <v>150.33961400000001</v>
      </c>
      <c r="AQ38" s="305">
        <v>721.03289003487521</v>
      </c>
      <c r="AR38" s="306">
        <v>159196.15010441083</v>
      </c>
      <c r="AS38" s="341"/>
    </row>
    <row r="39" spans="2:47" s="1" customFormat="1" ht="30" customHeight="1">
      <c r="B39" s="427"/>
      <c r="C39" s="401" t="s">
        <v>126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6">
        <v>177434.58724193025</v>
      </c>
      <c r="AS39" s="341"/>
    </row>
    <row r="40" spans="2:47" s="246" customFormat="1" ht="30" customHeight="1">
      <c r="B40" s="433"/>
      <c r="C40" s="419" t="s">
        <v>198</v>
      </c>
      <c r="D40" s="346"/>
      <c r="E40" s="346"/>
      <c r="F40" s="348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9"/>
      <c r="AS40" s="345"/>
    </row>
    <row r="41" spans="2:47" s="1" customFormat="1" ht="17.100000000000001" customHeight="1">
      <c r="B41" s="431"/>
      <c r="C41" s="420" t="s">
        <v>175</v>
      </c>
      <c r="D41" s="315">
        <v>1.62775963192908E-2</v>
      </c>
      <c r="E41" s="315"/>
      <c r="F41" s="315">
        <v>0</v>
      </c>
      <c r="G41" s="315"/>
      <c r="H41" s="315"/>
      <c r="I41" s="315"/>
      <c r="J41" s="315">
        <v>0</v>
      </c>
      <c r="K41" s="315">
        <v>189.9759852630614</v>
      </c>
      <c r="L41" s="315"/>
      <c r="M41" s="315">
        <v>335.72959817499378</v>
      </c>
      <c r="N41" s="315"/>
      <c r="O41" s="315"/>
      <c r="P41" s="315">
        <v>2.9056462735550198E-3</v>
      </c>
      <c r="Q41" s="315">
        <v>494.41396167344897</v>
      </c>
      <c r="R41" s="315">
        <v>22.850196031457422</v>
      </c>
      <c r="S41" s="315">
        <v>0</v>
      </c>
      <c r="T41" s="315"/>
      <c r="U41" s="315"/>
      <c r="V41" s="315"/>
      <c r="W41" s="315">
        <v>0</v>
      </c>
      <c r="X41" s="315">
        <v>3.2454430110871955</v>
      </c>
      <c r="Y41" s="315"/>
      <c r="Z41" s="315"/>
      <c r="AA41" s="315"/>
      <c r="AB41" s="315">
        <v>5.4669578216338402E-2</v>
      </c>
      <c r="AC41" s="315">
        <v>3.2703415301190298E-3</v>
      </c>
      <c r="AD41" s="315"/>
      <c r="AE41" s="315"/>
      <c r="AF41" s="315">
        <v>0</v>
      </c>
      <c r="AG41" s="315"/>
      <c r="AH41" s="315">
        <v>1128.213867838107</v>
      </c>
      <c r="AI41" s="315">
        <v>0</v>
      </c>
      <c r="AJ41" s="315">
        <v>4.8301599675295299E-2</v>
      </c>
      <c r="AK41" s="315"/>
      <c r="AL41" s="315"/>
      <c r="AM41" s="315">
        <v>61.258516596455166</v>
      </c>
      <c r="AN41" s="315"/>
      <c r="AO41" s="315">
        <v>1411.3540970433789</v>
      </c>
      <c r="AP41" s="315">
        <v>0</v>
      </c>
      <c r="AQ41" s="315">
        <v>10.996530932925321</v>
      </c>
      <c r="AR41" s="306">
        <v>1829.0818106634651</v>
      </c>
      <c r="AS41" s="341"/>
    </row>
    <row r="42" spans="2:47" s="1" customFormat="1" ht="17.100000000000001" customHeight="1">
      <c r="B42" s="434"/>
      <c r="C42" s="460" t="s">
        <v>176</v>
      </c>
      <c r="D42" s="315">
        <v>2.0432748450721398E-2</v>
      </c>
      <c r="E42" s="315"/>
      <c r="F42" s="315">
        <v>0.46776545182787799</v>
      </c>
      <c r="G42" s="315"/>
      <c r="H42" s="315"/>
      <c r="I42" s="315"/>
      <c r="J42" s="315">
        <v>0.5437431992864209</v>
      </c>
      <c r="K42" s="315">
        <v>184.96951556379517</v>
      </c>
      <c r="L42" s="315"/>
      <c r="M42" s="315">
        <v>12.710466566012625</v>
      </c>
      <c r="N42" s="315"/>
      <c r="O42" s="315"/>
      <c r="P42" s="315">
        <v>2.6519358621875901E-2</v>
      </c>
      <c r="Q42" s="315">
        <v>303.56528586243672</v>
      </c>
      <c r="R42" s="315">
        <v>4.8194606536625049</v>
      </c>
      <c r="S42" s="315">
        <v>4.0153635187909903E-3</v>
      </c>
      <c r="T42" s="315"/>
      <c r="U42" s="315"/>
      <c r="V42" s="315"/>
      <c r="W42" s="315">
        <v>4.7045647288401597E-2</v>
      </c>
      <c r="X42" s="315">
        <v>24.829715925724713</v>
      </c>
      <c r="Y42" s="315"/>
      <c r="Z42" s="315"/>
      <c r="AA42" s="315"/>
      <c r="AB42" s="315">
        <v>2.9253031905420099E-3</v>
      </c>
      <c r="AC42" s="315">
        <v>5.5290039585057698E-3</v>
      </c>
      <c r="AD42" s="315"/>
      <c r="AE42" s="315"/>
      <c r="AF42" s="315">
        <v>4.0338454693637102E-2</v>
      </c>
      <c r="AG42" s="315"/>
      <c r="AH42" s="315">
        <v>3607.1708200916082</v>
      </c>
      <c r="AI42" s="315">
        <v>7.9778156996587102</v>
      </c>
      <c r="AJ42" s="315">
        <v>7.8275102029681399E-3</v>
      </c>
      <c r="AK42" s="315"/>
      <c r="AL42" s="315"/>
      <c r="AM42" s="315">
        <v>4.8768734179680617</v>
      </c>
      <c r="AN42" s="315"/>
      <c r="AO42" s="315">
        <v>3693.6883614557328</v>
      </c>
      <c r="AP42" s="315">
        <v>3.8028714423332897</v>
      </c>
      <c r="AQ42" s="315">
        <v>2.5396236575695998</v>
      </c>
      <c r="AR42" s="306">
        <v>3926.0584761887717</v>
      </c>
      <c r="AS42" s="340"/>
    </row>
    <row r="43" spans="2:47" s="291" customFormat="1" ht="59.25" customHeight="1">
      <c r="B43" s="435"/>
      <c r="C43" s="641" t="s">
        <v>199</v>
      </c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641"/>
      <c r="AL43" s="641"/>
      <c r="AM43" s="641"/>
      <c r="AN43" s="641"/>
      <c r="AO43" s="641"/>
      <c r="AP43" s="641"/>
      <c r="AQ43" s="641"/>
      <c r="AR43" s="641"/>
      <c r="AS43" s="339"/>
    </row>
  </sheetData>
  <sheetProtection formatCells="0" formatColumns="0"/>
  <mergeCells count="5">
    <mergeCell ref="C43:AR43"/>
    <mergeCell ref="C2:AR2"/>
    <mergeCell ref="C3:AR3"/>
    <mergeCell ref="C4:AR4"/>
    <mergeCell ref="C5:AR5"/>
  </mergeCells>
  <phoneticPr fontId="0" type="noConversion"/>
  <conditionalFormatting sqref="AR39 AR37 D36 D38 D41:D42 D9:D13 F41:AR42 F38:AR38 F36:AR36 AR30:AR35 AR16:AR20 F13:AQ13 F9:F11 H9:R11 AR23:AR28 F12:R12 AR9:AR14">
    <cfRule type="expression" dxfId="34" priority="44" stopIfTrue="1">
      <formula>AND(D9&lt;&gt;"",OR(D9&lt;0,NOT(ISNUMBER(D9))))</formula>
    </cfRule>
  </conditionalFormatting>
  <conditionalFormatting sqref="E36 E38 E41:E42 E9:E13">
    <cfRule type="expression" dxfId="33" priority="15" stopIfTrue="1">
      <formula>AND(E9&lt;&gt;"",OR(E9&lt;0,NOT(ISNUMBER(E9))))</formula>
    </cfRule>
  </conditionalFormatting>
  <conditionalFormatting sqref="D15:D25 F18:AQ19 F23:AQ24 F15:F17 F20:F22 F25 H15:AQ17 H20:AQ22 H25:AQ25 H27:AQ27 F27 D27">
    <cfRule type="expression" dxfId="32" priority="10" stopIfTrue="1">
      <formula>AND(D15&lt;&gt;"",OR(D15&lt;0,NOT(ISNUMBER(D15))))</formula>
    </cfRule>
  </conditionalFormatting>
  <conditionalFormatting sqref="E15:E25 E27">
    <cfRule type="expression" dxfId="31" priority="9" stopIfTrue="1">
      <formula>AND(E15&lt;&gt;"",OR(E15&lt;0,NOT(ISNUMBER(E15))))</formula>
    </cfRule>
  </conditionalFormatting>
  <conditionalFormatting sqref="D29:D34 F32:AQ33 F29:F31 F34 H29:AQ31 H34:AQ34">
    <cfRule type="expression" dxfId="30" priority="8" stopIfTrue="1">
      <formula>AND(D29&lt;&gt;"",OR(D29&lt;0,NOT(ISNUMBER(D29))))</formula>
    </cfRule>
  </conditionalFormatting>
  <conditionalFormatting sqref="E29:E34">
    <cfRule type="expression" dxfId="29" priority="7" stopIfTrue="1">
      <formula>AND(E29&lt;&gt;"",OR(E29&lt;0,NOT(ISNUMBER(E29))))</formula>
    </cfRule>
  </conditionalFormatting>
  <conditionalFormatting sqref="D26 F26 H26:AQ26">
    <cfRule type="expression" dxfId="28" priority="6" stopIfTrue="1">
      <formula>AND(D26&lt;&gt;"",OR(D26&lt;0,NOT(ISNUMBER(D26))))</formula>
    </cfRule>
  </conditionalFormatting>
  <conditionalFormatting sqref="E26">
    <cfRule type="expression" dxfId="27" priority="5" stopIfTrue="1">
      <formula>AND(E26&lt;&gt;"",OR(E26&lt;0,NOT(ISNUMBER(E26))))</formula>
    </cfRule>
  </conditionalFormatting>
  <conditionalFormatting sqref="AT14">
    <cfRule type="expression" dxfId="26" priority="4" stopIfTrue="1">
      <formula>AND(AT14&lt;&gt;"",OR(AT14&lt;0,NOT(ISNUMBER(AT14))))</formula>
    </cfRule>
  </conditionalFormatting>
  <conditionalFormatting sqref="AT28">
    <cfRule type="expression" dxfId="25" priority="3" stopIfTrue="1">
      <formula>AND(AT28&lt;&gt;"",OR(AT28&lt;0,NOT(ISNUMBER(AT28))))</formula>
    </cfRule>
  </conditionalFormatting>
  <conditionalFormatting sqref="S9:AQ12">
    <cfRule type="expression" dxfId="24" priority="1" stopIfTrue="1">
      <formula>AND(S9&lt;&gt;"",OR(S9&lt;0,NOT(ISNUMBER(S9))))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Info_RUS</vt:lpstr>
      <vt:lpstr>O1_RUS</vt:lpstr>
      <vt:lpstr>O2_RUS</vt:lpstr>
      <vt:lpstr>O3_RUS</vt:lpstr>
      <vt:lpstr>O4_RUS</vt:lpstr>
      <vt:lpstr>O5_RUS</vt:lpstr>
      <vt:lpstr>Info</vt:lpstr>
      <vt:lpstr>General_Checks</vt:lpstr>
      <vt:lpstr>O1</vt:lpstr>
      <vt:lpstr>OUT_1_Check</vt:lpstr>
      <vt:lpstr>O2</vt:lpstr>
      <vt:lpstr>OUT_2_Check</vt:lpstr>
      <vt:lpstr>O3</vt:lpstr>
      <vt:lpstr>O4</vt:lpstr>
      <vt:lpstr>OUT_3_Check</vt:lpstr>
      <vt:lpstr>OUT_4_Check</vt:lpstr>
      <vt:lpstr>O5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'O4'!Область_печати</vt:lpstr>
      <vt:lpstr>'O5'!Область_печати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>BIS-BRI-BIZ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creator>Carlos Mallo</dc:creator>
  <cp:keywords>Triennial  Survey, Amounts outstanding, BIS</cp:keywords>
  <dc:description>Report forms for the Triennial Central Bank Survey, 2010 ( Amounts outstanding )</dc:description>
  <cp:lastModifiedBy>Дьячков Дмитрий Викторович</cp:lastModifiedBy>
  <cp:lastPrinted>2019-09-30T08:07:55Z</cp:lastPrinted>
  <dcterms:created xsi:type="dcterms:W3CDTF">2000-03-23T14:24:07Z</dcterms:created>
  <dcterms:modified xsi:type="dcterms:W3CDTF">2019-12-19T14:56:12Z</dcterms:modified>
  <cp:category>Reporting forms</cp:category>
</cp:coreProperties>
</file>