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bookViews>
    <workbookView xWindow="0" yWindow="0" windowWidth="17520" windowHeight="6255" tabRatio="667"/>
  </bookViews>
  <sheets>
    <sheet name="Заявление УПД" sheetId="1" r:id="rId1"/>
    <sheet name="Справочник" sheetId="5" state="veryHidden" r:id="rId2"/>
    <sheet name="Поиск ошибки раскладки" sheetId="6" state="veryHidden" r:id="rId3"/>
  </sheets>
  <definedNames>
    <definedName name="ДаНет">Справочник!$M$2:$M$3</definedName>
    <definedName name="Дата_ДУЛ">Справочник!$I$3</definedName>
    <definedName name="ДР">Справочник!$I$2</definedName>
    <definedName name="ДУЛ">Справочник!$C$2:$C$17</definedName>
    <definedName name="Заявления">Справочник!$N$2:$N$4</definedName>
    <definedName name="ОКСМ">Справочник!$G$2:$G$255</definedName>
    <definedName name="Соответствие">Справочник!$K$2:$K$3</definedName>
    <definedName name="Соответствие2">Справочник!$K$2:$K$4</definedName>
    <definedName name="Субъект_РФ">Справочник!$A$2:$A$90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" i="6" l="1"/>
  <c r="C4" i="6"/>
  <c r="C3" i="6"/>
  <c r="C2" i="6"/>
  <c r="C1" i="6"/>
  <c r="AA5" i="5"/>
  <c r="I4" i="5"/>
  <c r="I2" i="5"/>
  <c r="I3" i="5" s="1"/>
  <c r="J91" i="1"/>
  <c r="F92" i="1" s="1"/>
  <c r="I91" i="1"/>
  <c r="G91" i="1"/>
  <c r="I89" i="1"/>
  <c r="F90" i="1" s="1"/>
  <c r="G89" i="1"/>
  <c r="I87" i="1"/>
  <c r="F88" i="1" s="1"/>
  <c r="G87" i="1"/>
  <c r="I83" i="1"/>
  <c r="F84" i="1" s="1"/>
  <c r="G83" i="1"/>
  <c r="F82" i="1"/>
  <c r="I81" i="1"/>
  <c r="G81" i="1"/>
  <c r="I79" i="1"/>
  <c r="F80" i="1" s="1"/>
  <c r="G79" i="1"/>
  <c r="I75" i="1"/>
  <c r="F76" i="1" s="1"/>
  <c r="G75" i="1"/>
  <c r="I73" i="1"/>
  <c r="F74" i="1" s="1"/>
  <c r="G73" i="1"/>
  <c r="F72" i="1"/>
  <c r="I71" i="1"/>
  <c r="G71" i="1"/>
  <c r="I61" i="1"/>
  <c r="F62" i="1" s="1"/>
  <c r="G61" i="1"/>
  <c r="I58" i="1"/>
  <c r="F59" i="1" s="1"/>
  <c r="G58" i="1"/>
  <c r="I55" i="1"/>
  <c r="F56" i="1" s="1"/>
  <c r="G55" i="1"/>
  <c r="F53" i="1"/>
  <c r="I52" i="1"/>
  <c r="G52" i="1"/>
  <c r="I49" i="1"/>
  <c r="F50" i="1" s="1"/>
  <c r="G49" i="1"/>
  <c r="I46" i="1"/>
  <c r="F47" i="1" s="1"/>
  <c r="G46" i="1"/>
  <c r="I43" i="1"/>
  <c r="F44" i="1" s="1"/>
  <c r="G43" i="1"/>
  <c r="F41" i="1"/>
  <c r="I40" i="1"/>
  <c r="G40" i="1"/>
  <c r="I37" i="1"/>
  <c r="F38" i="1" s="1"/>
  <c r="G37" i="1"/>
  <c r="I34" i="1"/>
  <c r="F35" i="1" s="1"/>
  <c r="G34" i="1"/>
  <c r="I31" i="1"/>
  <c r="F32" i="1" s="1"/>
  <c r="G31" i="1"/>
  <c r="F29" i="1"/>
  <c r="I28" i="1"/>
  <c r="G28" i="1"/>
  <c r="I25" i="1"/>
  <c r="F26" i="1" s="1"/>
  <c r="G25" i="1"/>
  <c r="I22" i="1"/>
  <c r="F23" i="1" s="1"/>
  <c r="G22" i="1"/>
  <c r="I20" i="1"/>
  <c r="F21" i="1" s="1"/>
  <c r="G20" i="1"/>
  <c r="F15" i="1"/>
  <c r="M13" i="1"/>
  <c r="J13" i="1"/>
  <c r="I13" i="1"/>
  <c r="F14" i="1" s="1"/>
  <c r="G13" i="1"/>
  <c r="M11" i="1"/>
  <c r="J11" i="1"/>
  <c r="F12" i="1" s="1"/>
  <c r="I11" i="1"/>
  <c r="G11" i="1"/>
  <c r="I7" i="1"/>
  <c r="F8" i="1" s="1"/>
  <c r="G7" i="1"/>
  <c r="I5" i="1"/>
  <c r="F6" i="1" s="1"/>
  <c r="G5" i="1"/>
  <c r="I3" i="1"/>
  <c r="F4" i="1" s="1"/>
  <c r="G3" i="1"/>
</calcChain>
</file>

<file path=xl/sharedStrings.xml><?xml version="1.0" encoding="utf-8"?>
<sst xmlns="http://schemas.openxmlformats.org/spreadsheetml/2006/main" count="573" uniqueCount="552">
  <si>
    <t>Дата составления заявления</t>
  </si>
  <si>
    <t>Исходящий номер</t>
  </si>
  <si>
    <t>Полное фирменное наименование заявителя</t>
  </si>
  <si>
    <t>Номер телефона</t>
  </si>
  <si>
    <t>ФИО</t>
  </si>
  <si>
    <t>Дата рождения</t>
  </si>
  <si>
    <t>Наименование документа</t>
  </si>
  <si>
    <t>Лицо, подписавшее заявление</t>
  </si>
  <si>
    <t>Наименование должности</t>
  </si>
  <si>
    <t>Реквизиты документа, являющегося основанием исполнения обязанностей руководителя</t>
  </si>
  <si>
    <t>Дата документа</t>
  </si>
  <si>
    <t>Номер документа</t>
  </si>
  <si>
    <t>Исполнитель, подготовивший заявление</t>
  </si>
  <si>
    <t>Сокращенное фирменное наименование заявителя</t>
  </si>
  <si>
    <t>Идентификационный номер налогоплательщика заявителя</t>
  </si>
  <si>
    <t xml:space="preserve">Основной государственный регистрационный номер заявителя </t>
  </si>
  <si>
    <t>TERR_NAME</t>
  </si>
  <si>
    <t>Город Москва</t>
  </si>
  <si>
    <t>Город Санкт-Петербург</t>
  </si>
  <si>
    <t>Алтайский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</si>
  <si>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</si>
  <si>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</si>
  <si>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</si>
  <si>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</si>
  <si>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</si>
  <si>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</si>
  <si>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</si>
  <si>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</si>
  <si>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</si>
  <si>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г. Севастополь</t>
  </si>
  <si>
    <t>Еврейская автономная область</t>
  </si>
  <si>
    <t>Забайкальский край</t>
  </si>
  <si>
    <t>Ивановская область</t>
  </si>
  <si>
    <t>Иркутская область</t>
  </si>
  <si>
    <t>Кабардино-Балкарская Республика</t>
  </si>
  <si>
    <t>Калининградская область</t>
  </si>
  <si>
    <t>Калужская область</t>
  </si>
  <si>
    <t>Камчатский край</t>
  </si>
  <si>
    <t>Карачаево-Черкесская Республика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</si>
  <si>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</si>
  <si>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</si>
  <si>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</si>
  <si>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</si>
  <si>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</si>
  <si>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</si>
  <si>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</si>
  <si>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</si>
  <si>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</si>
  <si>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</si>
  <si>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</si>
  <si>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</si>
  <si>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</si>
  <si>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</si>
  <si>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</si>
  <si>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</si>
  <si>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</si>
  <si>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</si>
  <si>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</si>
  <si>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</si>
  <si>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</si>
  <si>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Псковская область</t>
  </si>
  <si>
    <t>Республика Адыгея (Адыгея)</t>
  </si>
  <si>
    <t>Республика Алтай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</si>
  <si>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</si>
  <si>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</si>
  <si>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</si>
  <si>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</si>
  <si>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Калмыкия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</si>
  <si>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</si>
  <si>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</si>
  <si>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</si>
  <si>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</si>
  <si>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</si>
  <si>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</si>
  <si>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</si>
  <si>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Татарстан (Татарстан)</t>
  </si>
  <si>
    <t>Республика Тыва</t>
  </si>
  <si>
    <t>Республика Хакасия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</si>
  <si>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</si>
  <si>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</si>
  <si>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</si>
  <si>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</si>
  <si>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</si>
  <si>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</si>
  <si>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</si>
  <si>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</si>
  <si>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</si>
  <si>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</si>
  <si>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</si>
  <si>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</si>
  <si>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</si>
  <si>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</si>
  <si>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Ульяновская область</t>
  </si>
  <si>
    <t>Хабаровский край</t>
  </si>
  <si>
    <t>Челябинская область</t>
  </si>
  <si>
    <t>Чеченская Республика</t>
  </si>
  <si>
    <t>Чувашская Республика-Чувашия</t>
  </si>
  <si>
    <t>Чукотский автономный округ</t>
  </si>
  <si>
    <t>Ямало-Ненецкий автономный округ</t>
  </si>
  <si>
    <t>Ярославская область</t>
  </si>
  <si>
    <t>-</t>
  </si>
  <si>
    <t>Наименование</t>
  </si>
  <si>
    <t>Паспорт гражданина Российской Федерации</t>
  </si>
  <si>
    <t>Свидетельство о рождении</t>
  </si>
  <si>
    <t>Дипломатический паспорт гражданина РФ</t>
  </si>
  <si>
    <t>Загранпаспорт гражданина РФ</t>
  </si>
  <si>
    <t>Загранпаспорт гражданина СССР</t>
  </si>
  <si>
    <t>Справка об освобождении из места лишения свободы</t>
  </si>
  <si>
    <t>Военный билет солдата (матроса, сержанта, старшины)</t>
  </si>
  <si>
    <t>Удостоверение личности офицера</t>
  </si>
  <si>
    <t>Военный билет офицера запаса</t>
  </si>
  <si>
    <t>Иные документы, выдаваемые органами МВД</t>
  </si>
  <si>
    <t>Иностранный паспорт</t>
  </si>
  <si>
    <t>Паспорт СССР</t>
  </si>
  <si>
    <t>Вид на жительство</t>
  </si>
  <si>
    <t>Паспорт моряка</t>
  </si>
  <si>
    <t>Временное удостоверение личности гражданина Российской Федерации</t>
  </si>
  <si>
    <t>Код</t>
  </si>
  <si>
    <t>PASSPORT_RF</t>
  </si>
  <si>
    <t>BIRTH_CERTIFICATE_RF</t>
  </si>
  <si>
    <t>DIPLOMATIC_PASSPORT</t>
  </si>
  <si>
    <t>FOREIGN_PASSPORT_RF</t>
  </si>
  <si>
    <t>FOREIGN_PASSPORT_USSR</t>
  </si>
  <si>
    <t>IMPRISONMENT_CERTIFICATE</t>
  </si>
  <si>
    <t>MILITARY_CARD</t>
  </si>
  <si>
    <t>OFFICER_IDENTITY_CARD</t>
  </si>
  <si>
    <t>OFFICER_MILITARY_CARD</t>
  </si>
  <si>
    <t>OTHER</t>
  </si>
  <si>
    <t>PASSPORT_ALIEN</t>
  </si>
  <si>
    <t>PASSPORT_USSR</t>
  </si>
  <si>
    <t>RESIDENCE_PERMIT</t>
  </si>
  <si>
    <t>SEA_PASSPORT_RF</t>
  </si>
  <si>
    <t>TEMP_IDENTITY_CARD</t>
  </si>
  <si>
    <t>*</t>
  </si>
  <si>
    <t>Код ISO</t>
  </si>
  <si>
    <t>Страна</t>
  </si>
  <si>
    <t>Россия</t>
  </si>
  <si>
    <t>Абхазия</t>
  </si>
  <si>
    <t>Австралия</t>
  </si>
  <si>
    <t>Австрия</t>
  </si>
  <si>
    <t>Азербайджан</t>
  </si>
  <si>
    <t>Албания</t>
  </si>
  <si>
    <t>Алжир</t>
  </si>
  <si>
    <t>Ангилья о. (GB)</t>
  </si>
  <si>
    <t>Ангола</t>
  </si>
  <si>
    <t>Андорра</t>
  </si>
  <si>
    <t>Антарктика</t>
  </si>
  <si>
    <t>Антигуа и Барбуда</t>
  </si>
  <si>
    <t>Антильские о‐ва (NL)</t>
  </si>
  <si>
    <t>Аргентина</t>
  </si>
  <si>
    <t>Армения</t>
  </si>
  <si>
    <t>Аруба</t>
  </si>
  <si>
    <t>Афганистан</t>
  </si>
  <si>
    <t>Багамы</t>
  </si>
  <si>
    <t>Бангладеш</t>
  </si>
  <si>
    <t>Барбадос</t>
  </si>
  <si>
    <t>Бахрейн</t>
  </si>
  <si>
    <t>Беларусь</t>
  </si>
  <si>
    <t>Белиз</t>
  </si>
  <si>
    <t>Бельгия</t>
  </si>
  <si>
    <t>Бенин</t>
  </si>
  <si>
    <t>Бермуды</t>
  </si>
  <si>
    <t>Бове о. (NO)</t>
  </si>
  <si>
    <t>Болгария</t>
  </si>
  <si>
    <t>Боливия</t>
  </si>
  <si>
    <t>Бонэйр, Синт-Эстатиус и Саба</t>
  </si>
  <si>
    <t>Босния и Герцеговина</t>
  </si>
  <si>
    <t>Ботсвана</t>
  </si>
  <si>
    <t>Бразилия</t>
  </si>
  <si>
    <t>Бруней Дарассалам</t>
  </si>
  <si>
    <t>Буркина‐Фасо</t>
  </si>
  <si>
    <t>Бурунди</t>
  </si>
  <si>
    <t>Бутан</t>
  </si>
  <si>
    <t>Вануату</t>
  </si>
  <si>
    <t>Ватикан</t>
  </si>
  <si>
    <t>Великобритания</t>
  </si>
  <si>
    <t>Венгрия</t>
  </si>
  <si>
    <t>Венесуэла</t>
  </si>
  <si>
    <t>Виргинские о‐ва (GB)</t>
  </si>
  <si>
    <t>Виргинские о‐ва (US)</t>
  </si>
  <si>
    <t>Восточное Самоа (US)</t>
  </si>
  <si>
    <t>Восточный Тимор</t>
  </si>
  <si>
    <t>Вьетнам</t>
  </si>
  <si>
    <t>Габон</t>
  </si>
  <si>
    <t>Гаити</t>
  </si>
  <si>
    <t>Гайана</t>
  </si>
  <si>
    <t>Гамбия</t>
  </si>
  <si>
    <t>Гана</t>
  </si>
  <si>
    <t>Гваделупа</t>
  </si>
  <si>
    <t>Гватемала</t>
  </si>
  <si>
    <t>Гвинея</t>
  </si>
  <si>
    <t>Гвинея‐Бисау</t>
  </si>
  <si>
    <t>Гернси</t>
  </si>
  <si>
    <t>Германия</t>
  </si>
  <si>
    <t>Гибралтар</t>
  </si>
  <si>
    <t>Гондурас</t>
  </si>
  <si>
    <t>Гонконг (CN)</t>
  </si>
  <si>
    <t>Гренада</t>
  </si>
  <si>
    <t>Гренландия (DK)</t>
  </si>
  <si>
    <t>Греция</t>
  </si>
  <si>
    <t>Грузия</t>
  </si>
  <si>
    <t>Гуам</t>
  </si>
  <si>
    <t>Дания</t>
  </si>
  <si>
    <t>Демократическая Республика Конго</t>
  </si>
  <si>
    <t>Джерси</t>
  </si>
  <si>
    <t>Джибути</t>
  </si>
  <si>
    <t>Доминика</t>
  </si>
  <si>
    <t>Доминиканская Республика</t>
  </si>
  <si>
    <t>Египет</t>
  </si>
  <si>
    <t>Замбия</t>
  </si>
  <si>
    <t>Западная Сахара</t>
  </si>
  <si>
    <t>Зимбабве</t>
  </si>
  <si>
    <t>Израиль</t>
  </si>
  <si>
    <t>Индия</t>
  </si>
  <si>
    <t>Индонезия</t>
  </si>
  <si>
    <t>Иордания</t>
  </si>
  <si>
    <t>Ирак</t>
  </si>
  <si>
    <t>Иран</t>
  </si>
  <si>
    <t>Ирландия</t>
  </si>
  <si>
    <t>Исландия</t>
  </si>
  <si>
    <t>Испания</t>
  </si>
  <si>
    <t>Италия</t>
  </si>
  <si>
    <t>Йемен</t>
  </si>
  <si>
    <t>Кабо‐Верде</t>
  </si>
  <si>
    <t>Казахстан</t>
  </si>
  <si>
    <t>Каймановы о‐ва (GB)</t>
  </si>
  <si>
    <t>Камбоджа</t>
  </si>
  <si>
    <t>Камерун</t>
  </si>
  <si>
    <t>Канада</t>
  </si>
  <si>
    <t>Катар</t>
  </si>
  <si>
    <t>Кения</t>
  </si>
  <si>
    <t>Кипр</t>
  </si>
  <si>
    <t>Киргизстан</t>
  </si>
  <si>
    <t>Кирибати</t>
  </si>
  <si>
    <t>Китай</t>
  </si>
  <si>
    <t>Кокосовые (Киилинг) о‐ва (AU)</t>
  </si>
  <si>
    <t>Колумбия</t>
  </si>
  <si>
    <t>Коморские о‐ва</t>
  </si>
  <si>
    <t>Конго</t>
  </si>
  <si>
    <t>Коста‐Рика</t>
  </si>
  <si>
    <t>Кот‐д'Ивуар</t>
  </si>
  <si>
    <t>Куба</t>
  </si>
  <si>
    <t>Кувейт</t>
  </si>
  <si>
    <t>Кука о‐ва (NZ)</t>
  </si>
  <si>
    <t>Кюрасао</t>
  </si>
  <si>
    <t>Лаос</t>
  </si>
  <si>
    <t>Латвия</t>
  </si>
  <si>
    <t>Лесото</t>
  </si>
  <si>
    <t>Либерия</t>
  </si>
  <si>
    <t>Ливан</t>
  </si>
  <si>
    <t>Ливия</t>
  </si>
  <si>
    <t>Литва</t>
  </si>
  <si>
    <t>Лихтенштейн</t>
  </si>
  <si>
    <t>Люксембург</t>
  </si>
  <si>
    <t>Маврикий</t>
  </si>
  <si>
    <t>Мавритания</t>
  </si>
  <si>
    <t>Мадагаскар</t>
  </si>
  <si>
    <t>Майотта о. (KM)</t>
  </si>
  <si>
    <t>Макао (PT)</t>
  </si>
  <si>
    <t>Македония</t>
  </si>
  <si>
    <t>Малави</t>
  </si>
  <si>
    <t>Малайзия</t>
  </si>
  <si>
    <t>Мали</t>
  </si>
  <si>
    <t>Мальдивы</t>
  </si>
  <si>
    <t>Мальта</t>
  </si>
  <si>
    <t>Марокко</t>
  </si>
  <si>
    <t>Мартиника</t>
  </si>
  <si>
    <t>Маршалловы о‐ва</t>
  </si>
  <si>
    <t>Мексика</t>
  </si>
  <si>
    <t>Микронезия (US)</t>
  </si>
  <si>
    <t>Мозамбик</t>
  </si>
  <si>
    <t>Молдова</t>
  </si>
  <si>
    <t>Монако</t>
  </si>
  <si>
    <t>Монголия</t>
  </si>
  <si>
    <t>Монсеррат о. (GB)</t>
  </si>
  <si>
    <t>Мьянма</t>
  </si>
  <si>
    <t>Мэн о.</t>
  </si>
  <si>
    <t>Намибия</t>
  </si>
  <si>
    <t>Науру</t>
  </si>
  <si>
    <t>Непал</t>
  </si>
  <si>
    <t>Нигер</t>
  </si>
  <si>
    <t>Нигерия</t>
  </si>
  <si>
    <t>Нидерланды</t>
  </si>
  <si>
    <t>Никарагуа</t>
  </si>
  <si>
    <t>Ниуэ о. (NZ)</t>
  </si>
  <si>
    <t>Новая Зеландия</t>
  </si>
  <si>
    <t>Новая Каледония о. (FR)</t>
  </si>
  <si>
    <t>Норвегия</t>
  </si>
  <si>
    <t>Норфолк о. (AU)</t>
  </si>
  <si>
    <t>Объединенные Арабские Эмираты</t>
  </si>
  <si>
    <t>Оман</t>
  </si>
  <si>
    <t>Пакистан</t>
  </si>
  <si>
    <t>Палау (US)</t>
  </si>
  <si>
    <t>Палестинская автономия</t>
  </si>
  <si>
    <t>Панама</t>
  </si>
  <si>
    <t>Папуа‐Новая Гвинея</t>
  </si>
  <si>
    <t>Парагвай</t>
  </si>
  <si>
    <t>Перу</t>
  </si>
  <si>
    <t>Питкэрн о‐ва (GB)</t>
  </si>
  <si>
    <t>Польша</t>
  </si>
  <si>
    <t>Португалия</t>
  </si>
  <si>
    <t>Пуэрто‐Рико (US)</t>
  </si>
  <si>
    <t>Реюньон о. (FR)</t>
  </si>
  <si>
    <t>Рождества о. (AU)</t>
  </si>
  <si>
    <t>Руанда</t>
  </si>
  <si>
    <t>Румыния</t>
  </si>
  <si>
    <t>Сальвадор</t>
  </si>
  <si>
    <t>Самоа</t>
  </si>
  <si>
    <t>Сан Марино</t>
  </si>
  <si>
    <t>Сан‐Томе и Принсипи</t>
  </si>
  <si>
    <t>Саудовская Аравия</t>
  </si>
  <si>
    <t>Свазиленд</t>
  </si>
  <si>
    <t>Свалбард и Ян Мейен о‐ва (NO)</t>
  </si>
  <si>
    <t>Святой Елены о. (GB)</t>
  </si>
  <si>
    <t>Северная Корея (КНДР)</t>
  </si>
  <si>
    <t>Северные Марианские</t>
  </si>
  <si>
    <t>Сейшелы</t>
  </si>
  <si>
    <t>Сен-Бартелеми</t>
  </si>
  <si>
    <t>Сен‐Винсент и Гренадины</t>
  </si>
  <si>
    <t xml:space="preserve">Сен-Мартен (Нидерландская часть)       </t>
  </si>
  <si>
    <t>Сен-Мартен (Французская часть)</t>
  </si>
  <si>
    <t>Сен‐Пьер и Микелон (FR)</t>
  </si>
  <si>
    <t>Сенегал</t>
  </si>
  <si>
    <t>Сент‐Кристофер и Невис</t>
  </si>
  <si>
    <t>Сент‐Люсия</t>
  </si>
  <si>
    <t>Сербия</t>
  </si>
  <si>
    <t>Сингапур</t>
  </si>
  <si>
    <t>Сирия</t>
  </si>
  <si>
    <t>Словакия</t>
  </si>
  <si>
    <t>Словения</t>
  </si>
  <si>
    <t>Соединенные Штаты Америки</t>
  </si>
  <si>
    <t>Соломоновы о‐ва</t>
  </si>
  <si>
    <t>Сомали</t>
  </si>
  <si>
    <t>Судан</t>
  </si>
  <si>
    <t>Суринам</t>
  </si>
  <si>
    <t>Сьерра‐Леоне</t>
  </si>
  <si>
    <t>Таджикистан</t>
  </si>
  <si>
    <t>Таиланд</t>
  </si>
  <si>
    <t>Тайвань</t>
  </si>
  <si>
    <t>Танзания</t>
  </si>
  <si>
    <t>Теркс и Кайкос о‐ва (GB)</t>
  </si>
  <si>
    <t>Того</t>
  </si>
  <si>
    <t>Токелау о‐ва (NZ)</t>
  </si>
  <si>
    <t>Тонга</t>
  </si>
  <si>
    <t>Тринидад и Тобаго</t>
  </si>
  <si>
    <t>Тувалу</t>
  </si>
  <si>
    <t>Тунис</t>
  </si>
  <si>
    <t>Туркменистан</t>
  </si>
  <si>
    <t>Турция</t>
  </si>
  <si>
    <t>Уганда</t>
  </si>
  <si>
    <t>Узбекистан</t>
  </si>
  <si>
    <t>Украина</t>
  </si>
  <si>
    <t>Уоллис и Футунао‐ва (FR)</t>
  </si>
  <si>
    <t>Уругвай</t>
  </si>
  <si>
    <t>Фарерские о‐ва (DK)</t>
  </si>
  <si>
    <t>Фиджи</t>
  </si>
  <si>
    <t>Филиппины</t>
  </si>
  <si>
    <t>Финляндия</t>
  </si>
  <si>
    <t>Фолклендские (Мальвинские) о‐ва (GB/AR)</t>
  </si>
  <si>
    <t>Франция</t>
  </si>
  <si>
    <t>Французская Гвиана (FR)</t>
  </si>
  <si>
    <t>Французская Полинезия</t>
  </si>
  <si>
    <t>Херд и Макдональд о‐ва (AU)</t>
  </si>
  <si>
    <t>Хорватия</t>
  </si>
  <si>
    <t>Центрально‐африканская Республика</t>
  </si>
  <si>
    <t>Чад</t>
  </si>
  <si>
    <t>Черногория</t>
  </si>
  <si>
    <t>Чехия</t>
  </si>
  <si>
    <t>Чили</t>
  </si>
  <si>
    <t>Швейцария</t>
  </si>
  <si>
    <t>Швеция</t>
  </si>
  <si>
    <t>Шри‐Ланка</t>
  </si>
  <si>
    <t>Эквадор</t>
  </si>
  <si>
    <t>Экваториальная Гвинея</t>
  </si>
  <si>
    <t>Эландские острова</t>
  </si>
  <si>
    <t>Эритрия</t>
  </si>
  <si>
    <t>Эстония</t>
  </si>
  <si>
    <t>Эфиопия</t>
  </si>
  <si>
    <t>Югославия</t>
  </si>
  <si>
    <t>Южная Африка</t>
  </si>
  <si>
    <t>Южная Георгия и Южные Сандвичевы о‐ва</t>
  </si>
  <si>
    <t>Южная Корея (Республика Корея)</t>
  </si>
  <si>
    <t>Южная Осетия</t>
  </si>
  <si>
    <t>Южный Судан</t>
  </si>
  <si>
    <t>Ямайка</t>
  </si>
  <si>
    <t>Япония</t>
  </si>
  <si>
    <t>Французские южные территории (FR)</t>
  </si>
  <si>
    <t>Британская территория Индийского океана (GB)</t>
  </si>
  <si>
    <t>Соединенные Штаты Америки Внешние малые острова (US)</t>
  </si>
  <si>
    <t>Сообщения</t>
  </si>
  <si>
    <t>Лицо без гражданства</t>
  </si>
  <si>
    <t>Дата выдачи ДУЛ</t>
  </si>
  <si>
    <t>Обязательность заполнения</t>
  </si>
  <si>
    <t>Не соответствую требованиям</t>
  </si>
  <si>
    <t>Сегодня</t>
  </si>
  <si>
    <t>Длина</t>
  </si>
  <si>
    <t xml:space="preserve">Поле обязательно для заполнения; </t>
  </si>
  <si>
    <t xml:space="preserve">Некорректно введен ИНН; </t>
  </si>
  <si>
    <t xml:space="preserve">Некорректно введен ОГРН; </t>
  </si>
  <si>
    <t xml:space="preserve">Допускается ввод цифр; </t>
  </si>
  <si>
    <t>Да</t>
  </si>
  <si>
    <t>Нет</t>
  </si>
  <si>
    <t xml:space="preserve">Остались незаполненные поля; </t>
  </si>
  <si>
    <t>Все верно</t>
  </si>
  <si>
    <t xml:space="preserve">Длина ИНН должна составлять 12 символов; </t>
  </si>
  <si>
    <t xml:space="preserve">Длина ИНН должна составлять 10 символов; </t>
  </si>
  <si>
    <t xml:space="preserve">Длина ОГРН должна составлять 13 символов; </t>
  </si>
  <si>
    <t xml:space="preserve">Проверьте правильность ввода даты рождения; </t>
  </si>
  <si>
    <t xml:space="preserve">Проверьте правильность ввода даты выдачи документа; </t>
  </si>
  <si>
    <t xml:space="preserve">Длина индекса должна составлять 6 цифр; </t>
  </si>
  <si>
    <t>Действует на основании доверенности</t>
  </si>
  <si>
    <t xml:space="preserve">Значение не соответствует формато-логическому контролю; </t>
  </si>
  <si>
    <t>а</t>
  </si>
  <si>
    <t>б</t>
  </si>
  <si>
    <t>в</t>
  </si>
  <si>
    <t>г</t>
  </si>
  <si>
    <t>д</t>
  </si>
  <si>
    <t>е</t>
  </si>
  <si>
    <t>ё</t>
  </si>
  <si>
    <t>ж</t>
  </si>
  <si>
    <t>з</t>
  </si>
  <si>
    <t>и</t>
  </si>
  <si>
    <t>й</t>
  </si>
  <si>
    <t>к</t>
  </si>
  <si>
    <t>л</t>
  </si>
  <si>
    <t>м</t>
  </si>
  <si>
    <t>н</t>
  </si>
  <si>
    <t>о</t>
  </si>
  <si>
    <t>п</t>
  </si>
  <si>
    <t>р</t>
  </si>
  <si>
    <t>с</t>
  </si>
  <si>
    <t>т</t>
  </si>
  <si>
    <t>у</t>
  </si>
  <si>
    <t>ф</t>
  </si>
  <si>
    <t>х</t>
  </si>
  <si>
    <t>ц</t>
  </si>
  <si>
    <t>ч</t>
  </si>
  <si>
    <t>ш</t>
  </si>
  <si>
    <t>щ</t>
  </si>
  <si>
    <t>ъ</t>
  </si>
  <si>
    <t>ы</t>
  </si>
  <si>
    <t>ь</t>
  </si>
  <si>
    <t>э</t>
  </si>
  <si>
    <t>ю</t>
  </si>
  <si>
    <t>я</t>
  </si>
  <si>
    <t>Значение мэйл</t>
  </si>
  <si>
    <t xml:space="preserve">Допускается использование латинских букв; </t>
  </si>
  <si>
    <t xml:space="preserve">Поле обязательно должно содержать «@» и «.»; </t>
  </si>
  <si>
    <t>@</t>
  </si>
  <si>
    <t>.</t>
  </si>
  <si>
    <t>Кириллица в графе mail
1- true
0 - false</t>
  </si>
  <si>
    <t>@ в графе мэйл
1- true
0 - false</t>
  </si>
  <si>
    <t>. в графе мэйл
1- true
0 - false</t>
  </si>
  <si>
    <t>\</t>
  </si>
  <si>
    <t>,</t>
  </si>
  <si>
    <t>/</t>
  </si>
  <si>
    <t>Недопустимы символы в мэйл
1- true
0 - false</t>
  </si>
  <si>
    <t>Логический контроль1</t>
  </si>
  <si>
    <t>Логический контроль2</t>
  </si>
  <si>
    <t>Логический контроль3</t>
  </si>
  <si>
    <t xml:space="preserve">Поле содержит недопустимые символы; </t>
  </si>
  <si>
    <t xml:space="preserve">Длина СНИЛС должна составлять 11 цифр; </t>
  </si>
  <si>
    <t>ко</t>
  </si>
  <si>
    <t>цк</t>
  </si>
  <si>
    <t>ПУРЦБ</t>
  </si>
  <si>
    <t>КлОрг</t>
  </si>
  <si>
    <t>УК</t>
  </si>
  <si>
    <t>TERR_ID</t>
  </si>
  <si>
    <t>Кемеровская область - Кузбасс</t>
  </si>
  <si>
    <t>Ханты-Мансийский автономный округ - Югра</t>
  </si>
  <si>
    <t>Донецкая народная республика</t>
  </si>
  <si>
    <t>Запорожская область</t>
  </si>
  <si>
    <t>Луганская народная республика</t>
  </si>
  <si>
    <t>Херсонская область</t>
  </si>
  <si>
    <t xml:space="preserve">Длина строки не должна превышать </t>
  </si>
  <si>
    <t xml:space="preserve"> символов;</t>
  </si>
  <si>
    <t xml:space="preserve">Допускается ввод значения по маске ###-###; </t>
  </si>
  <si>
    <t>Name</t>
  </si>
  <si>
    <t>Code</t>
  </si>
  <si>
    <t xml:space="preserve">Я,   
заверяю, что:
</t>
  </si>
  <si>
    <t>Единоличный исполнительный орган</t>
  </si>
  <si>
    <t>SEB</t>
  </si>
  <si>
    <t/>
  </si>
  <si>
    <t>мои ответы на вопросы анкеты являются достоверными и полными;</t>
  </si>
  <si>
    <t>СДЛ ПОД/ФТ</t>
  </si>
  <si>
    <t>INT_CTL_RULES_PERSON</t>
  </si>
  <si>
    <t>запреты и (или) ограничения, установленные законодательством Российской Федерации и связанные с назначением на должность в потребительском кооперативе (кредитном кооперативе), с замещением должности гражданской службы, муниципальной службы, пребыванием в составе Правительства Российской Федерации, установленных Федеральным законом от 27 июля 2004 года № 79-ФЗ «О государственной гражданской службе Российской Федерации», Федеральным законом от 2 марта 2007 года № 25-ФЗ «О муниципальной службе в Российской Федерации», Федеральным конституционным законом от 6 ноября 2020 года № 4-ФКЗ «О Правительстве Российской Федерации», соблюдены;</t>
  </si>
  <si>
    <t>Заместитель ЕИО</t>
  </si>
  <si>
    <t>DEPUTY_SEB</t>
  </si>
  <si>
    <t>Член коллегиального исполнительного органа</t>
  </si>
  <si>
    <t>CEB_MEMBER</t>
  </si>
  <si>
    <t>Обязуюсь сообщать кредитному кооперативу об изменении перечисленных выше анкетных данных.</t>
  </si>
  <si>
    <t>Главный бухгалтер</t>
  </si>
  <si>
    <t>CHIEF_ACCOUNTANT</t>
  </si>
  <si>
    <t>Руководитель филиала</t>
  </si>
  <si>
    <t>BRANCH_CHIEF</t>
  </si>
  <si>
    <t>ЕИО, Зам.ЕИО, ЧП</t>
  </si>
  <si>
    <t>СДЛ</t>
  </si>
  <si>
    <t>ГБ, РФ</t>
  </si>
  <si>
    <t>Образование</t>
  </si>
  <si>
    <t>Высшее образование</t>
  </si>
  <si>
    <t>HE</t>
  </si>
  <si>
    <t>Дополнительное образование - переподготовка</t>
  </si>
  <si>
    <t>AER</t>
  </si>
  <si>
    <t>Дополнительное образование - повышение квалификации</t>
  </si>
  <si>
    <t>AEAT</t>
  </si>
  <si>
    <t>Среднее специальное образование</t>
  </si>
  <si>
    <t>SSE</t>
  </si>
  <si>
    <t>Исключение тире из СНИЛС</t>
  </si>
  <si>
    <t>Исключение пробелов из СНИЛС</t>
  </si>
  <si>
    <t>Заявление о внесении сведений о юридическом лице, в том числе о наличии у него права на осуществление деятельности цифрового депозитария, в реестр цифровых депозитариев</t>
  </si>
  <si>
    <t>Кол-во гражданств + ДУЛ (19)</t>
  </si>
  <si>
    <t>Дипломы</t>
  </si>
  <si>
    <t>Места работы</t>
  </si>
  <si>
    <t>Должности</t>
  </si>
  <si>
    <t xml:space="preserve"> </t>
  </si>
  <si>
    <t>Подтверждение юридического лица о том, что оно проинформировано о возможности применения Банком России к юридическому лицу мер, предусмотренных законодательством Российской Федерации, регулирующим деятельность организации, осуществляющей обмен цифровых валют, деятельность цифрового депозитария, в случае выявления Банком России неполной и (или) недостоверной информации, указанной в заявлении</t>
  </si>
  <si>
    <t>несостоятельным (банкротом) или вступившего в законную силу решения арбитражного суда о его ликвидации</t>
  </si>
  <si>
    <t>Подтверждаю полноту и достоверность сведений, указанных в заявлении</t>
  </si>
  <si>
    <t>Заявление о внесении сведений о юридическом лице, в том числе о наличии у него права на осуществление деятельности организации, осуществляющей обмен цифровых валют в реестр организаций, осуществляющих обмен цифровых валют</t>
  </si>
  <si>
    <t>Просьба:</t>
  </si>
  <si>
    <t>о внесении сведений о юридическом лице, в том числе о наличии у него права на осуществление деятельности организации, осуществляющей обмен цифровых валют, в реестр организаций, осуществляющих обмен цифровых валют</t>
  </si>
  <si>
    <t>Заявитель подтверждает:</t>
  </si>
  <si>
    <t>полноту и достоверность сведений, указанных в заявлении</t>
  </si>
  <si>
    <t>Подтверждаю</t>
  </si>
  <si>
    <t xml:space="preserve">не имеет факта признания его арбитражным судом </t>
  </si>
  <si>
    <t xml:space="preserve">не имеет факта функционирования временной администрации, </t>
  </si>
  <si>
    <r>
      <t>назначенной Банком России в соответствии с параграфами 
4 и 4</t>
    </r>
    <r>
      <rPr>
        <vertAlign val="superscript"/>
        <sz val="11"/>
        <rFont val="Calibri"/>
        <family val="2"/>
        <charset val="204"/>
        <scheme val="minor"/>
      </rPr>
      <t>1</t>
    </r>
    <r>
      <rPr>
        <sz val="11"/>
        <rFont val="Calibri"/>
        <family val="2"/>
        <charset val="204"/>
        <scheme val="minor"/>
      </rPr>
      <t xml:space="preserve"> главы IX Федерального закона от 26.10.2002 № 127-ФЗ
«О несостоятельности (банкротстве)»</t>
    </r>
  </si>
  <si>
    <t>не имеет аннулированной или отозванной лицензии</t>
  </si>
  <si>
    <t xml:space="preserve">не отнесено Банком России ниже чем к классификационной </t>
  </si>
  <si>
    <t>о внесении сведений о юридическом лице, в том числе о наличии у него права на осуществление деятельности цифрового депозитария, в реестр цифровых депозитариев</t>
  </si>
  <si>
    <t xml:space="preserve">не имеет приостановленного Банком России действия лицензии, </t>
  </si>
  <si>
    <t>выданной юридическому лицу в целях осуществления им деятельности в качестве некредитной финансовой организации, в течение 12 месяцев, предшествующих дате направления в Банк России заявления</t>
  </si>
  <si>
    <t>Банком России к юридическому лицу мер, предусмотренных законодательством Российской Федерации, регулирующим деятельность цифрового депозитария/организации, осуществляющей обмен цифровых валют, в случае выявления Банком России неполной и (или) недостоверной информации, указанной в заявлении</t>
  </si>
  <si>
    <t>Федерального закона от 04.08.2026 № 282-ФЗ «О цифровых
валютах и цифровых правах»</t>
  </si>
  <si>
    <t>за нарушения законодательства Российской Федерации лицензии профессионального участника рынка ценных бумаг, с даты принятия которого прошло менее трех лет</t>
  </si>
  <si>
    <t xml:space="preserve">направленного в связи с выявлением факта, свидетельствующего 
о несоответствии акционера (участника) юридического лица в качестве финансовой организации, владеющего 10 и более процентами акций (долей) юридического лица в качестве финансовой организации, и (или) акционера (участника) юридического лица в качестве финансовой организации, владеющего 10 и менее процентами акций (долей) юридического лица в качестве финансовой организации и входящего в состав группы лиц, владеющей 10 и более процентами акций (долей) юридического лица в качестве финансовой организации, и (или) лица, осуществляющего контроль в отношении таких акционеров (участников) юридического лица в качестве финансовой организации, требованиям к деловой репутации, и (или) требованиям к финансовому положению, и (или) иным требованиям, установленным федеральными законами, регулирующими деятельность юридического лица в качестве финансовой организации
</t>
  </si>
  <si>
    <t>в Банк России указанного заявления следующим требованиям:</t>
  </si>
  <si>
    <t>не имеет факта приостановления или прекращения статуса субъекта</t>
  </si>
  <si>
    <t>экспериментального правового режима, предусмотренного статьей 12 Федерального закона от 31.07.2020 № 258-ФЗ «Об экспериментальных правовых режимах в сфере цифровых и технологических инноваций в Российской Федерации»</t>
  </si>
  <si>
    <t>направленного в связи с выявлением факта, свидетельствующего о несоответствии лица, имеющего право прямо или косвенно распоряжаться 10 и более процентами акций (долей), составляющих уставный капитал юридического лица в качестве финансовой организации, а также лица, осуществляющего функции (включая временное исполнение должностных обязанностей) единоличного исполнительного органа юридического лица, имеющего право прямо или косвенно распоряжаться 10 и более процентами акций (долей), составляющих уставный капитал юридического лица в качестве финансовой организации, требованиям к деловой репутации, и (или) требованиям к финансовому положению, и (или) иным требованиям, установленным федеральными законами, регулирующими деятельность юридического лица в качестве финансовой организации</t>
  </si>
  <si>
    <t>Не применимо</t>
  </si>
  <si>
    <t xml:space="preserve">соответствие юридического лица на дату предоставления </t>
  </si>
  <si>
    <t xml:space="preserve">не имеет фактов, предусмотренных пунктами 1–5 части 8 статьи 52 </t>
  </si>
  <si>
    <t xml:space="preserve">не имеет факта неисполненного предписания Банка России, </t>
  </si>
  <si>
    <t>на осуществление банковских операций в соответствии с законодательством о банковской деятельности, выданной Банком России</t>
  </si>
  <si>
    <t>не имеет факта аннулирования за нарушения законодательства</t>
  </si>
  <si>
    <t>не имеет принятого в отношении него решения об аннулировании</t>
  </si>
  <si>
    <t>о том, что проинформирован о возможности применения</t>
  </si>
  <si>
    <t>направленного в связи с выявлением факта, свидетельствующего о несоответствии должностного лица и (или) члена органа управления финансовой организации квалификационным требованиям, требованиям к деловой репутации и (или) иным требованиям, установленным федеральными законами, регулирующими деятельность финансовой организации</t>
  </si>
  <si>
    <t>группе 2 по результатам оценки экономического положения юридического лица, намеревающегося получить право на осуществление деятельности организации, осуществляющей обмен цифровых валют, проведенной Банком России до даты предоставления в Банк России настоящего заявления в соответствии с главой 6 Указания Банка России от 03.04.2017 № 4336-У «Об оценке экономического положения банков»</t>
  </si>
  <si>
    <t>Российской Федерации лицензии, выданной юридическому лицу в целях осуществления им деятельности в качестве некредитной финансовой организации, либо исключения за нарушения законодательства Российской Федерации юридического лица в качестве некредитной финансовой организации из соответствующего реестра некредитных финансовых организаций, с даты которого прошло менее трех лет до дня предоставления юридическим лицом заявления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</si>
</sst>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u/>
      <sz val="11"/>
      <color theme="1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8"/>
      <color rgb="FF000000"/>
      <name val="Segoe U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u/>
      <sz val="11"/>
      <color rgb="FF0563C1"/>
      <name val="Calibri"/>
      <family val="2"/>
      <charset val="204"/>
      <scheme val="minor"/>
    </font>
    <font>
      <b/>
      <sz val="18"/>
      <color rgb="FFFF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vertAlign val="superscript"/>
      <sz val="11"/>
      <name val="Calibri"/>
      <family val="2"/>
      <charset val="204"/>
      <scheme val="minor"/>
    </font>
    <font>
      <sz val="11"/>
      <color rgb="FF0070C0"/>
      <name val="Calibri"/>
      <family val="2"/>
      <charset val="204"/>
      <scheme val="minor"/>
    </font>
    <font>
      <strike/>
      <sz val="11"/>
      <color rgb="FF0070C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5">
    <xf numFmtId="0" fontId="0" fillId="0" borderId="0" xfId="0"/>
    <xf numFmtId="0" fontId="0" fillId="0" borderId="0" xfId="0" quotePrefix="1"/>
    <xf numFmtId="0" fontId="0" fillId="0" borderId="0" xfId="0" applyAlignment="1">
      <alignment wrapText="1"/>
    </xf>
    <xf numFmtId="0" fontId="0" fillId="0" borderId="0" xfId="0" applyAlignment="1" applyProtection="1">
      <alignment horizontal="center"/>
      <protection hidden="1"/>
    </xf>
    <xf numFmtId="0" fontId="0" fillId="0" borderId="0" xfId="0" applyProtection="1">
      <protection hidden="1"/>
    </xf>
    <xf numFmtId="0" fontId="0" fillId="0" borderId="0" xfId="0" applyAlignment="1" applyProtection="1">
      <alignment wrapText="1"/>
      <protection hidden="1"/>
    </xf>
    <xf numFmtId="0" fontId="0" fillId="3" borderId="10" xfId="0" applyFill="1" applyBorder="1" applyProtection="1">
      <protection hidden="1"/>
    </xf>
    <xf numFmtId="0" fontId="0" fillId="0" borderId="10" xfId="0" applyBorder="1" applyProtection="1">
      <protection hidden="1"/>
    </xf>
    <xf numFmtId="0" fontId="0" fillId="0" borderId="0" xfId="0" applyProtection="1">
      <protection locked="0" hidden="1"/>
    </xf>
    <xf numFmtId="0" fontId="0" fillId="0" borderId="10" xfId="0" applyBorder="1" applyProtection="1">
      <protection locked="0" hidden="1"/>
    </xf>
    <xf numFmtId="14" fontId="0" fillId="0" borderId="0" xfId="0" applyNumberFormat="1"/>
    <xf numFmtId="0" fontId="5" fillId="2" borderId="4" xfId="0" applyFont="1" applyFill="1" applyBorder="1" applyAlignment="1" applyProtection="1">
      <alignment horizontal="centerContinuous" wrapText="1"/>
      <protection hidden="1"/>
    </xf>
    <xf numFmtId="0" fontId="1" fillId="2" borderId="5" xfId="0" applyFont="1" applyFill="1" applyBorder="1" applyProtection="1">
      <protection hidden="1"/>
    </xf>
    <xf numFmtId="0" fontId="1" fillId="2" borderId="0" xfId="0" applyFont="1" applyFill="1" applyBorder="1" applyProtection="1">
      <protection hidden="1"/>
    </xf>
    <xf numFmtId="0" fontId="0" fillId="2" borderId="0" xfId="0" applyFill="1" applyBorder="1" applyProtection="1">
      <protection hidden="1"/>
    </xf>
    <xf numFmtId="0" fontId="5" fillId="2" borderId="6" xfId="0" applyFont="1" applyFill="1" applyBorder="1" applyProtection="1">
      <protection hidden="1"/>
    </xf>
    <xf numFmtId="0" fontId="0" fillId="2" borderId="5" xfId="0" applyFill="1" applyBorder="1" applyProtection="1">
      <protection hidden="1"/>
    </xf>
    <xf numFmtId="0" fontId="0" fillId="0" borderId="0" xfId="0" applyFill="1" applyProtection="1">
      <protection hidden="1"/>
    </xf>
    <xf numFmtId="0" fontId="1" fillId="2" borderId="0" xfId="0" applyFont="1" applyFill="1" applyBorder="1" applyAlignment="1" applyProtection="1">
      <alignment wrapText="1"/>
      <protection hidden="1"/>
    </xf>
    <xf numFmtId="0" fontId="5" fillId="0" borderId="0" xfId="0" applyFont="1" applyProtection="1">
      <protection hidden="1"/>
    </xf>
    <xf numFmtId="0" fontId="1" fillId="2" borderId="0" xfId="0" applyFont="1" applyFill="1" applyBorder="1" applyAlignment="1" applyProtection="1">
      <alignment horizontal="left" wrapText="1"/>
      <protection hidden="1"/>
    </xf>
    <xf numFmtId="0" fontId="4" fillId="2" borderId="0" xfId="1" applyFont="1" applyFill="1" applyBorder="1" applyAlignment="1" applyProtection="1">
      <alignment horizontal="left" vertical="center"/>
      <protection hidden="1"/>
    </xf>
    <xf numFmtId="0" fontId="2" fillId="2" borderId="0" xfId="0" applyFont="1" applyFill="1" applyBorder="1" applyProtection="1">
      <protection hidden="1"/>
    </xf>
    <xf numFmtId="49" fontId="2" fillId="2" borderId="0" xfId="0" applyNumberFormat="1" applyFont="1" applyFill="1" applyBorder="1" applyAlignment="1" applyProtection="1">
      <alignment horizontal="left" vertical="top"/>
      <protection hidden="1"/>
    </xf>
    <xf numFmtId="49" fontId="2" fillId="2" borderId="0" xfId="0" applyNumberFormat="1" applyFont="1" applyFill="1" applyBorder="1" applyAlignment="1" applyProtection="1">
      <alignment horizontal="left" vertical="top" wrapText="1"/>
      <protection hidden="1"/>
    </xf>
    <xf numFmtId="0" fontId="1" fillId="2" borderId="0" xfId="0" quotePrefix="1" applyFont="1" applyFill="1" applyBorder="1" applyProtection="1">
      <protection hidden="1"/>
    </xf>
    <xf numFmtId="0" fontId="2" fillId="2" borderId="0" xfId="0" quotePrefix="1" applyFont="1" applyFill="1" applyBorder="1" applyProtection="1">
      <protection hidden="1"/>
    </xf>
    <xf numFmtId="0" fontId="2" fillId="2" borderId="0" xfId="0" quotePrefix="1" applyFont="1" applyFill="1" applyBorder="1" applyAlignment="1" applyProtection="1">
      <alignment horizontal="left"/>
      <protection hidden="1"/>
    </xf>
    <xf numFmtId="0" fontId="2" fillId="2" borderId="0" xfId="0" applyFont="1" applyFill="1" applyBorder="1" applyAlignment="1" applyProtection="1">
      <alignment horizontal="left"/>
      <protection hidden="1"/>
    </xf>
    <xf numFmtId="0" fontId="7" fillId="2" borderId="0" xfId="0" applyFont="1" applyFill="1" applyBorder="1" applyAlignment="1" applyProtection="1">
      <alignment horizontal="left"/>
      <protection hidden="1"/>
    </xf>
    <xf numFmtId="0" fontId="8" fillId="2" borderId="6" xfId="0" applyFont="1" applyFill="1" applyBorder="1" applyAlignment="1" applyProtection="1">
      <alignment horizontal="left"/>
      <protection hidden="1"/>
    </xf>
    <xf numFmtId="0" fontId="0" fillId="2" borderId="7" xfId="0" applyFill="1" applyBorder="1" applyProtection="1">
      <protection hidden="1"/>
    </xf>
    <xf numFmtId="0" fontId="0" fillId="2" borderId="8" xfId="0" applyFill="1" applyBorder="1" applyProtection="1">
      <protection hidden="1"/>
    </xf>
    <xf numFmtId="0" fontId="5" fillId="2" borderId="9" xfId="0" applyFont="1" applyFill="1" applyBorder="1" applyProtection="1">
      <protection hidden="1"/>
    </xf>
    <xf numFmtId="0" fontId="0" fillId="0" borderId="5" xfId="0" applyBorder="1" applyProtection="1">
      <protection hidden="1"/>
    </xf>
    <xf numFmtId="0" fontId="5" fillId="2" borderId="0" xfId="0" applyFont="1" applyFill="1" applyBorder="1" applyAlignment="1" applyProtection="1">
      <alignment horizontal="right"/>
      <protection hidden="1"/>
    </xf>
    <xf numFmtId="0" fontId="1" fillId="2" borderId="0" xfId="0" applyFont="1" applyFill="1" applyBorder="1" applyAlignment="1" applyProtection="1">
      <alignment horizontal="left"/>
      <protection hidden="1"/>
    </xf>
    <xf numFmtId="0" fontId="5" fillId="2" borderId="0" xfId="0" applyFont="1" applyFill="1" applyBorder="1" applyAlignment="1" applyProtection="1">
      <alignment horizontal="right" vertical="top"/>
      <protection hidden="1"/>
    </xf>
    <xf numFmtId="0" fontId="0" fillId="0" borderId="0" xfId="0" applyBorder="1" applyProtection="1">
      <protection hidden="1"/>
    </xf>
    <xf numFmtId="0" fontId="0" fillId="0" borderId="0" xfId="0" applyAlignment="1" applyProtection="1">
      <alignment horizontal="centerContinuous" wrapText="1"/>
      <protection locked="0" hidden="1"/>
    </xf>
    <xf numFmtId="0" fontId="0" fillId="4" borderId="0" xfId="0" applyFill="1" applyProtection="1">
      <protection locked="0" hidden="1"/>
    </xf>
    <xf numFmtId="0" fontId="0" fillId="0" borderId="0" xfId="0" applyBorder="1" applyAlignment="1" applyProtection="1">
      <protection hidden="1"/>
    </xf>
    <xf numFmtId="0" fontId="0" fillId="0" borderId="0" xfId="0" applyAlignment="1" applyProtection="1">
      <protection hidden="1"/>
    </xf>
    <xf numFmtId="0" fontId="0" fillId="5" borderId="0" xfId="0" applyFill="1" applyProtection="1">
      <protection locked="0" hidden="1"/>
    </xf>
    <xf numFmtId="0" fontId="0" fillId="0" borderId="0" xfId="0" quotePrefix="1" applyAlignment="1" applyProtection="1">
      <alignment horizontal="centerContinuous" wrapText="1"/>
      <protection locked="0" hidden="1"/>
    </xf>
    <xf numFmtId="0" fontId="9" fillId="2" borderId="0" xfId="1" applyFont="1" applyFill="1" applyBorder="1" applyProtection="1">
      <protection hidden="1"/>
    </xf>
    <xf numFmtId="0" fontId="0" fillId="6" borderId="0" xfId="0" applyFill="1" applyProtection="1">
      <protection hidden="1"/>
    </xf>
    <xf numFmtId="0" fontId="0" fillId="2" borderId="0" xfId="0" applyFill="1" applyProtection="1">
      <protection hidden="1"/>
    </xf>
    <xf numFmtId="0" fontId="1" fillId="2" borderId="0" xfId="0" applyFont="1" applyFill="1" applyBorder="1" applyAlignment="1" applyProtection="1">
      <alignment horizontal="centerContinuous" wrapText="1"/>
      <protection hidden="1"/>
    </xf>
    <xf numFmtId="0" fontId="5" fillId="2" borderId="0" xfId="0" applyFont="1" applyFill="1" applyBorder="1" applyAlignment="1" applyProtection="1">
      <alignment horizontal="centerContinuous" wrapText="1"/>
      <protection hidden="1"/>
    </xf>
    <xf numFmtId="0" fontId="10" fillId="2" borderId="2" xfId="0" applyFont="1" applyFill="1" applyBorder="1" applyAlignment="1" applyProtection="1">
      <alignment horizontal="left" wrapText="1"/>
      <protection hidden="1"/>
    </xf>
    <xf numFmtId="0" fontId="11" fillId="2" borderId="0" xfId="0" applyFont="1" applyFill="1" applyBorder="1" applyAlignment="1" applyProtection="1">
      <alignment horizontal="centerContinuous" wrapText="1"/>
      <protection hidden="1"/>
    </xf>
    <xf numFmtId="0" fontId="13" fillId="2" borderId="0" xfId="0" applyFont="1" applyFill="1" applyBorder="1" applyAlignment="1" applyProtection="1">
      <alignment horizontal="centerContinuous" wrapText="1"/>
      <protection hidden="1"/>
    </xf>
    <xf numFmtId="0" fontId="0" fillId="0" borderId="0" xfId="0" applyAlignment="1"/>
    <xf numFmtId="0" fontId="1" fillId="2" borderId="0" xfId="0" applyFont="1" applyFill="1" applyProtection="1">
      <protection hidden="1"/>
    </xf>
    <xf numFmtId="0" fontId="1" fillId="2" borderId="0" xfId="0" applyFont="1" applyFill="1" applyBorder="1" applyAlignment="1" applyProtection="1">
      <alignment vertical="top" wrapText="1"/>
      <protection hidden="1"/>
    </xf>
    <xf numFmtId="0" fontId="7" fillId="2" borderId="0" xfId="0" applyFont="1" applyFill="1" applyAlignment="1" applyProtection="1">
      <alignment horizontal="left" vertical="top"/>
      <protection hidden="1"/>
    </xf>
    <xf numFmtId="0" fontId="0" fillId="6" borderId="0" xfId="0" applyFill="1" applyAlignment="1" applyProtection="1">
      <alignment wrapText="1"/>
      <protection hidden="1"/>
    </xf>
    <xf numFmtId="0" fontId="1" fillId="2" borderId="0" xfId="0" applyFont="1" applyFill="1" applyBorder="1" applyAlignment="1" applyProtection="1">
      <alignment vertical="top"/>
      <protection hidden="1"/>
    </xf>
    <xf numFmtId="0" fontId="1" fillId="0" borderId="0" xfId="0" applyFont="1" applyFill="1" applyBorder="1" applyProtection="1">
      <protection hidden="1"/>
    </xf>
    <xf numFmtId="0" fontId="1" fillId="0" borderId="0" xfId="0" applyFont="1" applyFill="1" applyBorder="1" applyAlignment="1" applyProtection="1">
      <alignment vertical="top" wrapText="1"/>
      <protection hidden="1"/>
    </xf>
    <xf numFmtId="0" fontId="17" fillId="2" borderId="0" xfId="0" applyFont="1" applyFill="1" applyBorder="1" applyProtection="1">
      <protection hidden="1"/>
    </xf>
    <xf numFmtId="0" fontId="16" fillId="2" borderId="5" xfId="0" applyFont="1" applyFill="1" applyBorder="1" applyProtection="1">
      <protection hidden="1"/>
    </xf>
    <xf numFmtId="0" fontId="16" fillId="0" borderId="0" xfId="0" applyFont="1" applyProtection="1">
      <protection hidden="1"/>
    </xf>
    <xf numFmtId="0" fontId="16" fillId="6" borderId="0" xfId="0" applyFont="1" applyFill="1" applyProtection="1">
      <protection hidden="1"/>
    </xf>
    <xf numFmtId="0" fontId="17" fillId="2" borderId="6" xfId="0" applyFont="1" applyFill="1" applyBorder="1" applyProtection="1">
      <protection hidden="1"/>
    </xf>
    <xf numFmtId="0" fontId="17" fillId="0" borderId="0" xfId="0" applyFont="1" applyProtection="1">
      <protection hidden="1"/>
    </xf>
    <xf numFmtId="0" fontId="17" fillId="2" borderId="0" xfId="0" applyFont="1" applyFill="1" applyBorder="1" applyAlignment="1" applyProtection="1">
      <alignment horizontal="right" vertical="top"/>
      <protection hidden="1"/>
    </xf>
    <xf numFmtId="14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0" xfId="0" applyFill="1" applyBorder="1" applyAlignment="1" applyProtection="1">
      <alignment horizontal="right"/>
      <protection hidden="1"/>
    </xf>
    <xf numFmtId="0" fontId="14" fillId="2" borderId="0" xfId="0" applyFont="1" applyFill="1" applyAlignment="1" applyProtection="1">
      <protection hidden="1"/>
    </xf>
    <xf numFmtId="0" fontId="12" fillId="0" borderId="3" xfId="0" applyFont="1" applyBorder="1" applyAlignment="1" applyProtection="1">
      <alignment horizontal="center" vertical="center" wrapText="1"/>
      <protection locked="0" hidden="1"/>
    </xf>
  </cellXfs>
  <cellStyles count="2">
    <cellStyle name="Гиперссылка" xfId="1" builtinId="8"/>
    <cellStyle name="Обычный" xfId="0" builtinId="0"/>
  </cellStyles>
  <dxfs count="29">
    <dxf>
      <font>
        <b val="0"/>
        <i val="0"/>
        <strike val="0"/>
      </font>
    </dxf>
    <dxf>
      <fill>
        <gradientFill type="path" left="0.5" right="0.5" top="0.5" bottom="0.5">
          <stop position="0">
            <color theme="0"/>
          </stop>
          <stop position="1">
            <color rgb="FFFFC7CE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rgb="FFFFC7CE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rgb="FFFFC7CE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rgb="FFFFC7CE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rgb="FFFFC7CE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rgb="FFFFC7CE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rgb="FFFFC7CE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rgb="FFFFC7CE"/>
          </stop>
        </gradientFill>
      </fill>
    </dxf>
    <dxf>
      <numFmt numFmtId="164" formatCode="@\ &quot;Выберите тип заявления&quot;"/>
      <fill>
        <gradientFill degree="90">
          <stop position="0">
            <color theme="9" tint="0.40000610370189521"/>
          </stop>
          <stop position="1">
            <color theme="0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rgb="FFFFC7CE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rgb="FFFFC7CE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rgb="FFFFC7CE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rgb="FFFFC7CE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rgb="FFFFC7CE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rgb="FFFFC7CE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rgb="FFFFC7CE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rgb="FFFFC7CE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rgb="FFFFC7CE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rgb="FFFFC7CE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rgb="FFFFC7CE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rgb="FFFFC7CE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rgb="FFFFC7CE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rgb="FFFFC7CE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rgb="FFFFC7CE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rgb="FFFFC7CE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rgb="FFFFC7CE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rgb="FFFFC7CE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rgb="FFFFC7CE"/>
          </stop>
        </gradientFill>
      </fill>
    </dxf>
  </dxfs>
  <tableStyles count="0" defaultTableStyle="TableStyleMedium2" defaultPivotStyle="PivotStyleLight16"/>
  <colors>
    <mruColors>
      <color rgb="FFFFC7CE"/>
      <color rgb="FFFE5C5C"/>
      <color rgb="FF0563C1"/>
      <color rgb="FFEC6A6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fmlaLink="$I$93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190500</xdr:colOff>
          <xdr:row>90</xdr:row>
          <xdr:rowOff>85725</xdr:rowOff>
        </xdr:from>
        <xdr:to>
          <xdr:col>1</xdr:col>
          <xdr:colOff>3886200</xdr:colOff>
          <xdr:row>92</xdr:row>
          <xdr:rowOff>438150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Проверить заполнение формы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">
    <pageSetUpPr fitToPage="1"/>
  </sheetPr>
  <dimension ref="A1:O94"/>
  <sheetViews>
    <sheetView tabSelected="1" zoomScaleNormal="100" workbookViewId="0">
      <selection activeCell="B1" sqref="B1:F1"/>
    </sheetView>
  </sheetViews>
  <sheetFormatPr defaultColWidth="0" defaultRowHeight="15" zeroHeight="1" x14ac:dyDescent="0.25"/>
  <cols>
    <col min="1" max="1" width="3.140625" style="4" customWidth="1"/>
    <col min="2" max="2" width="65.28515625" style="4" customWidth="1"/>
    <col min="3" max="5" width="9.140625" style="4" customWidth="1"/>
    <col min="6" max="6" width="71.28515625" style="17" customWidth="1"/>
    <col min="7" max="7" width="5" style="19" customWidth="1"/>
    <col min="8" max="8" width="0.140625" style="4" customWidth="1"/>
    <col min="9" max="14" width="5" style="4" hidden="1" customWidth="1"/>
    <col min="15" max="15" width="5" style="46" hidden="1" customWidth="1"/>
    <col min="16" max="16384" width="5" style="4" hidden="1"/>
  </cols>
  <sheetData>
    <row r="1" spans="1:13" ht="86.25" customHeight="1" x14ac:dyDescent="0.35">
      <c r="A1" s="50"/>
      <c r="B1" s="74" t="s">
        <v>515</v>
      </c>
      <c r="C1" s="74"/>
      <c r="D1" s="74"/>
      <c r="E1" s="74"/>
      <c r="F1" s="74"/>
      <c r="G1" s="11"/>
      <c r="I1" s="5" t="s">
        <v>392</v>
      </c>
      <c r="J1" s="4" t="s">
        <v>457</v>
      </c>
      <c r="K1" s="4" t="s">
        <v>458</v>
      </c>
      <c r="L1" s="4" t="s">
        <v>459</v>
      </c>
      <c r="M1" s="4" t="s">
        <v>395</v>
      </c>
    </row>
    <row r="2" spans="1:13" ht="15.75" thickBot="1" x14ac:dyDescent="0.3">
      <c r="A2" s="12"/>
      <c r="B2" s="13"/>
      <c r="C2" s="13"/>
      <c r="D2" s="13"/>
      <c r="E2" s="13"/>
      <c r="F2" s="14"/>
      <c r="G2" s="15"/>
    </row>
    <row r="3" spans="1:13" ht="15.75" thickBot="1" x14ac:dyDescent="0.3">
      <c r="A3" s="16"/>
      <c r="B3" s="13" t="s">
        <v>0</v>
      </c>
      <c r="C3" s="13"/>
      <c r="D3" s="13"/>
      <c r="E3" s="13"/>
      <c r="F3" s="68"/>
      <c r="G3" s="15" t="str">
        <f>+IF(F3="",Справочник!$E$2,"")</f>
        <v>*</v>
      </c>
      <c r="I3" s="4" t="str">
        <f>+IF(AND(F3="",$I$93=TRUE),Справочник!$E$3,"")</f>
        <v/>
      </c>
    </row>
    <row r="4" spans="1:13" ht="15.75" thickBot="1" x14ac:dyDescent="0.3">
      <c r="A4" s="16"/>
      <c r="B4" s="47"/>
      <c r="C4" s="36"/>
      <c r="D4" s="36"/>
      <c r="E4" s="36"/>
      <c r="F4" s="35" t="str">
        <f>+IF(OR(I3&lt;&gt;"",J3&lt;&gt;"",M3&lt;&gt;""),I3&amp;J3&amp;M3,"")</f>
        <v/>
      </c>
      <c r="G4" s="15"/>
    </row>
    <row r="5" spans="1:13" ht="15.75" thickBot="1" x14ac:dyDescent="0.3">
      <c r="A5" s="16"/>
      <c r="B5" s="13" t="s">
        <v>1</v>
      </c>
      <c r="C5" s="13"/>
      <c r="D5" s="13"/>
      <c r="E5" s="13"/>
      <c r="F5" s="69"/>
      <c r="G5" s="15" t="str">
        <f>+IF(F5="",Справочник!$E$2,"")</f>
        <v>*</v>
      </c>
      <c r="I5" s="4" t="str">
        <f>+IF(AND(F5="",$I$93=TRUE),Справочник!$E$3,"")</f>
        <v/>
      </c>
    </row>
    <row r="6" spans="1:13" ht="15.75" thickBot="1" x14ac:dyDescent="0.3">
      <c r="A6" s="16"/>
      <c r="B6" s="47"/>
      <c r="C6" s="13"/>
      <c r="D6" s="13"/>
      <c r="E6" s="13"/>
      <c r="F6" s="35" t="str">
        <f>+IF(OR(I5&lt;&gt;"",J5&lt;&gt;"",M5&lt;&gt;""),I5&amp;J5&amp;M5,"")</f>
        <v/>
      </c>
      <c r="G6" s="15"/>
    </row>
    <row r="7" spans="1:13" ht="15.75" thickBot="1" x14ac:dyDescent="0.3">
      <c r="A7" s="12"/>
      <c r="B7" s="13" t="s">
        <v>2</v>
      </c>
      <c r="C7" s="13"/>
      <c r="D7" s="13"/>
      <c r="E7" s="13"/>
      <c r="F7" s="69"/>
      <c r="G7" s="15" t="str">
        <f>+IF(F7="",Справочник!$E$2,"")</f>
        <v>*</v>
      </c>
      <c r="I7" s="4" t="str">
        <f>+IF(AND(F7="",$I$93=TRUE),Справочник!$E$3,"")</f>
        <v/>
      </c>
    </row>
    <row r="8" spans="1:13" ht="15.75" thickBot="1" x14ac:dyDescent="0.3">
      <c r="A8" s="12"/>
      <c r="B8" s="54"/>
      <c r="C8" s="13"/>
      <c r="D8" s="13"/>
      <c r="E8" s="13"/>
      <c r="F8" s="35" t="str">
        <f>+IF(OR(I7&lt;&gt;"",J7&lt;&gt;"",M7&lt;&gt;""),I7&amp;J7&amp;M7,"")</f>
        <v/>
      </c>
      <c r="G8" s="15"/>
    </row>
    <row r="9" spans="1:13" ht="15.75" thickBot="1" x14ac:dyDescent="0.3">
      <c r="A9" s="12"/>
      <c r="B9" s="13" t="s">
        <v>13</v>
      </c>
      <c r="C9" s="13"/>
      <c r="D9" s="13"/>
      <c r="E9" s="13"/>
      <c r="F9" s="69"/>
      <c r="G9" s="15"/>
    </row>
    <row r="10" spans="1:13" ht="15.75" thickBot="1" x14ac:dyDescent="0.3">
      <c r="A10" s="12"/>
      <c r="B10" s="13"/>
      <c r="C10" s="13"/>
      <c r="D10" s="13"/>
      <c r="E10" s="13"/>
      <c r="F10" s="72"/>
      <c r="G10" s="15"/>
    </row>
    <row r="11" spans="1:13" ht="15.75" thickBot="1" x14ac:dyDescent="0.3">
      <c r="A11" s="12"/>
      <c r="B11" s="13" t="s">
        <v>15</v>
      </c>
      <c r="C11" s="13"/>
      <c r="D11" s="13"/>
      <c r="E11" s="13"/>
      <c r="F11" s="70"/>
      <c r="G11" s="15" t="str">
        <f>+IF(F11="",Справочник!$E$2,"")</f>
        <v>*</v>
      </c>
      <c r="I11" s="4" t="str">
        <f>+IF(AND(F11="",$I$93=TRUE),Справочник!$E$3,"")</f>
        <v/>
      </c>
      <c r="J11" s="4" t="str">
        <f>IFERROR(
                                   IF(
                                               AND(F11&lt;&gt;"",I93=TRUE),
                                                                                          IF(RIGHT(LEFT(F11,LEN(F11)-1)-INT((LEFT(F11,LEN(F11)-1))/(LEN(F11)-2))*(LEN(F11)-2),1)=TEXT(_xlfn.NUMBERVALUE(RIGHT(F11,1)),"@"),"",Справочник!$E$6),
                                                                                          ""),
                                    Справочник!$E$6)</f>
        <v/>
      </c>
      <c r="M11" s="4" t="str">
        <f>+IF(AND(LEN(F11)&lt;&gt;13,F11&lt;&gt;"",I93=TRUE),Справочник!$E$5,"")</f>
        <v/>
      </c>
    </row>
    <row r="12" spans="1:13" ht="15.75" thickBot="1" x14ac:dyDescent="0.3">
      <c r="A12" s="12"/>
      <c r="B12" s="13"/>
      <c r="C12" s="13"/>
      <c r="D12" s="13"/>
      <c r="E12" s="13"/>
      <c r="F12" s="35" t="str">
        <f>+IF(OR(I11&lt;&gt;"",J11&lt;&gt;"",M11&lt;&gt;""),I11&amp;J11&amp;M11,"")</f>
        <v/>
      </c>
      <c r="G12" s="15"/>
    </row>
    <row r="13" spans="1:13" ht="15.75" thickBot="1" x14ac:dyDescent="0.3">
      <c r="A13" s="12"/>
      <c r="B13" s="13" t="s">
        <v>14</v>
      </c>
      <c r="C13" s="13"/>
      <c r="D13" s="13"/>
      <c r="E13" s="13"/>
      <c r="F13" s="71"/>
      <c r="G13" s="15" t="str">
        <f>+IF(F13="",Справочник!$E$2,"")</f>
        <v>*</v>
      </c>
      <c r="I13" s="4" t="str">
        <f>+IF(AND(F13="",$I$93=TRUE),Справочник!$E$3,"")</f>
        <v/>
      </c>
      <c r="J13" s="4" t="str">
        <f>+IFERROR(
                                IF(AND(F13&lt;&gt;"",I93=TRUE),
                                IF(SUMPRODUCT((MID(F13,{1;2;3;4;5;6;7;8;9;10},1)*1)*{2;4;10;3;5;9;4;6;8;0})-INT((SUMPRODUCT((MID(F13,{1;2;3;4;5;6;7;8;9;10},1)*1)*{2;4;10;3;5;9;4;6;8;0})/11))*11 &lt;&gt; _xlfn.NUMBERVALUE(RIGHT(F13,1)),
                               Справочник!$E$9,""),""),
                                   Справочник!$E$9)</f>
        <v/>
      </c>
      <c r="M13" s="4" t="str">
        <f>+IF(AND(LEN(F13)&lt;&gt;10,F13&lt;&gt;"",I93=TRUE),Справочник!$E$7,"")</f>
        <v/>
      </c>
    </row>
    <row r="14" spans="1:13" x14ac:dyDescent="0.25">
      <c r="A14" s="12"/>
      <c r="B14" s="13"/>
      <c r="C14" s="13"/>
      <c r="D14" s="13"/>
      <c r="E14" s="13"/>
      <c r="F14" s="35" t="str">
        <f>+IF(OR(I13&lt;&gt;"",J13&lt;&gt;"",M13&lt;&gt;""),I13&amp;J13&amp;M13,"")</f>
        <v/>
      </c>
      <c r="G14" s="15"/>
    </row>
    <row r="15" spans="1:13" ht="65.25" customHeight="1" x14ac:dyDescent="0.25">
      <c r="A15" s="12"/>
      <c r="B15" s="56" t="s">
        <v>520</v>
      </c>
      <c r="C15" s="47"/>
      <c r="E15" s="51"/>
      <c r="F15" s="51" t="str">
        <f>+IF(B1=" ","",INDEX(Справочник!N2:O4,MATCH('Заявление УПД'!B1,Заявления,0),2))</f>
        <v/>
      </c>
      <c r="G15" s="15"/>
    </row>
    <row r="16" spans="1:13" ht="3.75" customHeight="1" x14ac:dyDescent="0.25">
      <c r="A16" s="12"/>
      <c r="B16" s="51"/>
      <c r="C16" s="51"/>
      <c r="D16" s="51"/>
      <c r="E16" s="51"/>
      <c r="F16" s="52"/>
      <c r="G16" s="15"/>
    </row>
    <row r="17" spans="1:9" x14ac:dyDescent="0.25">
      <c r="A17" s="12"/>
      <c r="B17" s="48"/>
      <c r="C17" s="48"/>
      <c r="D17" s="48"/>
      <c r="E17" s="48"/>
      <c r="F17" s="49"/>
      <c r="G17" s="15"/>
    </row>
    <row r="18" spans="1:9" ht="15.75" x14ac:dyDescent="0.25">
      <c r="A18" s="12"/>
      <c r="B18" s="73" t="s">
        <v>522</v>
      </c>
      <c r="C18" s="48"/>
      <c r="D18" s="48"/>
      <c r="E18" s="48"/>
      <c r="F18" s="49"/>
      <c r="G18" s="15"/>
    </row>
    <row r="19" spans="1:9" ht="15.75" thickBot="1" x14ac:dyDescent="0.3">
      <c r="A19" s="12"/>
      <c r="B19" s="13"/>
      <c r="C19" s="13"/>
      <c r="D19" s="13"/>
      <c r="E19" s="13"/>
      <c r="F19" s="35"/>
      <c r="G19" s="15"/>
    </row>
    <row r="20" spans="1:9" ht="15.75" thickBot="1" x14ac:dyDescent="0.3">
      <c r="A20" s="12"/>
      <c r="B20" s="59" t="s">
        <v>523</v>
      </c>
      <c r="C20" s="13"/>
      <c r="D20" s="13"/>
      <c r="E20" s="13"/>
      <c r="F20" s="69"/>
      <c r="G20" s="15" t="str">
        <f>+IF(F20="",Справочник!$E$2,"")</f>
        <v>*</v>
      </c>
      <c r="I20" s="4" t="str">
        <f>+IF(AND(F20="",$I$93=TRUE),Справочник!$E$3,"")</f>
        <v/>
      </c>
    </row>
    <row r="21" spans="1:9" ht="15.75" thickBot="1" x14ac:dyDescent="0.3">
      <c r="A21" s="12"/>
      <c r="B21" s="13"/>
      <c r="C21" s="13"/>
      <c r="D21" s="13"/>
      <c r="E21" s="13"/>
      <c r="F21" s="35" t="str">
        <f>+IF(OR(I20&lt;&gt;"",J20&lt;&gt;"",M20&lt;&gt;""),I20&amp;J20&amp;M20,"")</f>
        <v/>
      </c>
      <c r="G21" s="15"/>
    </row>
    <row r="22" spans="1:9" ht="15.75" thickBot="1" x14ac:dyDescent="0.3">
      <c r="A22" s="12"/>
      <c r="B22" s="13" t="s">
        <v>548</v>
      </c>
      <c r="C22" s="13"/>
      <c r="D22" s="13"/>
      <c r="E22" s="13"/>
      <c r="F22" s="69"/>
      <c r="G22" s="15" t="str">
        <f>+IF(F22="",Справочник!$E$2,"")</f>
        <v>*</v>
      </c>
      <c r="I22" s="4" t="str">
        <f>+IF(AND(F22="",$I$93=TRUE),Справочник!$E$3,"")</f>
        <v/>
      </c>
    </row>
    <row r="23" spans="1:9" ht="90" x14ac:dyDescent="0.25">
      <c r="A23" s="12"/>
      <c r="B23" s="60" t="s">
        <v>533</v>
      </c>
      <c r="C23" s="13"/>
      <c r="D23" s="13"/>
      <c r="E23" s="13"/>
      <c r="F23" s="37" t="str">
        <f>+IF(OR(I22&lt;&gt;"",J22&lt;&gt;"",M22&lt;&gt;""),I22&amp;J22&amp;M22,"")</f>
        <v/>
      </c>
      <c r="G23" s="15"/>
    </row>
    <row r="24" spans="1:9" ht="15.75" thickBot="1" x14ac:dyDescent="0.3">
      <c r="A24" s="12"/>
      <c r="B24" s="13"/>
      <c r="C24" s="13"/>
      <c r="D24" s="13"/>
      <c r="E24" s="13"/>
      <c r="F24" s="35"/>
      <c r="G24" s="15"/>
    </row>
    <row r="25" spans="1:9" ht="15.75" thickBot="1" x14ac:dyDescent="0.3">
      <c r="A25" s="12"/>
      <c r="B25" s="18" t="s">
        <v>542</v>
      </c>
      <c r="C25" s="13"/>
      <c r="D25" s="13"/>
      <c r="E25" s="13"/>
      <c r="F25" s="69"/>
      <c r="G25" s="15" t="str">
        <f>+IF(F25="",Справочник!$E$2,"")</f>
        <v>*</v>
      </c>
      <c r="I25" s="4" t="str">
        <f>+IF(AND(F25="",$I$93=TRUE),Справочник!$E$3,"")</f>
        <v/>
      </c>
    </row>
    <row r="26" spans="1:9" x14ac:dyDescent="0.25">
      <c r="A26" s="12"/>
      <c r="B26" s="58" t="s">
        <v>537</v>
      </c>
      <c r="C26" s="13"/>
      <c r="D26" s="13"/>
      <c r="E26" s="13"/>
      <c r="F26" s="35" t="str">
        <f>+IF(OR(I25&lt;&gt;"",J25&lt;&gt;"",M25&lt;&gt;""),I25&amp;J25&amp;M25,"")</f>
        <v/>
      </c>
      <c r="G26" s="15"/>
    </row>
    <row r="27" spans="1:9" ht="15.75" thickBot="1" x14ac:dyDescent="0.3">
      <c r="A27" s="12"/>
      <c r="B27" s="13"/>
      <c r="C27" s="13"/>
      <c r="D27" s="13"/>
      <c r="E27" s="13"/>
      <c r="F27" s="35"/>
      <c r="G27" s="15"/>
    </row>
    <row r="28" spans="1:9" ht="15.75" thickBot="1" x14ac:dyDescent="0.3">
      <c r="A28" s="12"/>
      <c r="B28" s="13" t="s">
        <v>543</v>
      </c>
      <c r="C28" s="13"/>
      <c r="D28" s="13"/>
      <c r="E28" s="13"/>
      <c r="F28" s="69"/>
      <c r="G28" s="15" t="str">
        <f>+IF(F28="",Справочник!$E$2,"")</f>
        <v>*</v>
      </c>
      <c r="I28" s="4" t="str">
        <f>+IF(AND(F28="",$I$93=TRUE),Справочник!$E$3,"")</f>
        <v/>
      </c>
    </row>
    <row r="29" spans="1:9" ht="30" x14ac:dyDescent="0.25">
      <c r="A29" s="12"/>
      <c r="B29" s="55" t="s">
        <v>534</v>
      </c>
      <c r="C29" s="13"/>
      <c r="D29" s="13"/>
      <c r="E29" s="13"/>
      <c r="F29" s="37" t="str">
        <f>+IF(OR(I28&lt;&gt;"",J28&lt;&gt;"",M28&lt;&gt;""),I28&amp;J28&amp;M28,"")</f>
        <v/>
      </c>
      <c r="G29" s="15"/>
    </row>
    <row r="30" spans="1:9" ht="15.75" thickBot="1" x14ac:dyDescent="0.3">
      <c r="A30" s="12"/>
      <c r="B30" s="13"/>
      <c r="C30" s="13"/>
      <c r="D30" s="13"/>
      <c r="E30" s="13"/>
      <c r="F30" s="35"/>
      <c r="G30" s="15"/>
    </row>
    <row r="31" spans="1:9" ht="15.75" customHeight="1" thickBot="1" x14ac:dyDescent="0.3">
      <c r="A31" s="12"/>
      <c r="B31" s="60" t="s">
        <v>538</v>
      </c>
      <c r="C31" s="13"/>
      <c r="D31" s="13"/>
      <c r="E31" s="13"/>
      <c r="F31" s="69"/>
      <c r="G31" s="15" t="str">
        <f>+IF(F31="",Справочник!$E$2,"")</f>
        <v>*</v>
      </c>
      <c r="I31" s="4" t="str">
        <f>+IF(AND(F31="",$I$93=TRUE),Справочник!$E$3,"")</f>
        <v/>
      </c>
    </row>
    <row r="32" spans="1:9" ht="60" x14ac:dyDescent="0.25">
      <c r="A32" s="12"/>
      <c r="B32" s="55" t="s">
        <v>539</v>
      </c>
      <c r="C32" s="13"/>
      <c r="D32" s="13"/>
      <c r="E32" s="13"/>
      <c r="F32" s="37" t="str">
        <f>+IF(OR(I31&lt;&gt;"",J31&lt;&gt;"",M31&lt;&gt;""),I31&amp;J31&amp;M31,"")</f>
        <v/>
      </c>
      <c r="G32" s="15"/>
    </row>
    <row r="33" spans="1:15" ht="15.75" thickBot="1" x14ac:dyDescent="0.3">
      <c r="A33" s="12"/>
      <c r="B33" s="13"/>
      <c r="C33" s="13"/>
      <c r="D33" s="13"/>
      <c r="E33" s="13"/>
      <c r="F33" s="35"/>
      <c r="G33" s="15"/>
    </row>
    <row r="34" spans="1:15" ht="15.75" thickBot="1" x14ac:dyDescent="0.3">
      <c r="A34" s="12"/>
      <c r="B34" s="13" t="s">
        <v>525</v>
      </c>
      <c r="C34" s="13"/>
      <c r="D34" s="13"/>
      <c r="E34" s="13"/>
      <c r="F34" s="69"/>
      <c r="G34" s="15" t="str">
        <f>+IF(F34="",Справочник!$E$2,"")</f>
        <v>*</v>
      </c>
      <c r="I34" s="4" t="str">
        <f>+IF(AND(F34="",$I$93=TRUE),Справочник!$E$3,"")</f>
        <v/>
      </c>
    </row>
    <row r="35" spans="1:15" ht="30" x14ac:dyDescent="0.25">
      <c r="A35" s="12"/>
      <c r="B35" s="18" t="s">
        <v>517</v>
      </c>
      <c r="C35" s="13"/>
      <c r="D35" s="13"/>
      <c r="E35" s="13"/>
      <c r="F35" s="37" t="str">
        <f>+IF(OR(I34&lt;&gt;"",J34&lt;&gt;"",M34&lt;&gt;""),I34&amp;J34&amp;M34,"")</f>
        <v/>
      </c>
      <c r="G35" s="15"/>
    </row>
    <row r="36" spans="1:15" ht="15.75" thickBot="1" x14ac:dyDescent="0.3">
      <c r="A36" s="12"/>
      <c r="B36" s="13"/>
      <c r="C36" s="13"/>
      <c r="D36" s="13"/>
      <c r="E36" s="13"/>
      <c r="F36" s="35"/>
      <c r="G36" s="15"/>
    </row>
    <row r="37" spans="1:15" ht="15.75" thickBot="1" x14ac:dyDescent="0.3">
      <c r="A37" s="12"/>
      <c r="B37" s="13" t="s">
        <v>544</v>
      </c>
      <c r="C37" s="13"/>
      <c r="D37" s="13"/>
      <c r="E37" s="13"/>
      <c r="F37" s="69"/>
      <c r="G37" s="15" t="str">
        <f>+IF(F37="",Справочник!$E$2,"")</f>
        <v>*</v>
      </c>
      <c r="I37" s="4" t="str">
        <f>+IF(AND(F37="",$I$93=TRUE),Справочник!$E$3,"")</f>
        <v/>
      </c>
    </row>
    <row r="38" spans="1:15" ht="90" x14ac:dyDescent="0.25">
      <c r="A38" s="12"/>
      <c r="B38" s="55" t="s">
        <v>549</v>
      </c>
      <c r="C38" s="13"/>
      <c r="D38" s="13"/>
      <c r="E38" s="13"/>
      <c r="F38" s="37" t="str">
        <f>+IF(OR(I37&lt;&gt;"",J37&lt;&gt;"",M37&lt;&gt;""),I37&amp;J37&amp;M37,"")</f>
        <v/>
      </c>
      <c r="G38" s="15"/>
    </row>
    <row r="39" spans="1:15" ht="15.75" thickBot="1" x14ac:dyDescent="0.3">
      <c r="A39" s="12"/>
      <c r="B39" s="13"/>
      <c r="C39" s="13"/>
      <c r="D39" s="13"/>
      <c r="E39" s="13"/>
      <c r="F39" s="35"/>
      <c r="G39" s="15"/>
    </row>
    <row r="40" spans="1:15" ht="15.75" thickBot="1" x14ac:dyDescent="0.3">
      <c r="A40" s="12"/>
      <c r="B40" s="13" t="s">
        <v>544</v>
      </c>
      <c r="C40" s="13"/>
      <c r="D40" s="13"/>
      <c r="E40" s="13"/>
      <c r="F40" s="69"/>
      <c r="G40" s="15" t="str">
        <f>+IF(F40="",Справочник!$E$2,"")</f>
        <v>*</v>
      </c>
      <c r="I40" s="4" t="str">
        <f>+IF(AND(F40="",$I$93=TRUE),Справочник!$E$3,"")</f>
        <v/>
      </c>
    </row>
    <row r="41" spans="1:15" ht="225" x14ac:dyDescent="0.25">
      <c r="A41" s="12"/>
      <c r="B41" s="55" t="s">
        <v>540</v>
      </c>
      <c r="C41" s="13"/>
      <c r="D41" s="13"/>
      <c r="E41" s="13"/>
      <c r="F41" s="37" t="str">
        <f>+IF(OR(I40&lt;&gt;"",J40&lt;&gt;"",M40&lt;&gt;""),I40&amp;J40&amp;M40,"")</f>
        <v/>
      </c>
      <c r="G41" s="15"/>
    </row>
    <row r="42" spans="1:15" ht="15.75" thickBot="1" x14ac:dyDescent="0.3">
      <c r="A42" s="12"/>
      <c r="B42" s="13"/>
      <c r="C42" s="13"/>
      <c r="D42" s="13"/>
      <c r="E42" s="13"/>
      <c r="F42" s="35"/>
      <c r="G42" s="15"/>
    </row>
    <row r="43" spans="1:15" ht="15.75" thickBot="1" x14ac:dyDescent="0.3">
      <c r="A43" s="12"/>
      <c r="B43" s="13" t="s">
        <v>544</v>
      </c>
      <c r="C43" s="13"/>
      <c r="D43" s="13"/>
      <c r="E43" s="13"/>
      <c r="F43" s="69"/>
      <c r="G43" s="15" t="str">
        <f>+IF(F43="",Справочник!$E$2,"")</f>
        <v>*</v>
      </c>
      <c r="I43" s="4" t="str">
        <f>+IF(AND(F43="",$I$93=TRUE),Справочник!$E$3,"")</f>
        <v/>
      </c>
    </row>
    <row r="44" spans="1:15" ht="252.75" customHeight="1" x14ac:dyDescent="0.25">
      <c r="A44" s="12"/>
      <c r="B44" s="55" t="s">
        <v>536</v>
      </c>
      <c r="C44" s="13"/>
      <c r="D44" s="13"/>
      <c r="E44" s="13"/>
      <c r="F44" s="37" t="str">
        <f>+IF(OR(I43&lt;&gt;"",J43&lt;&gt;"",M43&lt;&gt;""),I43&amp;J43&amp;M43,"")</f>
        <v/>
      </c>
      <c r="G44" s="15"/>
    </row>
    <row r="45" spans="1:15" ht="15.75" thickBot="1" x14ac:dyDescent="0.3">
      <c r="A45" s="12"/>
      <c r="B45" s="13"/>
      <c r="C45" s="13"/>
      <c r="D45" s="13"/>
      <c r="E45" s="13"/>
      <c r="F45" s="35"/>
      <c r="G45" s="15"/>
    </row>
    <row r="46" spans="1:15" ht="15.75" thickBot="1" x14ac:dyDescent="0.3">
      <c r="A46" s="12"/>
      <c r="B46" s="13" t="s">
        <v>526</v>
      </c>
      <c r="C46" s="13"/>
      <c r="D46" s="13"/>
      <c r="E46" s="13"/>
      <c r="F46" s="69"/>
      <c r="G46" s="15" t="str">
        <f>+IF(F46="",Справочник!$E$2,"")</f>
        <v>*</v>
      </c>
      <c r="I46" s="4" t="str">
        <f>+IF(AND(F46="",$I$93=TRUE),Справочник!$E$3,"")</f>
        <v/>
      </c>
    </row>
    <row r="47" spans="1:15" ht="47.25" x14ac:dyDescent="0.25">
      <c r="A47" s="12"/>
      <c r="B47" s="18" t="s">
        <v>527</v>
      </c>
      <c r="C47" s="13"/>
      <c r="D47" s="13"/>
      <c r="E47" s="13"/>
      <c r="F47" s="37" t="str">
        <f>+IF(OR(I46&lt;&gt;"",J46&lt;&gt;"",M46&lt;&gt;""),I46&amp;J46&amp;M46,"")</f>
        <v/>
      </c>
      <c r="G47" s="15"/>
      <c r="O47" s="57"/>
    </row>
    <row r="48" spans="1:15" ht="15.75" thickBot="1" x14ac:dyDescent="0.3">
      <c r="A48" s="12"/>
      <c r="B48" s="13"/>
      <c r="C48" s="13"/>
      <c r="D48" s="13"/>
      <c r="E48" s="13"/>
      <c r="F48" s="35"/>
      <c r="G48" s="15"/>
    </row>
    <row r="49" spans="1:15" ht="15.75" thickBot="1" x14ac:dyDescent="0.3">
      <c r="A49" s="12"/>
      <c r="B49" s="13" t="s">
        <v>528</v>
      </c>
      <c r="C49" s="13"/>
      <c r="D49" s="13"/>
      <c r="E49" s="13"/>
      <c r="F49" s="69"/>
      <c r="G49" s="15" t="str">
        <f>+IF(F49="",Справочник!$E$2,"")</f>
        <v>*</v>
      </c>
      <c r="I49" s="4" t="str">
        <f>+IF(AND(F49="",$I$93=TRUE),Справочник!$E$3,"")</f>
        <v/>
      </c>
    </row>
    <row r="50" spans="1:15" ht="45" x14ac:dyDescent="0.25">
      <c r="A50" s="12"/>
      <c r="B50" s="18" t="s">
        <v>545</v>
      </c>
      <c r="C50" s="13"/>
      <c r="D50" s="13"/>
      <c r="E50" s="13"/>
      <c r="F50" s="37" t="str">
        <f>+IF(OR(I49&lt;&gt;"",J49&lt;&gt;"",M49&lt;&gt;""),I49&amp;J49&amp;M49,"")</f>
        <v/>
      </c>
      <c r="G50" s="15"/>
    </row>
    <row r="51" spans="1:15" ht="15.75" thickBot="1" x14ac:dyDescent="0.3">
      <c r="A51" s="12"/>
      <c r="B51" s="13"/>
      <c r="C51" s="13"/>
      <c r="D51" s="13"/>
      <c r="E51" s="13"/>
      <c r="F51" s="37"/>
      <c r="G51" s="15"/>
    </row>
    <row r="52" spans="1:15" ht="15.75" thickBot="1" x14ac:dyDescent="0.3">
      <c r="A52" s="12"/>
      <c r="B52" s="59" t="s">
        <v>529</v>
      </c>
      <c r="C52" s="13"/>
      <c r="D52" s="13"/>
      <c r="E52" s="13"/>
      <c r="F52" s="69"/>
      <c r="G52" s="15" t="str">
        <f>+IF(F52="",Справочник!$E$2,"")</f>
        <v>*</v>
      </c>
      <c r="I52" s="4" t="str">
        <f>+IF(AND(F52="",$I$93=TRUE),Справочник!$E$3,"")</f>
        <v/>
      </c>
    </row>
    <row r="53" spans="1:15" ht="105" x14ac:dyDescent="0.25">
      <c r="A53" s="12"/>
      <c r="B53" s="55" t="s">
        <v>550</v>
      </c>
      <c r="C53" s="13"/>
      <c r="D53" s="13"/>
      <c r="E53" s="13"/>
      <c r="F53" s="37" t="str">
        <f>+IF(OR(I52&lt;&gt;"",J52&lt;&gt;"",M52&lt;&gt;""),I52&amp;J52&amp;M52,"")</f>
        <v/>
      </c>
      <c r="G53" s="15"/>
    </row>
    <row r="54" spans="1:15" ht="15.75" thickBot="1" x14ac:dyDescent="0.3">
      <c r="A54" s="12"/>
      <c r="B54" s="13"/>
      <c r="C54" s="13"/>
      <c r="D54" s="13"/>
      <c r="E54" s="13"/>
      <c r="F54" s="37"/>
      <c r="G54" s="15"/>
    </row>
    <row r="55" spans="1:15" ht="15.75" thickBot="1" x14ac:dyDescent="0.3">
      <c r="A55" s="12"/>
      <c r="B55" s="13" t="s">
        <v>531</v>
      </c>
      <c r="C55" s="13"/>
      <c r="D55" s="13"/>
      <c r="E55" s="13"/>
      <c r="F55" s="69"/>
      <c r="G55" s="15" t="str">
        <f>+IF(F55="",Справочник!$E$2,"")</f>
        <v>*</v>
      </c>
      <c r="I55" s="4" t="str">
        <f>+IF(AND(F55="",$I$93=TRUE),Справочник!$E$3,"")</f>
        <v/>
      </c>
    </row>
    <row r="56" spans="1:15" ht="63" customHeight="1" x14ac:dyDescent="0.25">
      <c r="A56" s="12"/>
      <c r="B56" s="55" t="s">
        <v>532</v>
      </c>
      <c r="C56" s="13"/>
      <c r="D56" s="13"/>
      <c r="E56" s="13"/>
      <c r="F56" s="37" t="str">
        <f>+IF(OR(I55&lt;&gt;"",J55&lt;&gt;"",M55&lt;&gt;""),I55&amp;J55&amp;M55,"")</f>
        <v/>
      </c>
      <c r="G56" s="15"/>
    </row>
    <row r="57" spans="1:15" ht="15.75" thickBot="1" x14ac:dyDescent="0.3">
      <c r="A57" s="12"/>
      <c r="B57" s="13"/>
      <c r="C57" s="13"/>
      <c r="D57" s="13"/>
      <c r="E57" s="13"/>
      <c r="F57" s="37"/>
      <c r="G57" s="15"/>
    </row>
    <row r="58" spans="1:15" ht="15.75" thickBot="1" x14ac:dyDescent="0.3">
      <c r="A58" s="12"/>
      <c r="B58" s="13" t="s">
        <v>546</v>
      </c>
      <c r="C58" s="13"/>
      <c r="D58" s="13"/>
      <c r="E58" s="13"/>
      <c r="F58" s="69"/>
      <c r="G58" s="15" t="str">
        <f>+IF(F58="",Справочник!$E$2,"")</f>
        <v>*</v>
      </c>
      <c r="I58" s="4" t="str">
        <f>+IF(AND(F58="",$I$93=TRUE),Справочник!$E$3,"")</f>
        <v/>
      </c>
    </row>
    <row r="59" spans="1:15" ht="120.75" customHeight="1" x14ac:dyDescent="0.25">
      <c r="A59" s="12"/>
      <c r="B59" s="55" t="s">
        <v>551</v>
      </c>
      <c r="C59" s="13"/>
      <c r="D59" s="13"/>
      <c r="E59" s="13"/>
      <c r="F59" s="37" t="str">
        <f>+IF(OR(I58&lt;&gt;"",J58&lt;&gt;"",M58&lt;&gt;""),I58&amp;J58&amp;M58,"")</f>
        <v/>
      </c>
      <c r="G59" s="15"/>
    </row>
    <row r="60" spans="1:15" ht="15.75" thickBot="1" x14ac:dyDescent="0.3">
      <c r="A60" s="12"/>
      <c r="B60" s="13"/>
      <c r="C60" s="13"/>
      <c r="D60" s="13"/>
      <c r="E60" s="13"/>
      <c r="F60" s="37"/>
      <c r="G60" s="15"/>
    </row>
    <row r="61" spans="1:15" ht="15.75" thickBot="1" x14ac:dyDescent="0.3">
      <c r="A61" s="12"/>
      <c r="B61" s="13" t="s">
        <v>547</v>
      </c>
      <c r="C61" s="13"/>
      <c r="D61" s="13"/>
      <c r="E61" s="13"/>
      <c r="F61" s="69"/>
      <c r="G61" s="15" t="str">
        <f>+IF(F61="",Справочник!$E$2,"")</f>
        <v>*</v>
      </c>
      <c r="I61" s="4" t="str">
        <f>+IF(AND(F61="",$I$93=TRUE),Справочник!$E$3,"")</f>
        <v/>
      </c>
    </row>
    <row r="62" spans="1:15" ht="45" x14ac:dyDescent="0.25">
      <c r="A62" s="12"/>
      <c r="B62" s="55" t="s">
        <v>535</v>
      </c>
      <c r="C62" s="13"/>
      <c r="D62" s="13"/>
      <c r="E62" s="13"/>
      <c r="F62" s="37" t="str">
        <f>+IF(OR(I61&lt;&gt;"",J61&lt;&gt;"",M61&lt;&gt;""),I61&amp;J61&amp;M61,"")</f>
        <v/>
      </c>
      <c r="G62" s="15"/>
    </row>
    <row r="63" spans="1:15" x14ac:dyDescent="0.25">
      <c r="A63" s="12"/>
      <c r="B63" s="58"/>
      <c r="C63" s="13"/>
      <c r="D63" s="13"/>
      <c r="E63" s="13"/>
      <c r="F63" s="37"/>
      <c r="G63" s="15"/>
    </row>
    <row r="64" spans="1:15" s="63" customFormat="1" x14ac:dyDescent="0.25">
      <c r="A64" s="62"/>
      <c r="B64" s="61"/>
      <c r="C64" s="61"/>
      <c r="D64" s="61"/>
      <c r="E64" s="61"/>
      <c r="F64" s="67"/>
      <c r="G64" s="65"/>
      <c r="H64" s="66"/>
      <c r="I64" s="66"/>
      <c r="O64" s="64"/>
    </row>
    <row r="65" spans="1:15" x14ac:dyDescent="0.25">
      <c r="A65" s="12"/>
      <c r="B65" s="13"/>
      <c r="C65" s="13"/>
      <c r="D65" s="13"/>
      <c r="E65" s="13"/>
      <c r="F65" s="37"/>
      <c r="G65" s="15"/>
    </row>
    <row r="66" spans="1:15" ht="3.75" customHeight="1" x14ac:dyDescent="0.25">
      <c r="A66" s="12"/>
      <c r="B66" s="21"/>
      <c r="C66" s="20"/>
      <c r="D66" s="20"/>
      <c r="E66" s="20"/>
      <c r="F66" s="14"/>
      <c r="G66" s="15"/>
      <c r="O66" s="4"/>
    </row>
    <row r="67" spans="1:15" x14ac:dyDescent="0.25">
      <c r="A67" s="12"/>
      <c r="B67" s="45"/>
      <c r="C67" s="22"/>
      <c r="D67" s="22"/>
      <c r="E67" s="22"/>
      <c r="F67" s="14"/>
      <c r="G67" s="15"/>
      <c r="O67" s="4"/>
    </row>
    <row r="68" spans="1:15" ht="3.75" customHeight="1" x14ac:dyDescent="0.25">
      <c r="A68" s="12"/>
      <c r="B68" s="22"/>
      <c r="C68" s="22"/>
      <c r="D68" s="22"/>
      <c r="E68" s="22"/>
      <c r="F68" s="14"/>
      <c r="G68" s="15"/>
      <c r="O68" s="4"/>
    </row>
    <row r="69" spans="1:15" x14ac:dyDescent="0.25">
      <c r="A69" s="12"/>
      <c r="B69" s="23" t="s">
        <v>7</v>
      </c>
      <c r="C69" s="24"/>
      <c r="D69" s="24"/>
      <c r="E69" s="24"/>
      <c r="F69" s="14"/>
      <c r="G69" s="15"/>
      <c r="O69" s="4"/>
    </row>
    <row r="70" spans="1:15" ht="15.75" thickBot="1" x14ac:dyDescent="0.3">
      <c r="A70" s="12"/>
      <c r="B70" s="23"/>
      <c r="C70" s="24"/>
      <c r="D70" s="24"/>
      <c r="E70" s="24"/>
      <c r="F70" s="14"/>
      <c r="G70" s="15"/>
      <c r="O70" s="4"/>
    </row>
    <row r="71" spans="1:15" ht="15.75" thickBot="1" x14ac:dyDescent="0.3">
      <c r="A71" s="12"/>
      <c r="B71" s="25" t="s">
        <v>4</v>
      </c>
      <c r="C71" s="14"/>
      <c r="D71" s="25"/>
      <c r="E71" s="25"/>
      <c r="F71" s="69"/>
      <c r="G71" s="15" t="str">
        <f>+IF(F71="",Справочник!$E$2,"")</f>
        <v>*</v>
      </c>
      <c r="I71" s="4" t="str">
        <f>+IF(AND(F71="",$I$93=TRUE),Справочник!$E$3,"")</f>
        <v/>
      </c>
      <c r="O71" s="4"/>
    </row>
    <row r="72" spans="1:15" ht="15.75" thickBot="1" x14ac:dyDescent="0.3">
      <c r="A72" s="12"/>
      <c r="B72" s="13"/>
      <c r="C72" s="25"/>
      <c r="D72" s="25"/>
      <c r="E72" s="25"/>
      <c r="F72" s="37" t="str">
        <f>+IF(OR(I71&lt;&gt;"",J71&lt;&gt;"",M71&lt;&gt;""),I71&amp;J71&amp;M71,"")</f>
        <v/>
      </c>
      <c r="G72" s="15"/>
      <c r="O72" s="4"/>
    </row>
    <row r="73" spans="1:15" ht="15.75" thickBot="1" x14ac:dyDescent="0.3">
      <c r="A73" s="12"/>
      <c r="B73" s="25" t="s">
        <v>8</v>
      </c>
      <c r="C73" s="14"/>
      <c r="D73" s="25"/>
      <c r="E73" s="25"/>
      <c r="F73" s="69"/>
      <c r="G73" s="15" t="str">
        <f>+IF(F73="",Справочник!$E$2,"")</f>
        <v>*</v>
      </c>
      <c r="I73" s="4" t="str">
        <f>+IF(AND(F73="",$I$93=TRUE),Справочник!$E$3,"")</f>
        <v/>
      </c>
      <c r="J73" s="19"/>
      <c r="K73" s="19"/>
      <c r="L73" s="19"/>
      <c r="O73" s="4"/>
    </row>
    <row r="74" spans="1:15" ht="15.75" thickBot="1" x14ac:dyDescent="0.3">
      <c r="A74" s="12"/>
      <c r="B74" s="13"/>
      <c r="C74" s="25"/>
      <c r="D74" s="25"/>
      <c r="E74" s="25"/>
      <c r="F74" s="37" t="str">
        <f>+IF(OR(I73&lt;&gt;"",J73&lt;&gt;"",M73&lt;&gt;""),I73&amp;J73&amp;M73,"")</f>
        <v/>
      </c>
      <c r="G74" s="15"/>
      <c r="O74" s="4"/>
    </row>
    <row r="75" spans="1:15" ht="15.75" thickBot="1" x14ac:dyDescent="0.3">
      <c r="A75" s="12"/>
      <c r="B75" s="25" t="s">
        <v>410</v>
      </c>
      <c r="C75" s="14"/>
      <c r="D75" s="26"/>
      <c r="E75" s="26"/>
      <c r="F75" s="69"/>
      <c r="G75" s="15" t="str">
        <f>+IF(F75="",Справочник!$E$2,"")</f>
        <v>*</v>
      </c>
      <c r="I75" s="4" t="str">
        <f>+IF(AND(F75="",$I$93=TRUE),Справочник!$E$3,"")</f>
        <v/>
      </c>
      <c r="O75" s="4"/>
    </row>
    <row r="76" spans="1:15" x14ac:dyDescent="0.25">
      <c r="A76" s="12"/>
      <c r="B76" s="13"/>
      <c r="C76" s="26"/>
      <c r="D76" s="26"/>
      <c r="E76" s="26"/>
      <c r="F76" s="37" t="str">
        <f>+IF(OR(I75&lt;&gt;"",J75&lt;&gt;"",M75&lt;&gt;""),I75&amp;J75&amp;M75,"")</f>
        <v/>
      </c>
      <c r="G76" s="15"/>
      <c r="O76" s="4"/>
    </row>
    <row r="77" spans="1:15" x14ac:dyDescent="0.25">
      <c r="A77" s="34"/>
      <c r="B77" s="27" t="s">
        <v>9</v>
      </c>
      <c r="C77" s="28"/>
      <c r="D77" s="29"/>
      <c r="E77" s="27"/>
      <c r="F77" s="29"/>
      <c r="G77" s="30"/>
      <c r="O77" s="4"/>
    </row>
    <row r="78" spans="1:15" ht="15.75" thickBot="1" x14ac:dyDescent="0.3">
      <c r="A78" s="12"/>
      <c r="B78" s="13"/>
      <c r="C78" s="13"/>
      <c r="D78" s="25"/>
      <c r="E78" s="25"/>
      <c r="F78" s="14"/>
      <c r="G78" s="15"/>
      <c r="O78" s="4"/>
    </row>
    <row r="79" spans="1:15" ht="15.75" thickBot="1" x14ac:dyDescent="0.3">
      <c r="A79" s="12"/>
      <c r="B79" s="25" t="s">
        <v>6</v>
      </c>
      <c r="C79" s="13"/>
      <c r="D79" s="14"/>
      <c r="E79" s="25"/>
      <c r="F79" s="69"/>
      <c r="G79" s="15" t="str">
        <f>+IF(AND($F$75=Справочник!$M$2,F79=""),Справочник!$E$2,"")</f>
        <v/>
      </c>
      <c r="I79" s="4" t="str">
        <f>+IF(AND($F$75=Справочник!$M$2,F79="",$I$93=TRUE),Справочник!$E$3,"")</f>
        <v/>
      </c>
      <c r="O79" s="4"/>
    </row>
    <row r="80" spans="1:15" ht="15.75" thickBot="1" x14ac:dyDescent="0.3">
      <c r="A80" s="12"/>
      <c r="B80" s="13"/>
      <c r="C80" s="13"/>
      <c r="D80" s="25"/>
      <c r="E80" s="25"/>
      <c r="F80" s="37" t="str">
        <f>+IF(OR(I79&lt;&gt;"",J79&lt;&gt;"",M79&lt;&gt;""),I79&amp;J79&amp;M79,"")</f>
        <v/>
      </c>
      <c r="G80" s="15"/>
      <c r="O80" s="4"/>
    </row>
    <row r="81" spans="1:15" ht="15.75" thickBot="1" x14ac:dyDescent="0.3">
      <c r="A81" s="12"/>
      <c r="B81" s="25" t="s">
        <v>10</v>
      </c>
      <c r="C81" s="13"/>
      <c r="D81" s="14"/>
      <c r="E81" s="25"/>
      <c r="F81" s="68"/>
      <c r="G81" s="15" t="str">
        <f>+IF(AND($F$75=Справочник!$M$2,F81=""),Справочник!$E$2,"")</f>
        <v/>
      </c>
      <c r="I81" s="4" t="str">
        <f>+IF(AND($F$75=Справочник!$M$2,F81="",$I$93=TRUE),Справочник!$E$3,"")</f>
        <v/>
      </c>
      <c r="O81" s="4"/>
    </row>
    <row r="82" spans="1:15" ht="15.75" thickBot="1" x14ac:dyDescent="0.3">
      <c r="A82" s="12"/>
      <c r="B82" s="13"/>
      <c r="C82" s="13"/>
      <c r="D82" s="25"/>
      <c r="E82" s="25"/>
      <c r="F82" s="37" t="str">
        <f>+IF(OR(I81&lt;&gt;"",J81&lt;&gt;"",M81&lt;&gt;""),I81&amp;J81&amp;M81,"")</f>
        <v/>
      </c>
      <c r="G82" s="15"/>
      <c r="O82" s="4"/>
    </row>
    <row r="83" spans="1:15" ht="15.75" thickBot="1" x14ac:dyDescent="0.3">
      <c r="A83" s="12"/>
      <c r="B83" s="25" t="s">
        <v>11</v>
      </c>
      <c r="C83" s="13"/>
      <c r="D83" s="14"/>
      <c r="E83" s="25"/>
      <c r="F83" s="69"/>
      <c r="G83" s="15" t="str">
        <f>+IF(AND($F$75=Справочник!$M$2,F83=""),Справочник!$E$2,"")</f>
        <v/>
      </c>
      <c r="I83" s="4" t="str">
        <f>+IF(AND($F$75=Справочник!$M$2,F83="",$I$93=TRUE),Справочник!$E$3,"")</f>
        <v/>
      </c>
      <c r="O83" s="4"/>
    </row>
    <row r="84" spans="1:15" x14ac:dyDescent="0.25">
      <c r="A84" s="12"/>
      <c r="B84" s="13"/>
      <c r="C84" s="13"/>
      <c r="D84" s="25"/>
      <c r="E84" s="25"/>
      <c r="F84" s="37" t="str">
        <f>+IF(OR(I83&lt;&gt;"",J83&lt;&gt;"",M83&lt;&gt;""),I83&amp;J83&amp;M83,"")</f>
        <v/>
      </c>
      <c r="G84" s="15"/>
      <c r="O84" s="4"/>
    </row>
    <row r="85" spans="1:15" x14ac:dyDescent="0.25">
      <c r="A85" s="12"/>
      <c r="B85" s="22" t="s">
        <v>12</v>
      </c>
      <c r="C85" s="22"/>
      <c r="D85" s="22"/>
      <c r="E85" s="22"/>
      <c r="F85" s="14"/>
      <c r="G85" s="15"/>
      <c r="O85" s="4"/>
    </row>
    <row r="86" spans="1:15" ht="15.75" thickBot="1" x14ac:dyDescent="0.3">
      <c r="A86" s="12"/>
      <c r="B86" s="22"/>
      <c r="C86" s="22"/>
      <c r="D86" s="22"/>
      <c r="E86" s="22"/>
      <c r="F86" s="14"/>
      <c r="G86" s="15"/>
      <c r="O86" s="4"/>
    </row>
    <row r="87" spans="1:15" ht="15.75" thickBot="1" x14ac:dyDescent="0.3">
      <c r="A87" s="12"/>
      <c r="B87" s="25" t="s">
        <v>4</v>
      </c>
      <c r="C87" s="14"/>
      <c r="D87" s="25"/>
      <c r="E87" s="25"/>
      <c r="F87" s="69"/>
      <c r="G87" s="15" t="str">
        <f>+IF(F87="",Справочник!$E$2,"")</f>
        <v>*</v>
      </c>
      <c r="I87" s="4" t="str">
        <f>+IF(AND(F87="",$I$93=TRUE),Справочник!$E$3,"")</f>
        <v/>
      </c>
      <c r="O87" s="4"/>
    </row>
    <row r="88" spans="1:15" ht="15.75" thickBot="1" x14ac:dyDescent="0.3">
      <c r="A88" s="12"/>
      <c r="B88" s="13"/>
      <c r="C88" s="25"/>
      <c r="D88" s="25"/>
      <c r="E88" s="25"/>
      <c r="F88" s="37" t="str">
        <f>+IF(OR(I87&lt;&gt;"",J87&lt;&gt;"",M87&lt;&gt;""),I87&amp;J87&amp;M87,"")</f>
        <v/>
      </c>
      <c r="G88" s="15"/>
      <c r="O88" s="4"/>
    </row>
    <row r="89" spans="1:15" ht="15.75" thickBot="1" x14ac:dyDescent="0.3">
      <c r="A89" s="12"/>
      <c r="B89" s="25" t="s">
        <v>8</v>
      </c>
      <c r="C89" s="14"/>
      <c r="D89" s="25"/>
      <c r="E89" s="25"/>
      <c r="F89" s="69"/>
      <c r="G89" s="15" t="str">
        <f>+IF(F89="",Справочник!$E$2,"")</f>
        <v>*</v>
      </c>
      <c r="I89" s="4" t="str">
        <f>+IF(AND(F89="",$I$93=TRUE),Справочник!$E$3,"")</f>
        <v/>
      </c>
      <c r="O89" s="4"/>
    </row>
    <row r="90" spans="1:15" ht="15.75" thickBot="1" x14ac:dyDescent="0.3">
      <c r="A90" s="12"/>
      <c r="B90" s="13"/>
      <c r="C90" s="25"/>
      <c r="D90" s="25"/>
      <c r="E90" s="25"/>
      <c r="F90" s="37" t="str">
        <f>+IF(OR(I89&lt;&gt;"",J89&lt;&gt;"",M89&lt;&gt;""),I89&amp;J89&amp;M89,"")</f>
        <v/>
      </c>
      <c r="G90" s="15"/>
      <c r="O90" s="4"/>
    </row>
    <row r="91" spans="1:15" ht="15.75" thickBot="1" x14ac:dyDescent="0.3">
      <c r="A91" s="12"/>
      <c r="B91" s="25" t="s">
        <v>3</v>
      </c>
      <c r="C91" s="14"/>
      <c r="D91" s="25"/>
      <c r="E91" s="25"/>
      <c r="F91" s="69"/>
      <c r="G91" s="15" t="str">
        <f>+IF(F91="",Справочник!$E$2,"")</f>
        <v>*</v>
      </c>
      <c r="I91" s="4" t="str">
        <f>+IF(AND(F91="",$I$93=TRUE),Справочник!$E$3,"")</f>
        <v/>
      </c>
      <c r="J91" s="19" t="str">
        <f>+IF(AND(N(F91)=0,F91&lt;&gt;""),Справочник!$E$12,"")</f>
        <v/>
      </c>
      <c r="K91" s="19"/>
      <c r="L91" s="19"/>
      <c r="O91" s="4"/>
    </row>
    <row r="92" spans="1:15" ht="32.25" customHeight="1" x14ac:dyDescent="0.25">
      <c r="A92" s="12"/>
      <c r="B92" s="25"/>
      <c r="C92" s="14"/>
      <c r="D92" s="25"/>
      <c r="E92" s="25"/>
      <c r="F92" s="37" t="str">
        <f>+IF(OR(I91&lt;&gt;"",J91&lt;&gt;"",M91&lt;&gt;""),I91&amp;J91&amp;M91,"")</f>
        <v/>
      </c>
      <c r="G92" s="15"/>
      <c r="O92" s="4"/>
    </row>
    <row r="93" spans="1:15" ht="52.5" customHeight="1" thickBot="1" x14ac:dyDescent="0.3">
      <c r="A93" s="31"/>
      <c r="B93" s="32"/>
      <c r="C93" s="32"/>
      <c r="D93" s="32"/>
      <c r="E93" s="32"/>
      <c r="F93" s="32"/>
      <c r="G93" s="33"/>
      <c r="I93" s="8" t="b">
        <v>0</v>
      </c>
      <c r="O93" s="4"/>
    </row>
    <row r="94" spans="1:15" ht="0.75" customHeight="1" x14ac:dyDescent="0.25"/>
  </sheetData>
  <sheetProtection password="C013" sheet="1" selectLockedCells="1"/>
  <mergeCells count="1">
    <mergeCell ref="B1:F1"/>
  </mergeCells>
  <conditionalFormatting sqref="F11 F5 F7">
    <cfRule type="expression" dxfId="28" priority="53">
      <formula>IF(F6&lt;&gt;"",1,0)</formula>
    </cfRule>
  </conditionalFormatting>
  <conditionalFormatting sqref="F13">
    <cfRule type="expression" dxfId="27" priority="52">
      <formula>IF(F14&lt;&gt;"",1,0)</formula>
    </cfRule>
  </conditionalFormatting>
  <conditionalFormatting sqref="F87">
    <cfRule type="expression" dxfId="26" priority="36">
      <formula>IF(F88&lt;&gt;"",1,0)</formula>
    </cfRule>
  </conditionalFormatting>
  <conditionalFormatting sqref="F89">
    <cfRule type="expression" dxfId="25" priority="35">
      <formula>IF(F90&lt;&gt;"",1,0)</formula>
    </cfRule>
  </conditionalFormatting>
  <conditionalFormatting sqref="F91">
    <cfRule type="expression" dxfId="24" priority="34">
      <formula>IF(F92&lt;&gt;"",1,0)</formula>
    </cfRule>
  </conditionalFormatting>
  <conditionalFormatting sqref="F79">
    <cfRule type="expression" dxfId="23" priority="33">
      <formula>IF(F80&lt;&gt;"",1,0)</formula>
    </cfRule>
  </conditionalFormatting>
  <conditionalFormatting sqref="F81">
    <cfRule type="expression" dxfId="22" priority="32">
      <formula>IF(F82&lt;&gt;"",1,0)</formula>
    </cfRule>
  </conditionalFormatting>
  <conditionalFormatting sqref="F83">
    <cfRule type="expression" dxfId="21" priority="31">
      <formula>IF(F84&lt;&gt;"",1,0)</formula>
    </cfRule>
  </conditionalFormatting>
  <conditionalFormatting sqref="F71">
    <cfRule type="expression" dxfId="20" priority="41">
      <formula>IF(F72&lt;&gt;"",1,0)</formula>
    </cfRule>
  </conditionalFormatting>
  <conditionalFormatting sqref="F73">
    <cfRule type="expression" dxfId="19" priority="40">
      <formula>IF(F74&lt;&gt;"",1,0)</formula>
    </cfRule>
  </conditionalFormatting>
  <conditionalFormatting sqref="F3">
    <cfRule type="expression" dxfId="18" priority="77">
      <formula>IF(F$4&lt;&gt;"",1,0)</formula>
    </cfRule>
  </conditionalFormatting>
  <conditionalFormatting sqref="F75">
    <cfRule type="expression" dxfId="17" priority="30">
      <formula>IF(F76&lt;&gt;"",1,0)</formula>
    </cfRule>
  </conditionalFormatting>
  <conditionalFormatting sqref="F28">
    <cfRule type="expression" dxfId="16" priority="25">
      <formula>IF(F29&lt;&gt;"",1,0)</formula>
    </cfRule>
  </conditionalFormatting>
  <conditionalFormatting sqref="F61">
    <cfRule type="expression" dxfId="15" priority="12">
      <formula>IF(F62&lt;&gt;"",1,0)</formula>
    </cfRule>
  </conditionalFormatting>
  <conditionalFormatting sqref="F34">
    <cfRule type="expression" dxfId="14" priority="20">
      <formula>IF(F35&lt;&gt;"",1,0)</formula>
    </cfRule>
  </conditionalFormatting>
  <conditionalFormatting sqref="F37">
    <cfRule type="expression" dxfId="13" priority="19">
      <formula>IF(F38&lt;&gt;"",1,0)</formula>
    </cfRule>
  </conditionalFormatting>
  <conditionalFormatting sqref="F46">
    <cfRule type="expression" dxfId="12" priority="18">
      <formula>IF(F47&lt;&gt;"",1,0)</formula>
    </cfRule>
  </conditionalFormatting>
  <conditionalFormatting sqref="F49">
    <cfRule type="expression" dxfId="11" priority="17">
      <formula>IF(F50&lt;&gt;"",1,0)</formula>
    </cfRule>
  </conditionalFormatting>
  <conditionalFormatting sqref="F52">
    <cfRule type="expression" dxfId="10" priority="16">
      <formula>IF(F53&lt;&gt;"",1,0)</formula>
    </cfRule>
  </conditionalFormatting>
  <conditionalFormatting sqref="A1:G1">
    <cfRule type="expression" dxfId="9" priority="82">
      <formula>$B$1=" "</formula>
    </cfRule>
  </conditionalFormatting>
  <conditionalFormatting sqref="F20">
    <cfRule type="expression" dxfId="8" priority="8">
      <formula>IF(F21&lt;&gt;"",1,0)</formula>
    </cfRule>
  </conditionalFormatting>
  <conditionalFormatting sqref="F22">
    <cfRule type="expression" dxfId="7" priority="7">
      <formula>IF(F23&lt;&gt;"",1,0)</formula>
    </cfRule>
  </conditionalFormatting>
  <conditionalFormatting sqref="F25">
    <cfRule type="expression" dxfId="6" priority="6">
      <formula>IF(F26&lt;&gt;"",1,0)</formula>
    </cfRule>
  </conditionalFormatting>
  <conditionalFormatting sqref="F31">
    <cfRule type="expression" dxfId="5" priority="5">
      <formula>IF(F32&lt;&gt;"",1,0)</formula>
    </cfRule>
  </conditionalFormatting>
  <conditionalFormatting sqref="F40">
    <cfRule type="expression" dxfId="4" priority="4">
      <formula>IF(F41&lt;&gt;"",1,0)</formula>
    </cfRule>
  </conditionalFormatting>
  <conditionalFormatting sqref="F43">
    <cfRule type="expression" dxfId="3" priority="3">
      <formula>IF(F44&lt;&gt;"",1,0)</formula>
    </cfRule>
  </conditionalFormatting>
  <conditionalFormatting sqref="F55">
    <cfRule type="expression" dxfId="2" priority="2">
      <formula>IF(F56&lt;&gt;"",1,0)</formula>
    </cfRule>
  </conditionalFormatting>
  <conditionalFormatting sqref="F58">
    <cfRule type="expression" dxfId="1" priority="1">
      <formula>IF(F59&lt;&gt;"",1,0)</formula>
    </cfRule>
  </conditionalFormatting>
  <dataValidations count="4">
    <dataValidation type="list" allowBlank="1" showInputMessage="1" showErrorMessage="1" sqref="F75">
      <formula1>ДаНет</formula1>
    </dataValidation>
    <dataValidation type="list" allowBlank="1" showInputMessage="1" showErrorMessage="1" sqref="B1:F1">
      <formula1>Заявления</formula1>
    </dataValidation>
    <dataValidation type="list" allowBlank="1" showInputMessage="1" showErrorMessage="1" sqref="F28 F34 F37 F46 F49 F55 F61 F20 F22 F25 F58 F40 F43">
      <formula1>Соответствие</formula1>
    </dataValidation>
    <dataValidation type="list" allowBlank="1" showInputMessage="1" showErrorMessage="1" sqref="F31 F52">
      <formula1>Соответствие2</formula1>
    </dataValidation>
  </dataValidations>
  <pageMargins left="0.7" right="0.7" top="0.75" bottom="0.75" header="0.3" footer="0.3"/>
  <pageSetup paperSize="8" scale="43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print="0" autoFill="0" autoLine="0" autoPict="0">
                <anchor>
                  <from>
                    <xdr:col>0</xdr:col>
                    <xdr:colOff>190500</xdr:colOff>
                    <xdr:row>90</xdr:row>
                    <xdr:rowOff>85725</xdr:rowOff>
                  </from>
                  <to>
                    <xdr:col>1</xdr:col>
                    <xdr:colOff>3886200</xdr:colOff>
                    <xdr:row>92</xdr:row>
                    <xdr:rowOff>438150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83" id="{51667A70-032A-4926-975F-F76E14A9A42C}">
            <xm:f>IF($B$1="",Справочник!$N$2)</xm:f>
            <x14:dxf>
              <font>
                <b val="0"/>
                <i val="0"/>
                <strike val="0"/>
              </font>
            </x14:dxf>
          </x14:cfRule>
          <xm:sqref>B1:F1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date" operator="lessThanOrEqual" allowBlank="1" showInputMessage="1" showErrorMessage="1">
          <x14:formula1>
            <xm:f>Справочник!$I$4</xm:f>
          </x14:formula1>
          <xm:sqref>F81</xm:sqref>
        </x14:dataValidation>
        <x14:dataValidation type="date" operator="lessThanOrEqual" allowBlank="1" showInputMessage="1" showErrorMessage="1">
          <x14:formula1>
            <xm:f>Справочник!I4</xm:f>
          </x14:formula1>
          <xm:sqref>F3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AB255"/>
  <sheetViews>
    <sheetView topLeftCell="E1" workbookViewId="0">
      <selection activeCell="E12" sqref="E12"/>
    </sheetView>
  </sheetViews>
  <sheetFormatPr defaultRowHeight="15" x14ac:dyDescent="0.25"/>
  <cols>
    <col min="1" max="1" width="41.42578125" customWidth="1"/>
    <col min="2" max="2" width="11.7109375" customWidth="1"/>
    <col min="3" max="3" width="80.85546875" customWidth="1"/>
    <col min="4" max="4" width="32" customWidth="1"/>
    <col min="5" max="5" width="52.42578125" customWidth="1"/>
    <col min="7" max="7" width="18.85546875" customWidth="1"/>
    <col min="9" max="9" width="14" customWidth="1"/>
    <col min="10" max="10" width="18.28515625" customWidth="1"/>
    <col min="11" max="11" width="23.28515625" customWidth="1"/>
    <col min="14" max="14" width="96.42578125" style="2" customWidth="1"/>
    <col min="15" max="15" width="5.7109375" customWidth="1"/>
    <col min="16" max="16" width="57.5703125" customWidth="1"/>
    <col min="17" max="17" width="25" customWidth="1"/>
    <col min="19" max="19" width="20.42578125" customWidth="1"/>
    <col min="28" max="28" width="29.7109375" customWidth="1"/>
  </cols>
  <sheetData>
    <row r="1" spans="1:28" x14ac:dyDescent="0.25">
      <c r="A1" t="s">
        <v>16</v>
      </c>
      <c r="B1" t="s">
        <v>467</v>
      </c>
      <c r="C1" s="3" t="s">
        <v>101</v>
      </c>
      <c r="D1" s="3" t="s">
        <v>117</v>
      </c>
      <c r="E1" t="s">
        <v>389</v>
      </c>
      <c r="G1" s="6" t="s">
        <v>135</v>
      </c>
      <c r="H1" s="5" t="s">
        <v>134</v>
      </c>
      <c r="AA1">
        <v>1</v>
      </c>
      <c r="AB1" t="s">
        <v>511</v>
      </c>
    </row>
    <row r="2" spans="1:28" x14ac:dyDescent="0.25">
      <c r="A2" t="s">
        <v>17</v>
      </c>
      <c r="B2">
        <v>1145000</v>
      </c>
      <c r="C2" s="4" t="s">
        <v>102</v>
      </c>
      <c r="D2" s="4" t="s">
        <v>118</v>
      </c>
      <c r="E2" t="s">
        <v>133</v>
      </c>
      <c r="G2" s="7" t="s">
        <v>136</v>
      </c>
      <c r="H2" s="4">
        <v>643</v>
      </c>
      <c r="I2" s="10">
        <f ca="1">+TODAY()-4000</f>
        <v>42279</v>
      </c>
      <c r="J2" t="s">
        <v>5</v>
      </c>
      <c r="K2" t="s">
        <v>524</v>
      </c>
      <c r="M2" t="s">
        <v>400</v>
      </c>
      <c r="N2" t="s">
        <v>515</v>
      </c>
      <c r="P2" t="s">
        <v>477</v>
      </c>
      <c r="Q2" t="s">
        <v>478</v>
      </c>
      <c r="U2" t="s">
        <v>479</v>
      </c>
      <c r="AA2">
        <v>1</v>
      </c>
      <c r="AB2" t="s">
        <v>512</v>
      </c>
    </row>
    <row r="3" spans="1:28" x14ac:dyDescent="0.25">
      <c r="A3" t="s">
        <v>18</v>
      </c>
      <c r="B3">
        <v>1140000</v>
      </c>
      <c r="C3" s="4" t="s">
        <v>103</v>
      </c>
      <c r="D3" s="4" t="s">
        <v>119</v>
      </c>
      <c r="E3" t="s">
        <v>396</v>
      </c>
      <c r="G3" s="9" t="s">
        <v>137</v>
      </c>
      <c r="H3" s="8">
        <v>895</v>
      </c>
      <c r="I3" s="10">
        <f ca="1">+ДР+1</f>
        <v>42280</v>
      </c>
      <c r="J3" t="s">
        <v>391</v>
      </c>
      <c r="K3" t="s">
        <v>393</v>
      </c>
      <c r="M3" t="s">
        <v>401</v>
      </c>
      <c r="N3" t="s">
        <v>519</v>
      </c>
      <c r="O3" s="53" t="s">
        <v>521</v>
      </c>
      <c r="P3" t="s">
        <v>480</v>
      </c>
      <c r="Q3" t="s">
        <v>481</v>
      </c>
      <c r="T3" t="s">
        <v>482</v>
      </c>
      <c r="U3" t="s">
        <v>483</v>
      </c>
      <c r="AA3">
        <v>1</v>
      </c>
      <c r="AB3" t="s">
        <v>513</v>
      </c>
    </row>
    <row r="4" spans="1:28" x14ac:dyDescent="0.25">
      <c r="A4" t="s">
        <v>19</v>
      </c>
      <c r="B4">
        <v>1101000</v>
      </c>
      <c r="C4" s="4" t="s">
        <v>104</v>
      </c>
      <c r="D4" s="4" t="s">
        <v>120</v>
      </c>
      <c r="E4" t="s">
        <v>402</v>
      </c>
      <c r="G4" s="7" t="s">
        <v>138</v>
      </c>
      <c r="H4" s="4">
        <v>36</v>
      </c>
      <c r="I4" s="10">
        <f ca="1">+TODAY()</f>
        <v>46279</v>
      </c>
      <c r="J4" t="s">
        <v>394</v>
      </c>
      <c r="K4" t="s">
        <v>541</v>
      </c>
      <c r="N4" t="s">
        <v>510</v>
      </c>
      <c r="O4" s="53" t="s">
        <v>530</v>
      </c>
      <c r="P4" t="s">
        <v>484</v>
      </c>
      <c r="Q4" t="s">
        <v>485</v>
      </c>
      <c r="R4" t="s">
        <v>482</v>
      </c>
      <c r="U4" t="s">
        <v>486</v>
      </c>
      <c r="AA4">
        <v>1</v>
      </c>
      <c r="AB4" t="s">
        <v>514</v>
      </c>
    </row>
    <row r="5" spans="1:28" x14ac:dyDescent="0.25">
      <c r="A5" t="s">
        <v>20</v>
      </c>
      <c r="B5">
        <v>1110000</v>
      </c>
      <c r="C5" s="4" t="s">
        <v>105</v>
      </c>
      <c r="D5" s="4" t="s">
        <v>121</v>
      </c>
      <c r="E5" t="s">
        <v>406</v>
      </c>
      <c r="G5" s="7" t="s">
        <v>139</v>
      </c>
      <c r="H5" s="4">
        <v>40</v>
      </c>
      <c r="O5" t="s">
        <v>518</v>
      </c>
      <c r="P5" t="s">
        <v>487</v>
      </c>
      <c r="Q5" t="s">
        <v>488</v>
      </c>
      <c r="R5" t="s">
        <v>482</v>
      </c>
      <c r="T5" t="s">
        <v>482</v>
      </c>
      <c r="U5" t="s">
        <v>482</v>
      </c>
      <c r="AA5">
        <f>+INDEX(Q17:R18,MATCH('Заявление УПД'!B1,Заявления,0),2)</f>
        <v>0</v>
      </c>
    </row>
    <row r="6" spans="1:28" x14ac:dyDescent="0.25">
      <c r="A6" t="s">
        <v>21</v>
      </c>
      <c r="B6">
        <v>1111000</v>
      </c>
      <c r="C6" s="4" t="s">
        <v>106</v>
      </c>
      <c r="D6" s="4" t="s">
        <v>122</v>
      </c>
      <c r="E6" t="s">
        <v>398</v>
      </c>
      <c r="G6" s="7" t="s">
        <v>140</v>
      </c>
      <c r="H6" s="4">
        <v>31</v>
      </c>
      <c r="O6" t="s">
        <v>516</v>
      </c>
      <c r="P6" t="s">
        <v>489</v>
      </c>
      <c r="Q6" t="s">
        <v>490</v>
      </c>
      <c r="R6" t="s">
        <v>482</v>
      </c>
      <c r="U6" t="s">
        <v>491</v>
      </c>
    </row>
    <row r="7" spans="1:28" x14ac:dyDescent="0.25">
      <c r="A7" t="s">
        <v>22</v>
      </c>
      <c r="B7">
        <v>1112000</v>
      </c>
      <c r="C7" s="4" t="s">
        <v>107</v>
      </c>
      <c r="D7" s="4" t="s">
        <v>123</v>
      </c>
      <c r="E7" t="s">
        <v>405</v>
      </c>
      <c r="G7" s="7" t="s">
        <v>141</v>
      </c>
      <c r="H7" s="4">
        <v>8</v>
      </c>
      <c r="P7" t="s">
        <v>492</v>
      </c>
      <c r="Q7" t="s">
        <v>493</v>
      </c>
      <c r="R7" t="s">
        <v>482</v>
      </c>
      <c r="T7" t="s">
        <v>482</v>
      </c>
    </row>
    <row r="8" spans="1:28" x14ac:dyDescent="0.25">
      <c r="A8" t="s">
        <v>23</v>
      </c>
      <c r="B8">
        <v>1114000</v>
      </c>
      <c r="C8" s="4" t="s">
        <v>108</v>
      </c>
      <c r="D8" s="4" t="s">
        <v>124</v>
      </c>
      <c r="E8" t="s">
        <v>404</v>
      </c>
      <c r="G8" s="7" t="s">
        <v>142</v>
      </c>
      <c r="H8" s="4">
        <v>12</v>
      </c>
      <c r="P8" t="s">
        <v>494</v>
      </c>
      <c r="Q8" t="s">
        <v>495</v>
      </c>
      <c r="R8" t="s">
        <v>482</v>
      </c>
    </row>
    <row r="9" spans="1:28" x14ac:dyDescent="0.25">
      <c r="A9" t="s">
        <v>24</v>
      </c>
      <c r="B9">
        <v>1115000</v>
      </c>
      <c r="C9" s="4" t="s">
        <v>109</v>
      </c>
      <c r="D9" s="4" t="s">
        <v>125</v>
      </c>
      <c r="E9" t="s">
        <v>397</v>
      </c>
      <c r="G9" s="7" t="s">
        <v>143</v>
      </c>
      <c r="H9" s="4">
        <v>660</v>
      </c>
    </row>
    <row r="10" spans="1:28" x14ac:dyDescent="0.25">
      <c r="A10" t="s">
        <v>25</v>
      </c>
      <c r="B10">
        <v>1117000</v>
      </c>
      <c r="C10" s="4" t="s">
        <v>110</v>
      </c>
      <c r="D10" s="4" t="s">
        <v>126</v>
      </c>
      <c r="E10" t="s">
        <v>474</v>
      </c>
      <c r="G10" s="7" t="s">
        <v>144</v>
      </c>
      <c r="H10" s="4">
        <v>24</v>
      </c>
      <c r="S10" t="s">
        <v>496</v>
      </c>
    </row>
    <row r="11" spans="1:28" x14ac:dyDescent="0.25">
      <c r="A11" t="s">
        <v>26</v>
      </c>
      <c r="B11">
        <v>1118000</v>
      </c>
      <c r="C11" s="4" t="s">
        <v>112</v>
      </c>
      <c r="D11" s="4" t="s">
        <v>128</v>
      </c>
      <c r="E11" t="s">
        <v>475</v>
      </c>
      <c r="G11" s="7" t="s">
        <v>145</v>
      </c>
      <c r="H11" s="4">
        <v>20</v>
      </c>
      <c r="S11" t="s">
        <v>497</v>
      </c>
    </row>
    <row r="12" spans="1:28" x14ac:dyDescent="0.25">
      <c r="A12" t="s">
        <v>27</v>
      </c>
      <c r="B12">
        <v>1119000</v>
      </c>
      <c r="C12" s="4" t="s">
        <v>114</v>
      </c>
      <c r="D12" s="4" t="s">
        <v>130</v>
      </c>
      <c r="E12" t="s">
        <v>399</v>
      </c>
      <c r="G12" s="7" t="s">
        <v>146</v>
      </c>
      <c r="H12" s="4">
        <v>10</v>
      </c>
    </row>
    <row r="13" spans="1:28" x14ac:dyDescent="0.25">
      <c r="A13" t="s">
        <v>28</v>
      </c>
      <c r="B13">
        <v>1120000</v>
      </c>
      <c r="C13" s="4" t="s">
        <v>115</v>
      </c>
      <c r="D13" s="4" t="s">
        <v>131</v>
      </c>
      <c r="E13" t="s">
        <v>409</v>
      </c>
      <c r="G13" s="7" t="s">
        <v>147</v>
      </c>
      <c r="H13" s="4">
        <v>28</v>
      </c>
      <c r="S13" t="s">
        <v>498</v>
      </c>
    </row>
    <row r="14" spans="1:28" x14ac:dyDescent="0.25">
      <c r="A14" t="s">
        <v>29</v>
      </c>
      <c r="B14">
        <v>1167000</v>
      </c>
      <c r="C14" s="4" t="s">
        <v>116</v>
      </c>
      <c r="D14" s="4" t="s">
        <v>132</v>
      </c>
      <c r="E14" t="s">
        <v>408</v>
      </c>
      <c r="G14" s="7" t="s">
        <v>148</v>
      </c>
      <c r="H14" s="4">
        <v>530</v>
      </c>
    </row>
    <row r="15" spans="1:28" x14ac:dyDescent="0.25">
      <c r="A15" t="s">
        <v>30</v>
      </c>
      <c r="B15">
        <v>1199000</v>
      </c>
      <c r="C15" s="4" t="s">
        <v>113</v>
      </c>
      <c r="D15" s="4" t="s">
        <v>129</v>
      </c>
      <c r="E15" t="s">
        <v>407</v>
      </c>
      <c r="G15" s="7" t="s">
        <v>149</v>
      </c>
      <c r="H15" s="4">
        <v>32</v>
      </c>
    </row>
    <row r="16" spans="1:28" x14ac:dyDescent="0.25">
      <c r="A16" t="s">
        <v>31</v>
      </c>
      <c r="B16">
        <v>1176000</v>
      </c>
      <c r="C16" s="4" t="s">
        <v>109</v>
      </c>
      <c r="D16" s="4" t="s">
        <v>125</v>
      </c>
      <c r="E16" t="s">
        <v>411</v>
      </c>
      <c r="G16" s="7" t="s">
        <v>150</v>
      </c>
      <c r="H16" s="4">
        <v>51</v>
      </c>
      <c r="R16" t="s">
        <v>482</v>
      </c>
      <c r="T16" t="s">
        <v>482</v>
      </c>
    </row>
    <row r="17" spans="1:14" x14ac:dyDescent="0.25">
      <c r="A17" t="s">
        <v>32</v>
      </c>
      <c r="B17">
        <v>1124000</v>
      </c>
      <c r="C17" s="4" t="s">
        <v>111</v>
      </c>
      <c r="D17" s="4" t="s">
        <v>127</v>
      </c>
      <c r="E17" t="s">
        <v>446</v>
      </c>
      <c r="G17" s="7" t="s">
        <v>151</v>
      </c>
      <c r="H17" s="4">
        <v>533</v>
      </c>
      <c r="N17" s="2" t="s">
        <v>462</v>
      </c>
    </row>
    <row r="18" spans="1:14" x14ac:dyDescent="0.25">
      <c r="A18" t="s">
        <v>33</v>
      </c>
      <c r="B18">
        <v>1125000</v>
      </c>
      <c r="C18" s="4"/>
      <c r="D18" s="4"/>
      <c r="E18" t="s">
        <v>447</v>
      </c>
      <c r="G18" s="7" t="s">
        <v>152</v>
      </c>
      <c r="H18" s="4">
        <v>4</v>
      </c>
      <c r="N18" s="2" t="s">
        <v>463</v>
      </c>
    </row>
    <row r="19" spans="1:14" x14ac:dyDescent="0.25">
      <c r="A19" t="s">
        <v>34</v>
      </c>
      <c r="B19">
        <v>1183000</v>
      </c>
      <c r="C19" s="4"/>
      <c r="D19" s="4"/>
      <c r="E19" t="s">
        <v>460</v>
      </c>
      <c r="G19" s="7" t="s">
        <v>153</v>
      </c>
      <c r="H19" s="4">
        <v>44</v>
      </c>
      <c r="N19" s="2" t="s">
        <v>464</v>
      </c>
    </row>
    <row r="20" spans="1:14" x14ac:dyDescent="0.25">
      <c r="A20" t="s">
        <v>35</v>
      </c>
      <c r="B20">
        <v>1127000</v>
      </c>
      <c r="C20" s="4"/>
      <c r="D20" s="4"/>
      <c r="E20" t="s">
        <v>461</v>
      </c>
      <c r="G20" s="7" t="s">
        <v>154</v>
      </c>
      <c r="H20" s="4">
        <v>50</v>
      </c>
      <c r="N20" s="2" t="s">
        <v>465</v>
      </c>
    </row>
    <row r="21" spans="1:14" x14ac:dyDescent="0.25">
      <c r="A21" t="s">
        <v>36</v>
      </c>
      <c r="B21">
        <v>1129000</v>
      </c>
      <c r="E21" t="s">
        <v>476</v>
      </c>
      <c r="G21" s="7" t="s">
        <v>155</v>
      </c>
      <c r="H21" s="4">
        <v>52</v>
      </c>
      <c r="N21" s="2" t="s">
        <v>466</v>
      </c>
    </row>
    <row r="22" spans="1:14" x14ac:dyDescent="0.25">
      <c r="A22" t="s">
        <v>37</v>
      </c>
      <c r="B22">
        <v>1130000</v>
      </c>
      <c r="C22" t="s">
        <v>499</v>
      </c>
      <c r="E22" t="s">
        <v>403</v>
      </c>
      <c r="G22" s="7" t="s">
        <v>156</v>
      </c>
      <c r="H22" s="4">
        <v>48</v>
      </c>
    </row>
    <row r="23" spans="1:14" x14ac:dyDescent="0.25">
      <c r="A23" t="s">
        <v>38</v>
      </c>
      <c r="B23">
        <v>1191000</v>
      </c>
      <c r="C23" t="s">
        <v>477</v>
      </c>
      <c r="D23" t="s">
        <v>478</v>
      </c>
      <c r="G23" s="7" t="s">
        <v>157</v>
      </c>
      <c r="H23" s="4">
        <v>112</v>
      </c>
    </row>
    <row r="24" spans="1:14" x14ac:dyDescent="0.25">
      <c r="A24" t="s">
        <v>468</v>
      </c>
      <c r="B24">
        <v>1132000</v>
      </c>
      <c r="C24" t="s">
        <v>500</v>
      </c>
      <c r="D24" t="s">
        <v>501</v>
      </c>
      <c r="G24" s="7" t="s">
        <v>158</v>
      </c>
      <c r="H24" s="4">
        <v>84</v>
      </c>
    </row>
    <row r="25" spans="1:14" x14ac:dyDescent="0.25">
      <c r="A25" t="s">
        <v>39</v>
      </c>
      <c r="B25">
        <v>1133000</v>
      </c>
      <c r="C25" t="s">
        <v>502</v>
      </c>
      <c r="D25" t="s">
        <v>503</v>
      </c>
      <c r="G25" s="7" t="s">
        <v>159</v>
      </c>
      <c r="H25" s="8">
        <v>56</v>
      </c>
    </row>
    <row r="26" spans="1:14" x14ac:dyDescent="0.25">
      <c r="A26" t="s">
        <v>40</v>
      </c>
      <c r="B26">
        <v>1134000</v>
      </c>
      <c r="C26" t="s">
        <v>504</v>
      </c>
      <c r="D26" t="s">
        <v>505</v>
      </c>
      <c r="G26" s="7" t="s">
        <v>160</v>
      </c>
      <c r="H26" s="4">
        <v>204</v>
      </c>
    </row>
    <row r="27" spans="1:14" x14ac:dyDescent="0.25">
      <c r="A27" t="s">
        <v>41</v>
      </c>
      <c r="B27">
        <v>1103000</v>
      </c>
      <c r="C27" t="s">
        <v>506</v>
      </c>
      <c r="D27" t="s">
        <v>507</v>
      </c>
      <c r="G27" s="7" t="s">
        <v>161</v>
      </c>
      <c r="H27" s="4">
        <v>60</v>
      </c>
    </row>
    <row r="28" spans="1:14" x14ac:dyDescent="0.25">
      <c r="A28" t="s">
        <v>42</v>
      </c>
      <c r="B28">
        <v>1104000</v>
      </c>
      <c r="G28" s="7" t="s">
        <v>162</v>
      </c>
      <c r="H28" s="4">
        <v>74</v>
      </c>
    </row>
    <row r="29" spans="1:14" x14ac:dyDescent="0.25">
      <c r="A29" t="s">
        <v>43</v>
      </c>
      <c r="B29">
        <v>1137000</v>
      </c>
      <c r="G29" s="7" t="s">
        <v>163</v>
      </c>
      <c r="H29" s="4">
        <v>100</v>
      </c>
    </row>
    <row r="30" spans="1:14" x14ac:dyDescent="0.25">
      <c r="A30" t="s">
        <v>44</v>
      </c>
      <c r="B30">
        <v>1138000</v>
      </c>
      <c r="G30" s="7" t="s">
        <v>164</v>
      </c>
      <c r="H30" s="4">
        <v>68</v>
      </c>
    </row>
    <row r="31" spans="1:14" x14ac:dyDescent="0.25">
      <c r="A31" t="s">
        <v>45</v>
      </c>
      <c r="B31">
        <v>1141000</v>
      </c>
      <c r="C31" t="s">
        <v>508</v>
      </c>
      <c r="D31" t="s">
        <v>482</v>
      </c>
      <c r="G31" s="9" t="s">
        <v>165</v>
      </c>
      <c r="H31" s="8">
        <v>535</v>
      </c>
    </row>
    <row r="32" spans="1:14" x14ac:dyDescent="0.25">
      <c r="A32" t="s">
        <v>46</v>
      </c>
      <c r="B32">
        <v>1142000</v>
      </c>
      <c r="C32" t="s">
        <v>509</v>
      </c>
      <c r="D32" t="s">
        <v>482</v>
      </c>
      <c r="G32" s="7" t="s">
        <v>166</v>
      </c>
      <c r="H32" s="4">
        <v>70</v>
      </c>
    </row>
    <row r="33" spans="1:8" x14ac:dyDescent="0.25">
      <c r="A33" t="s">
        <v>47</v>
      </c>
      <c r="B33">
        <v>1144000</v>
      </c>
      <c r="G33" s="7" t="s">
        <v>167</v>
      </c>
      <c r="H33" s="4">
        <v>72</v>
      </c>
    </row>
    <row r="34" spans="1:8" x14ac:dyDescent="0.25">
      <c r="A34" t="s">
        <v>48</v>
      </c>
      <c r="B34">
        <v>1146000</v>
      </c>
      <c r="G34" s="7" t="s">
        <v>168</v>
      </c>
      <c r="H34" s="4">
        <v>76</v>
      </c>
    </row>
    <row r="35" spans="1:8" x14ac:dyDescent="0.25">
      <c r="A35" t="s">
        <v>49</v>
      </c>
      <c r="B35">
        <v>1147000</v>
      </c>
      <c r="G35" s="7" t="s">
        <v>169</v>
      </c>
      <c r="H35" s="4">
        <v>96</v>
      </c>
    </row>
    <row r="36" spans="1:8" x14ac:dyDescent="0.25">
      <c r="A36" t="s">
        <v>50</v>
      </c>
      <c r="B36">
        <v>1111100</v>
      </c>
      <c r="G36" s="7" t="s">
        <v>170</v>
      </c>
      <c r="H36" s="4">
        <v>854</v>
      </c>
    </row>
    <row r="37" spans="1:8" x14ac:dyDescent="0.25">
      <c r="A37" t="s">
        <v>51</v>
      </c>
      <c r="B37">
        <v>1122000</v>
      </c>
      <c r="G37" s="7" t="s">
        <v>171</v>
      </c>
      <c r="H37" s="4">
        <v>108</v>
      </c>
    </row>
    <row r="38" spans="1:8" x14ac:dyDescent="0.25">
      <c r="A38" t="s">
        <v>52</v>
      </c>
      <c r="B38">
        <v>1149000</v>
      </c>
      <c r="G38" s="7" t="s">
        <v>172</v>
      </c>
      <c r="H38" s="4">
        <v>64</v>
      </c>
    </row>
    <row r="39" spans="1:8" x14ac:dyDescent="0.25">
      <c r="A39" t="s">
        <v>53</v>
      </c>
      <c r="B39">
        <v>1150000</v>
      </c>
      <c r="G39" s="7" t="s">
        <v>173</v>
      </c>
      <c r="H39" s="4">
        <v>548</v>
      </c>
    </row>
    <row r="40" spans="1:8" x14ac:dyDescent="0.25">
      <c r="A40" t="s">
        <v>54</v>
      </c>
      <c r="B40">
        <v>1152000</v>
      </c>
      <c r="G40" s="7" t="s">
        <v>174</v>
      </c>
      <c r="H40" s="4">
        <v>336</v>
      </c>
    </row>
    <row r="41" spans="1:8" x14ac:dyDescent="0.25">
      <c r="A41" t="s">
        <v>55</v>
      </c>
      <c r="B41">
        <v>1153000</v>
      </c>
      <c r="G41" s="7" t="s">
        <v>175</v>
      </c>
      <c r="H41" s="4">
        <v>826</v>
      </c>
    </row>
    <row r="42" spans="1:8" x14ac:dyDescent="0.25">
      <c r="A42" t="s">
        <v>56</v>
      </c>
      <c r="B42">
        <v>1154000</v>
      </c>
      <c r="G42" s="7" t="s">
        <v>176</v>
      </c>
      <c r="H42" s="4">
        <v>348</v>
      </c>
    </row>
    <row r="43" spans="1:8" x14ac:dyDescent="0.25">
      <c r="A43" t="s">
        <v>57</v>
      </c>
      <c r="B43">
        <v>1156000</v>
      </c>
      <c r="G43" s="7" t="s">
        <v>177</v>
      </c>
      <c r="H43" s="4">
        <v>862</v>
      </c>
    </row>
    <row r="44" spans="1:8" x14ac:dyDescent="0.25">
      <c r="A44" t="s">
        <v>58</v>
      </c>
      <c r="B44">
        <v>1157000</v>
      </c>
      <c r="G44" s="7" t="s">
        <v>178</v>
      </c>
      <c r="H44" s="4">
        <v>92</v>
      </c>
    </row>
    <row r="45" spans="1:8" x14ac:dyDescent="0.25">
      <c r="A45" t="s">
        <v>59</v>
      </c>
      <c r="B45">
        <v>1105000</v>
      </c>
      <c r="G45" s="7" t="s">
        <v>179</v>
      </c>
      <c r="H45" s="4">
        <v>850</v>
      </c>
    </row>
    <row r="46" spans="1:8" x14ac:dyDescent="0.25">
      <c r="A46" t="s">
        <v>60</v>
      </c>
      <c r="B46">
        <v>1158000</v>
      </c>
      <c r="G46" s="7" t="s">
        <v>180</v>
      </c>
      <c r="H46" s="4">
        <v>16</v>
      </c>
    </row>
    <row r="47" spans="1:8" x14ac:dyDescent="0.25">
      <c r="A47" t="s">
        <v>61</v>
      </c>
      <c r="B47">
        <v>1179000</v>
      </c>
      <c r="G47" s="7" t="s">
        <v>181</v>
      </c>
      <c r="H47" s="4">
        <v>626</v>
      </c>
    </row>
    <row r="48" spans="1:8" x14ac:dyDescent="0.25">
      <c r="A48" t="s">
        <v>62</v>
      </c>
      <c r="B48">
        <v>1184000</v>
      </c>
      <c r="G48" s="7" t="s">
        <v>182</v>
      </c>
      <c r="H48" s="4">
        <v>704</v>
      </c>
    </row>
    <row r="49" spans="1:8" x14ac:dyDescent="0.25">
      <c r="A49" t="s">
        <v>63</v>
      </c>
      <c r="B49">
        <v>1180000</v>
      </c>
      <c r="G49" s="7" t="s">
        <v>183</v>
      </c>
      <c r="H49" s="4">
        <v>266</v>
      </c>
    </row>
    <row r="50" spans="1:8" x14ac:dyDescent="0.25">
      <c r="A50" t="s">
        <v>64</v>
      </c>
      <c r="B50">
        <v>1181000</v>
      </c>
      <c r="G50" s="7" t="s">
        <v>184</v>
      </c>
      <c r="H50" s="4">
        <v>332</v>
      </c>
    </row>
    <row r="51" spans="1:8" x14ac:dyDescent="0.25">
      <c r="A51" t="s">
        <v>65</v>
      </c>
      <c r="B51">
        <v>1182000</v>
      </c>
      <c r="G51" s="7" t="s">
        <v>185</v>
      </c>
      <c r="H51" s="4">
        <v>328</v>
      </c>
    </row>
    <row r="52" spans="1:8" x14ac:dyDescent="0.25">
      <c r="A52" t="s">
        <v>66</v>
      </c>
      <c r="B52">
        <v>1126000</v>
      </c>
      <c r="G52" s="7" t="s">
        <v>186</v>
      </c>
      <c r="H52" s="4">
        <v>270</v>
      </c>
    </row>
    <row r="53" spans="1:8" x14ac:dyDescent="0.25">
      <c r="A53" t="s">
        <v>67</v>
      </c>
      <c r="B53">
        <v>1185000</v>
      </c>
      <c r="G53" s="7" t="s">
        <v>187</v>
      </c>
      <c r="H53" s="4">
        <v>288</v>
      </c>
    </row>
    <row r="54" spans="1:8" x14ac:dyDescent="0.25">
      <c r="A54" t="s">
        <v>68</v>
      </c>
      <c r="B54">
        <v>1186000</v>
      </c>
      <c r="G54" s="7" t="s">
        <v>188</v>
      </c>
      <c r="H54" s="4">
        <v>312</v>
      </c>
    </row>
    <row r="55" spans="1:8" x14ac:dyDescent="0.25">
      <c r="A55" t="s">
        <v>69</v>
      </c>
      <c r="B55">
        <v>1187000</v>
      </c>
      <c r="G55" s="7" t="s">
        <v>189</v>
      </c>
      <c r="H55" s="4">
        <v>320</v>
      </c>
    </row>
    <row r="56" spans="1:8" x14ac:dyDescent="0.25">
      <c r="A56" t="s">
        <v>70</v>
      </c>
      <c r="B56">
        <v>1135000</v>
      </c>
      <c r="G56" s="7" t="s">
        <v>190</v>
      </c>
      <c r="H56" s="4">
        <v>324</v>
      </c>
    </row>
    <row r="57" spans="1:8" x14ac:dyDescent="0.25">
      <c r="A57" t="s">
        <v>71</v>
      </c>
      <c r="B57">
        <v>1188000</v>
      </c>
      <c r="G57" s="7" t="s">
        <v>191</v>
      </c>
      <c r="H57" s="4">
        <v>624</v>
      </c>
    </row>
    <row r="58" spans="1:8" x14ac:dyDescent="0.25">
      <c r="A58" t="s">
        <v>72</v>
      </c>
      <c r="B58">
        <v>1189000</v>
      </c>
      <c r="G58" s="9" t="s">
        <v>192</v>
      </c>
      <c r="H58" s="8">
        <v>831</v>
      </c>
    </row>
    <row r="59" spans="1:8" x14ac:dyDescent="0.25">
      <c r="A59" t="s">
        <v>73</v>
      </c>
      <c r="B59">
        <v>1198000</v>
      </c>
      <c r="G59" s="7" t="s">
        <v>193</v>
      </c>
      <c r="H59" s="4">
        <v>276</v>
      </c>
    </row>
    <row r="60" spans="1:8" x14ac:dyDescent="0.25">
      <c r="A60" t="s">
        <v>74</v>
      </c>
      <c r="B60">
        <v>1190000</v>
      </c>
      <c r="G60" s="7" t="s">
        <v>194</v>
      </c>
      <c r="H60" s="4">
        <v>292</v>
      </c>
    </row>
    <row r="61" spans="1:8" x14ac:dyDescent="0.25">
      <c r="A61" t="s">
        <v>75</v>
      </c>
      <c r="B61">
        <v>1192000</v>
      </c>
      <c r="G61" s="7" t="s">
        <v>195</v>
      </c>
      <c r="H61" s="4">
        <v>340</v>
      </c>
    </row>
    <row r="62" spans="1:8" x14ac:dyDescent="0.25">
      <c r="A62" t="s">
        <v>76</v>
      </c>
      <c r="B62">
        <v>1193000</v>
      </c>
      <c r="G62" s="9" t="s">
        <v>196</v>
      </c>
      <c r="H62" s="4">
        <v>344</v>
      </c>
    </row>
    <row r="63" spans="1:8" x14ac:dyDescent="0.25">
      <c r="A63" t="s">
        <v>77</v>
      </c>
      <c r="B63">
        <v>1195000</v>
      </c>
      <c r="G63" s="7" t="s">
        <v>197</v>
      </c>
      <c r="H63" s="4">
        <v>308</v>
      </c>
    </row>
    <row r="64" spans="1:8" x14ac:dyDescent="0.25">
      <c r="A64" t="s">
        <v>78</v>
      </c>
      <c r="B64">
        <v>1160000</v>
      </c>
      <c r="G64" s="7" t="s">
        <v>198</v>
      </c>
      <c r="H64" s="4">
        <v>304</v>
      </c>
    </row>
    <row r="65" spans="1:8" x14ac:dyDescent="0.25">
      <c r="A65" t="s">
        <v>79</v>
      </c>
      <c r="B65">
        <v>1161000</v>
      </c>
      <c r="G65" s="7" t="s">
        <v>199</v>
      </c>
      <c r="H65" s="4">
        <v>300</v>
      </c>
    </row>
    <row r="66" spans="1:8" x14ac:dyDescent="0.25">
      <c r="A66" t="s">
        <v>80</v>
      </c>
      <c r="B66">
        <v>1136000</v>
      </c>
      <c r="G66" s="7" t="s">
        <v>200</v>
      </c>
      <c r="H66" s="4">
        <v>268</v>
      </c>
    </row>
    <row r="67" spans="1:8" x14ac:dyDescent="0.25">
      <c r="A67" t="s">
        <v>81</v>
      </c>
      <c r="B67">
        <v>1163000</v>
      </c>
      <c r="G67" s="7" t="s">
        <v>201</v>
      </c>
      <c r="H67" s="4">
        <v>316</v>
      </c>
    </row>
    <row r="68" spans="1:8" x14ac:dyDescent="0.25">
      <c r="A68" t="s">
        <v>82</v>
      </c>
      <c r="B68">
        <v>1164000</v>
      </c>
      <c r="G68" s="7" t="s">
        <v>202</v>
      </c>
      <c r="H68" s="4">
        <v>208</v>
      </c>
    </row>
    <row r="69" spans="1:8" x14ac:dyDescent="0.25">
      <c r="A69" t="s">
        <v>83</v>
      </c>
      <c r="B69">
        <v>1165000</v>
      </c>
      <c r="G69" s="7" t="s">
        <v>203</v>
      </c>
      <c r="H69" s="4">
        <v>180</v>
      </c>
    </row>
    <row r="70" spans="1:8" x14ac:dyDescent="0.25">
      <c r="A70" t="s">
        <v>84</v>
      </c>
      <c r="B70">
        <v>1166000</v>
      </c>
      <c r="G70" s="9" t="s">
        <v>204</v>
      </c>
      <c r="H70" s="8">
        <v>832</v>
      </c>
    </row>
    <row r="71" spans="1:8" x14ac:dyDescent="0.25">
      <c r="A71" t="s">
        <v>85</v>
      </c>
      <c r="B71">
        <v>1107000</v>
      </c>
      <c r="G71" s="7" t="s">
        <v>205</v>
      </c>
      <c r="H71" s="8">
        <v>262</v>
      </c>
    </row>
    <row r="72" spans="1:8" x14ac:dyDescent="0.25">
      <c r="A72" t="s">
        <v>86</v>
      </c>
      <c r="B72">
        <v>1168000</v>
      </c>
      <c r="G72" s="7" t="s">
        <v>206</v>
      </c>
      <c r="H72" s="4">
        <v>212</v>
      </c>
    </row>
    <row r="73" spans="1:8" x14ac:dyDescent="0.25">
      <c r="A73" t="s">
        <v>87</v>
      </c>
      <c r="B73">
        <v>1128000</v>
      </c>
      <c r="G73" s="7" t="s">
        <v>207</v>
      </c>
      <c r="H73" s="4">
        <v>214</v>
      </c>
    </row>
    <row r="74" spans="1:8" x14ac:dyDescent="0.25">
      <c r="A74" t="s">
        <v>88</v>
      </c>
      <c r="B74">
        <v>1169000</v>
      </c>
      <c r="G74" s="7" t="s">
        <v>208</v>
      </c>
      <c r="H74" s="4">
        <v>818</v>
      </c>
    </row>
    <row r="75" spans="1:8" x14ac:dyDescent="0.25">
      <c r="A75" t="s">
        <v>89</v>
      </c>
      <c r="B75">
        <v>1170000</v>
      </c>
      <c r="G75" s="7" t="s">
        <v>209</v>
      </c>
      <c r="H75" s="4">
        <v>894</v>
      </c>
    </row>
    <row r="76" spans="1:8" x14ac:dyDescent="0.25">
      <c r="A76" t="s">
        <v>90</v>
      </c>
      <c r="B76">
        <v>1171000</v>
      </c>
      <c r="G76" s="7" t="s">
        <v>210</v>
      </c>
      <c r="H76" s="4">
        <v>732</v>
      </c>
    </row>
    <row r="77" spans="1:8" x14ac:dyDescent="0.25">
      <c r="A77" t="s">
        <v>91</v>
      </c>
      <c r="B77">
        <v>1194000</v>
      </c>
      <c r="G77" s="7" t="s">
        <v>211</v>
      </c>
      <c r="H77" s="4">
        <v>716</v>
      </c>
    </row>
    <row r="78" spans="1:8" x14ac:dyDescent="0.25">
      <c r="A78" t="s">
        <v>92</v>
      </c>
      <c r="B78">
        <v>1173000</v>
      </c>
      <c r="G78" s="7" t="s">
        <v>212</v>
      </c>
      <c r="H78" s="4">
        <v>376</v>
      </c>
    </row>
    <row r="79" spans="1:8" x14ac:dyDescent="0.25">
      <c r="A79" t="s">
        <v>93</v>
      </c>
      <c r="B79">
        <v>1108000</v>
      </c>
      <c r="G79" s="7" t="s">
        <v>213</v>
      </c>
      <c r="H79" s="4">
        <v>356</v>
      </c>
    </row>
    <row r="80" spans="1:8" x14ac:dyDescent="0.25">
      <c r="A80" t="s">
        <v>469</v>
      </c>
      <c r="B80">
        <v>1171100</v>
      </c>
      <c r="G80" s="7" t="s">
        <v>214</v>
      </c>
      <c r="H80" s="4">
        <v>360</v>
      </c>
    </row>
    <row r="81" spans="1:8" x14ac:dyDescent="0.25">
      <c r="A81" t="s">
        <v>94</v>
      </c>
      <c r="B81">
        <v>1175000</v>
      </c>
      <c r="G81" s="7" t="s">
        <v>215</v>
      </c>
      <c r="H81" s="4">
        <v>400</v>
      </c>
    </row>
    <row r="82" spans="1:8" x14ac:dyDescent="0.25">
      <c r="A82" t="s">
        <v>95</v>
      </c>
      <c r="B82">
        <v>1196000</v>
      </c>
      <c r="G82" s="7" t="s">
        <v>216</v>
      </c>
      <c r="H82" s="4">
        <v>368</v>
      </c>
    </row>
    <row r="83" spans="1:8" x14ac:dyDescent="0.25">
      <c r="A83" t="s">
        <v>96</v>
      </c>
      <c r="B83">
        <v>1197000</v>
      </c>
      <c r="G83" s="7" t="s">
        <v>217</v>
      </c>
      <c r="H83" s="4">
        <v>364</v>
      </c>
    </row>
    <row r="84" spans="1:8" x14ac:dyDescent="0.25">
      <c r="A84" t="s">
        <v>97</v>
      </c>
      <c r="B84">
        <v>1177000</v>
      </c>
      <c r="G84" s="7" t="s">
        <v>218</v>
      </c>
      <c r="H84" s="4">
        <v>372</v>
      </c>
    </row>
    <row r="85" spans="1:8" x14ac:dyDescent="0.25">
      <c r="A85" t="s">
        <v>98</v>
      </c>
      <c r="B85">
        <v>1171140</v>
      </c>
      <c r="G85" s="7" t="s">
        <v>219</v>
      </c>
      <c r="H85" s="4">
        <v>352</v>
      </c>
    </row>
    <row r="86" spans="1:8" x14ac:dyDescent="0.25">
      <c r="A86" t="s">
        <v>99</v>
      </c>
      <c r="B86">
        <v>1178000</v>
      </c>
      <c r="G86" s="7" t="s">
        <v>220</v>
      </c>
      <c r="H86" s="4">
        <v>724</v>
      </c>
    </row>
    <row r="87" spans="1:8" x14ac:dyDescent="0.25">
      <c r="A87" t="s">
        <v>470</v>
      </c>
      <c r="B87">
        <v>1121000</v>
      </c>
      <c r="G87" s="7" t="s">
        <v>221</v>
      </c>
      <c r="H87" s="4">
        <v>380</v>
      </c>
    </row>
    <row r="88" spans="1:8" x14ac:dyDescent="0.25">
      <c r="A88" t="s">
        <v>471</v>
      </c>
      <c r="B88">
        <v>1123000</v>
      </c>
      <c r="G88" s="7" t="s">
        <v>222</v>
      </c>
      <c r="H88" s="4">
        <v>887</v>
      </c>
    </row>
    <row r="89" spans="1:8" x14ac:dyDescent="0.25">
      <c r="A89" t="s">
        <v>472</v>
      </c>
      <c r="B89">
        <v>1143000</v>
      </c>
      <c r="G89" s="7" t="s">
        <v>223</v>
      </c>
      <c r="H89" s="4">
        <v>132</v>
      </c>
    </row>
    <row r="90" spans="1:8" x14ac:dyDescent="0.25">
      <c r="A90" t="s">
        <v>473</v>
      </c>
      <c r="B90">
        <v>1174000</v>
      </c>
      <c r="G90" s="7" t="s">
        <v>224</v>
      </c>
      <c r="H90" s="4">
        <v>398</v>
      </c>
    </row>
    <row r="91" spans="1:8" x14ac:dyDescent="0.25">
      <c r="G91" s="7" t="s">
        <v>225</v>
      </c>
      <c r="H91" s="4">
        <v>136</v>
      </c>
    </row>
    <row r="92" spans="1:8" x14ac:dyDescent="0.25">
      <c r="G92" s="7" t="s">
        <v>226</v>
      </c>
      <c r="H92" s="4">
        <v>116</v>
      </c>
    </row>
    <row r="93" spans="1:8" x14ac:dyDescent="0.25">
      <c r="G93" s="7" t="s">
        <v>227</v>
      </c>
      <c r="H93" s="4">
        <v>120</v>
      </c>
    </row>
    <row r="94" spans="1:8" x14ac:dyDescent="0.25">
      <c r="G94" s="7" t="s">
        <v>228</v>
      </c>
      <c r="H94" s="4">
        <v>124</v>
      </c>
    </row>
    <row r="95" spans="1:8" x14ac:dyDescent="0.25">
      <c r="G95" s="7" t="s">
        <v>229</v>
      </c>
      <c r="H95" s="4">
        <v>634</v>
      </c>
    </row>
    <row r="96" spans="1:8" x14ac:dyDescent="0.25">
      <c r="G96" s="7" t="s">
        <v>230</v>
      </c>
      <c r="H96" s="4">
        <v>404</v>
      </c>
    </row>
    <row r="97" spans="7:8" x14ac:dyDescent="0.25">
      <c r="G97" s="7" t="s">
        <v>231</v>
      </c>
      <c r="H97" s="4">
        <v>196</v>
      </c>
    </row>
    <row r="98" spans="7:8" x14ac:dyDescent="0.25">
      <c r="G98" s="7" t="s">
        <v>232</v>
      </c>
      <c r="H98" s="4">
        <v>417</v>
      </c>
    </row>
    <row r="99" spans="7:8" x14ac:dyDescent="0.25">
      <c r="G99" s="7" t="s">
        <v>233</v>
      </c>
      <c r="H99" s="4">
        <v>296</v>
      </c>
    </row>
    <row r="100" spans="7:8" x14ac:dyDescent="0.25">
      <c r="G100" s="7" t="s">
        <v>234</v>
      </c>
      <c r="H100" s="4">
        <v>156</v>
      </c>
    </row>
    <row r="101" spans="7:8" x14ac:dyDescent="0.25">
      <c r="G101" s="7" t="s">
        <v>235</v>
      </c>
      <c r="H101" s="4">
        <v>166</v>
      </c>
    </row>
    <row r="102" spans="7:8" x14ac:dyDescent="0.25">
      <c r="G102" s="7" t="s">
        <v>236</v>
      </c>
      <c r="H102" s="4">
        <v>170</v>
      </c>
    </row>
    <row r="103" spans="7:8" x14ac:dyDescent="0.25">
      <c r="G103" s="7" t="s">
        <v>237</v>
      </c>
      <c r="H103" s="4">
        <v>174</v>
      </c>
    </row>
    <row r="104" spans="7:8" x14ac:dyDescent="0.25">
      <c r="G104" s="7" t="s">
        <v>238</v>
      </c>
      <c r="H104" s="4">
        <v>178</v>
      </c>
    </row>
    <row r="105" spans="7:8" x14ac:dyDescent="0.25">
      <c r="G105" s="7" t="s">
        <v>239</v>
      </c>
      <c r="H105" s="4">
        <v>188</v>
      </c>
    </row>
    <row r="106" spans="7:8" x14ac:dyDescent="0.25">
      <c r="G106" s="7" t="s">
        <v>240</v>
      </c>
      <c r="H106" s="4">
        <v>384</v>
      </c>
    </row>
    <row r="107" spans="7:8" x14ac:dyDescent="0.25">
      <c r="G107" s="7" t="s">
        <v>241</v>
      </c>
      <c r="H107" s="4">
        <v>192</v>
      </c>
    </row>
    <row r="108" spans="7:8" x14ac:dyDescent="0.25">
      <c r="G108" s="7" t="s">
        <v>242</v>
      </c>
      <c r="H108" s="4">
        <v>414</v>
      </c>
    </row>
    <row r="109" spans="7:8" x14ac:dyDescent="0.25">
      <c r="G109" s="7" t="s">
        <v>243</v>
      </c>
      <c r="H109" s="4">
        <v>184</v>
      </c>
    </row>
    <row r="110" spans="7:8" x14ac:dyDescent="0.25">
      <c r="G110" s="7" t="s">
        <v>244</v>
      </c>
      <c r="H110" s="4">
        <v>531</v>
      </c>
    </row>
    <row r="111" spans="7:8" x14ac:dyDescent="0.25">
      <c r="G111" s="7" t="s">
        <v>245</v>
      </c>
      <c r="H111" s="4">
        <v>418</v>
      </c>
    </row>
    <row r="112" spans="7:8" x14ac:dyDescent="0.25">
      <c r="G112" s="7" t="s">
        <v>246</v>
      </c>
      <c r="H112" s="4">
        <v>428</v>
      </c>
    </row>
    <row r="113" spans="7:8" x14ac:dyDescent="0.25">
      <c r="G113" s="7" t="s">
        <v>247</v>
      </c>
      <c r="H113" s="4">
        <v>426</v>
      </c>
    </row>
    <row r="114" spans="7:8" x14ac:dyDescent="0.25">
      <c r="G114" s="7" t="s">
        <v>248</v>
      </c>
      <c r="H114" s="4">
        <v>430</v>
      </c>
    </row>
    <row r="115" spans="7:8" x14ac:dyDescent="0.25">
      <c r="G115" s="7" t="s">
        <v>249</v>
      </c>
      <c r="H115" s="4">
        <v>422</v>
      </c>
    </row>
    <row r="116" spans="7:8" x14ac:dyDescent="0.25">
      <c r="G116" s="7" t="s">
        <v>250</v>
      </c>
      <c r="H116" s="4">
        <v>434</v>
      </c>
    </row>
    <row r="117" spans="7:8" x14ac:dyDescent="0.25">
      <c r="G117" s="7" t="s">
        <v>251</v>
      </c>
      <c r="H117" s="4">
        <v>440</v>
      </c>
    </row>
    <row r="118" spans="7:8" x14ac:dyDescent="0.25">
      <c r="G118" s="7" t="s">
        <v>252</v>
      </c>
      <c r="H118" s="4">
        <v>438</v>
      </c>
    </row>
    <row r="119" spans="7:8" x14ac:dyDescent="0.25">
      <c r="G119" s="7" t="s">
        <v>253</v>
      </c>
      <c r="H119" s="4">
        <v>442</v>
      </c>
    </row>
    <row r="120" spans="7:8" x14ac:dyDescent="0.25">
      <c r="G120" s="7" t="s">
        <v>254</v>
      </c>
      <c r="H120" s="4">
        <v>480</v>
      </c>
    </row>
    <row r="121" spans="7:8" x14ac:dyDescent="0.25">
      <c r="G121" s="7" t="s">
        <v>255</v>
      </c>
      <c r="H121" s="4">
        <v>478</v>
      </c>
    </row>
    <row r="122" spans="7:8" x14ac:dyDescent="0.25">
      <c r="G122" s="7" t="s">
        <v>256</v>
      </c>
      <c r="H122" s="4">
        <v>450</v>
      </c>
    </row>
    <row r="123" spans="7:8" x14ac:dyDescent="0.25">
      <c r="G123" s="7" t="s">
        <v>257</v>
      </c>
      <c r="H123" s="4">
        <v>175</v>
      </c>
    </row>
    <row r="124" spans="7:8" x14ac:dyDescent="0.25">
      <c r="G124" s="7" t="s">
        <v>258</v>
      </c>
      <c r="H124" s="4">
        <v>446</v>
      </c>
    </row>
    <row r="125" spans="7:8" x14ac:dyDescent="0.25">
      <c r="G125" s="7" t="s">
        <v>259</v>
      </c>
      <c r="H125" s="4">
        <v>807</v>
      </c>
    </row>
    <row r="126" spans="7:8" x14ac:dyDescent="0.25">
      <c r="G126" s="7" t="s">
        <v>260</v>
      </c>
      <c r="H126" s="4">
        <v>454</v>
      </c>
    </row>
    <row r="127" spans="7:8" x14ac:dyDescent="0.25">
      <c r="G127" s="7" t="s">
        <v>261</v>
      </c>
      <c r="H127" s="4">
        <v>458</v>
      </c>
    </row>
    <row r="128" spans="7:8" x14ac:dyDescent="0.25">
      <c r="G128" s="7" t="s">
        <v>262</v>
      </c>
      <c r="H128" s="4">
        <v>466</v>
      </c>
    </row>
    <row r="129" spans="7:8" x14ac:dyDescent="0.25">
      <c r="G129" s="7" t="s">
        <v>263</v>
      </c>
      <c r="H129" s="4">
        <v>462</v>
      </c>
    </row>
    <row r="130" spans="7:8" x14ac:dyDescent="0.25">
      <c r="G130" s="7" t="s">
        <v>264</v>
      </c>
      <c r="H130" s="4">
        <v>470</v>
      </c>
    </row>
    <row r="131" spans="7:8" x14ac:dyDescent="0.25">
      <c r="G131" s="7" t="s">
        <v>265</v>
      </c>
      <c r="H131" s="4">
        <v>504</v>
      </c>
    </row>
    <row r="132" spans="7:8" x14ac:dyDescent="0.25">
      <c r="G132" s="7" t="s">
        <v>266</v>
      </c>
      <c r="H132" s="4">
        <v>474</v>
      </c>
    </row>
    <row r="133" spans="7:8" x14ac:dyDescent="0.25">
      <c r="G133" s="7" t="s">
        <v>267</v>
      </c>
      <c r="H133" s="4">
        <v>584</v>
      </c>
    </row>
    <row r="134" spans="7:8" x14ac:dyDescent="0.25">
      <c r="G134" s="7" t="s">
        <v>268</v>
      </c>
      <c r="H134" s="4">
        <v>484</v>
      </c>
    </row>
    <row r="135" spans="7:8" x14ac:dyDescent="0.25">
      <c r="G135" s="7" t="s">
        <v>269</v>
      </c>
      <c r="H135" s="4">
        <v>583</v>
      </c>
    </row>
    <row r="136" spans="7:8" x14ac:dyDescent="0.25">
      <c r="G136" s="7" t="s">
        <v>270</v>
      </c>
      <c r="H136" s="4">
        <v>508</v>
      </c>
    </row>
    <row r="137" spans="7:8" x14ac:dyDescent="0.25">
      <c r="G137" s="7" t="s">
        <v>271</v>
      </c>
      <c r="H137" s="4">
        <v>498</v>
      </c>
    </row>
    <row r="138" spans="7:8" x14ac:dyDescent="0.25">
      <c r="G138" s="7" t="s">
        <v>272</v>
      </c>
      <c r="H138" s="4">
        <v>492</v>
      </c>
    </row>
    <row r="139" spans="7:8" x14ac:dyDescent="0.25">
      <c r="G139" s="7" t="s">
        <v>273</v>
      </c>
      <c r="H139" s="4">
        <v>496</v>
      </c>
    </row>
    <row r="140" spans="7:8" x14ac:dyDescent="0.25">
      <c r="G140" s="7" t="s">
        <v>274</v>
      </c>
      <c r="H140" s="4">
        <v>500</v>
      </c>
    </row>
    <row r="141" spans="7:8" x14ac:dyDescent="0.25">
      <c r="G141" s="7" t="s">
        <v>275</v>
      </c>
      <c r="H141" s="4">
        <v>104</v>
      </c>
    </row>
    <row r="142" spans="7:8" x14ac:dyDescent="0.25">
      <c r="G142" s="9" t="s">
        <v>276</v>
      </c>
      <c r="H142" s="8">
        <v>833</v>
      </c>
    </row>
    <row r="143" spans="7:8" x14ac:dyDescent="0.25">
      <c r="G143" s="7" t="s">
        <v>277</v>
      </c>
      <c r="H143" s="4">
        <v>516</v>
      </c>
    </row>
    <row r="144" spans="7:8" x14ac:dyDescent="0.25">
      <c r="G144" s="7" t="s">
        <v>278</v>
      </c>
      <c r="H144" s="4">
        <v>520</v>
      </c>
    </row>
    <row r="145" spans="7:8" x14ac:dyDescent="0.25">
      <c r="G145" s="7" t="s">
        <v>279</v>
      </c>
      <c r="H145" s="4">
        <v>524</v>
      </c>
    </row>
    <row r="146" spans="7:8" x14ac:dyDescent="0.25">
      <c r="G146" s="7" t="s">
        <v>280</v>
      </c>
      <c r="H146" s="4">
        <v>562</v>
      </c>
    </row>
    <row r="147" spans="7:8" x14ac:dyDescent="0.25">
      <c r="G147" s="7" t="s">
        <v>281</v>
      </c>
      <c r="H147" s="4">
        <v>566</v>
      </c>
    </row>
    <row r="148" spans="7:8" x14ac:dyDescent="0.25">
      <c r="G148" s="7" t="s">
        <v>282</v>
      </c>
      <c r="H148" s="4">
        <v>528</v>
      </c>
    </row>
    <row r="149" spans="7:8" x14ac:dyDescent="0.25">
      <c r="G149" s="7" t="s">
        <v>283</v>
      </c>
      <c r="H149" s="4">
        <v>558</v>
      </c>
    </row>
    <row r="150" spans="7:8" x14ac:dyDescent="0.25">
      <c r="G150" s="7" t="s">
        <v>284</v>
      </c>
      <c r="H150" s="4">
        <v>570</v>
      </c>
    </row>
    <row r="151" spans="7:8" x14ac:dyDescent="0.25">
      <c r="G151" s="7" t="s">
        <v>285</v>
      </c>
      <c r="H151" s="4">
        <v>554</v>
      </c>
    </row>
    <row r="152" spans="7:8" x14ac:dyDescent="0.25">
      <c r="G152" s="7" t="s">
        <v>286</v>
      </c>
      <c r="H152" s="4">
        <v>540</v>
      </c>
    </row>
    <row r="153" spans="7:8" x14ac:dyDescent="0.25">
      <c r="G153" s="7" t="s">
        <v>287</v>
      </c>
      <c r="H153" s="4">
        <v>578</v>
      </c>
    </row>
    <row r="154" spans="7:8" x14ac:dyDescent="0.25">
      <c r="G154" s="7" t="s">
        <v>288</v>
      </c>
      <c r="H154" s="4">
        <v>574</v>
      </c>
    </row>
    <row r="155" spans="7:8" x14ac:dyDescent="0.25">
      <c r="G155" s="7" t="s">
        <v>289</v>
      </c>
      <c r="H155" s="4">
        <v>784</v>
      </c>
    </row>
    <row r="156" spans="7:8" x14ac:dyDescent="0.25">
      <c r="G156" s="7" t="s">
        <v>290</v>
      </c>
      <c r="H156" s="4">
        <v>512</v>
      </c>
    </row>
    <row r="157" spans="7:8" x14ac:dyDescent="0.25">
      <c r="G157" s="7" t="s">
        <v>291</v>
      </c>
      <c r="H157" s="4">
        <v>586</v>
      </c>
    </row>
    <row r="158" spans="7:8" x14ac:dyDescent="0.25">
      <c r="G158" s="7" t="s">
        <v>292</v>
      </c>
      <c r="H158" s="4">
        <v>585</v>
      </c>
    </row>
    <row r="159" spans="7:8" x14ac:dyDescent="0.25">
      <c r="G159" s="7" t="s">
        <v>293</v>
      </c>
      <c r="H159" s="4">
        <v>275</v>
      </c>
    </row>
    <row r="160" spans="7:8" x14ac:dyDescent="0.25">
      <c r="G160" s="7" t="s">
        <v>294</v>
      </c>
      <c r="H160" s="4">
        <v>591</v>
      </c>
    </row>
    <row r="161" spans="7:8" x14ac:dyDescent="0.25">
      <c r="G161" s="7" t="s">
        <v>295</v>
      </c>
      <c r="H161" s="4">
        <v>598</v>
      </c>
    </row>
    <row r="162" spans="7:8" x14ac:dyDescent="0.25">
      <c r="G162" s="7" t="s">
        <v>296</v>
      </c>
      <c r="H162" s="4">
        <v>600</v>
      </c>
    </row>
    <row r="163" spans="7:8" x14ac:dyDescent="0.25">
      <c r="G163" s="7" t="s">
        <v>297</v>
      </c>
      <c r="H163" s="4">
        <v>604</v>
      </c>
    </row>
    <row r="164" spans="7:8" x14ac:dyDescent="0.25">
      <c r="G164" s="7" t="s">
        <v>298</v>
      </c>
      <c r="H164" s="4">
        <v>612</v>
      </c>
    </row>
    <row r="165" spans="7:8" x14ac:dyDescent="0.25">
      <c r="G165" s="7" t="s">
        <v>299</v>
      </c>
      <c r="H165" s="4">
        <v>616</v>
      </c>
    </row>
    <row r="166" spans="7:8" x14ac:dyDescent="0.25">
      <c r="G166" s="7" t="s">
        <v>300</v>
      </c>
      <c r="H166" s="4">
        <v>620</v>
      </c>
    </row>
    <row r="167" spans="7:8" x14ac:dyDescent="0.25">
      <c r="G167" s="7" t="s">
        <v>301</v>
      </c>
      <c r="H167" s="4">
        <v>630</v>
      </c>
    </row>
    <row r="168" spans="7:8" x14ac:dyDescent="0.25">
      <c r="G168" s="7" t="s">
        <v>302</v>
      </c>
      <c r="H168" s="4">
        <v>638</v>
      </c>
    </row>
    <row r="169" spans="7:8" x14ac:dyDescent="0.25">
      <c r="G169" s="7" t="s">
        <v>303</v>
      </c>
      <c r="H169" s="4">
        <v>162</v>
      </c>
    </row>
    <row r="170" spans="7:8" x14ac:dyDescent="0.25">
      <c r="G170" s="7" t="s">
        <v>304</v>
      </c>
      <c r="H170" s="4">
        <v>646</v>
      </c>
    </row>
    <row r="171" spans="7:8" x14ac:dyDescent="0.25">
      <c r="G171" s="7" t="s">
        <v>305</v>
      </c>
      <c r="H171" s="4">
        <v>642</v>
      </c>
    </row>
    <row r="172" spans="7:8" x14ac:dyDescent="0.25">
      <c r="G172" s="7" t="s">
        <v>306</v>
      </c>
      <c r="H172" s="4">
        <v>222</v>
      </c>
    </row>
    <row r="173" spans="7:8" x14ac:dyDescent="0.25">
      <c r="G173" s="7" t="s">
        <v>307</v>
      </c>
      <c r="H173" s="4">
        <v>882</v>
      </c>
    </row>
    <row r="174" spans="7:8" x14ac:dyDescent="0.25">
      <c r="G174" s="7" t="s">
        <v>308</v>
      </c>
      <c r="H174" s="4">
        <v>674</v>
      </c>
    </row>
    <row r="175" spans="7:8" x14ac:dyDescent="0.25">
      <c r="G175" s="7" t="s">
        <v>309</v>
      </c>
      <c r="H175" s="4">
        <v>678</v>
      </c>
    </row>
    <row r="176" spans="7:8" x14ac:dyDescent="0.25">
      <c r="G176" s="7" t="s">
        <v>310</v>
      </c>
      <c r="H176" s="4">
        <v>682</v>
      </c>
    </row>
    <row r="177" spans="7:8" x14ac:dyDescent="0.25">
      <c r="G177" s="7" t="s">
        <v>311</v>
      </c>
      <c r="H177" s="4">
        <v>748</v>
      </c>
    </row>
    <row r="178" spans="7:8" x14ac:dyDescent="0.25">
      <c r="G178" s="7" t="s">
        <v>312</v>
      </c>
      <c r="H178" s="4">
        <v>744</v>
      </c>
    </row>
    <row r="179" spans="7:8" x14ac:dyDescent="0.25">
      <c r="G179" s="7" t="s">
        <v>313</v>
      </c>
      <c r="H179" s="4">
        <v>654</v>
      </c>
    </row>
    <row r="180" spans="7:8" x14ac:dyDescent="0.25">
      <c r="G180" s="7" t="s">
        <v>314</v>
      </c>
      <c r="H180" s="4">
        <v>408</v>
      </c>
    </row>
    <row r="181" spans="7:8" x14ac:dyDescent="0.25">
      <c r="G181" s="7" t="s">
        <v>315</v>
      </c>
      <c r="H181" s="4">
        <v>580</v>
      </c>
    </row>
    <row r="182" spans="7:8" x14ac:dyDescent="0.25">
      <c r="G182" s="7" t="s">
        <v>316</v>
      </c>
      <c r="H182" s="4">
        <v>690</v>
      </c>
    </row>
    <row r="183" spans="7:8" x14ac:dyDescent="0.25">
      <c r="G183" s="9" t="s">
        <v>317</v>
      </c>
      <c r="H183" s="8">
        <v>652</v>
      </c>
    </row>
    <row r="184" spans="7:8" x14ac:dyDescent="0.25">
      <c r="G184" s="7" t="s">
        <v>318</v>
      </c>
      <c r="H184" s="4">
        <v>670</v>
      </c>
    </row>
    <row r="185" spans="7:8" x14ac:dyDescent="0.25">
      <c r="G185" s="7" t="s">
        <v>319</v>
      </c>
      <c r="H185" s="4">
        <v>534</v>
      </c>
    </row>
    <row r="186" spans="7:8" x14ac:dyDescent="0.25">
      <c r="G186" s="9" t="s">
        <v>320</v>
      </c>
      <c r="H186" s="8">
        <v>663</v>
      </c>
    </row>
    <row r="187" spans="7:8" x14ac:dyDescent="0.25">
      <c r="G187" s="7" t="s">
        <v>321</v>
      </c>
      <c r="H187" s="4">
        <v>666</v>
      </c>
    </row>
    <row r="188" spans="7:8" x14ac:dyDescent="0.25">
      <c r="G188" s="7" t="s">
        <v>322</v>
      </c>
      <c r="H188" s="4">
        <v>686</v>
      </c>
    </row>
    <row r="189" spans="7:8" x14ac:dyDescent="0.25">
      <c r="G189" s="7" t="s">
        <v>323</v>
      </c>
      <c r="H189" s="4">
        <v>659</v>
      </c>
    </row>
    <row r="190" spans="7:8" x14ac:dyDescent="0.25">
      <c r="G190" s="7" t="s">
        <v>324</v>
      </c>
      <c r="H190" s="4">
        <v>662</v>
      </c>
    </row>
    <row r="191" spans="7:8" x14ac:dyDescent="0.25">
      <c r="G191" s="9" t="s">
        <v>325</v>
      </c>
      <c r="H191" s="8">
        <v>688</v>
      </c>
    </row>
    <row r="192" spans="7:8" x14ac:dyDescent="0.25">
      <c r="G192" s="7" t="s">
        <v>326</v>
      </c>
      <c r="H192" s="4">
        <v>702</v>
      </c>
    </row>
    <row r="193" spans="7:8" x14ac:dyDescent="0.25">
      <c r="G193" s="7" t="s">
        <v>327</v>
      </c>
      <c r="H193" s="8">
        <v>760</v>
      </c>
    </row>
    <row r="194" spans="7:8" x14ac:dyDescent="0.25">
      <c r="G194" s="7" t="s">
        <v>328</v>
      </c>
      <c r="H194" s="4">
        <v>703</v>
      </c>
    </row>
    <row r="195" spans="7:8" x14ac:dyDescent="0.25">
      <c r="G195" s="7" t="s">
        <v>329</v>
      </c>
      <c r="H195" s="4">
        <v>705</v>
      </c>
    </row>
    <row r="196" spans="7:8" x14ac:dyDescent="0.25">
      <c r="G196" s="7" t="s">
        <v>330</v>
      </c>
      <c r="H196" s="4">
        <v>840</v>
      </c>
    </row>
    <row r="197" spans="7:8" x14ac:dyDescent="0.25">
      <c r="G197" s="7" t="s">
        <v>331</v>
      </c>
      <c r="H197" s="4">
        <v>90</v>
      </c>
    </row>
    <row r="198" spans="7:8" x14ac:dyDescent="0.25">
      <c r="G198" s="7" t="s">
        <v>332</v>
      </c>
      <c r="H198" s="4">
        <v>706</v>
      </c>
    </row>
    <row r="199" spans="7:8" x14ac:dyDescent="0.25">
      <c r="G199" s="7" t="s">
        <v>333</v>
      </c>
      <c r="H199" s="8">
        <v>729</v>
      </c>
    </row>
    <row r="200" spans="7:8" x14ac:dyDescent="0.25">
      <c r="G200" s="7" t="s">
        <v>334</v>
      </c>
      <c r="H200" s="4">
        <v>740</v>
      </c>
    </row>
    <row r="201" spans="7:8" x14ac:dyDescent="0.25">
      <c r="G201" s="7" t="s">
        <v>335</v>
      </c>
      <c r="H201" s="4">
        <v>694</v>
      </c>
    </row>
    <row r="202" spans="7:8" x14ac:dyDescent="0.25">
      <c r="G202" s="7" t="s">
        <v>336</v>
      </c>
      <c r="H202" s="4">
        <v>762</v>
      </c>
    </row>
    <row r="203" spans="7:8" x14ac:dyDescent="0.25">
      <c r="G203" s="7" t="s">
        <v>337</v>
      </c>
      <c r="H203" s="4">
        <v>764</v>
      </c>
    </row>
    <row r="204" spans="7:8" x14ac:dyDescent="0.25">
      <c r="G204" s="7" t="s">
        <v>338</v>
      </c>
      <c r="H204" s="4">
        <v>158</v>
      </c>
    </row>
    <row r="205" spans="7:8" x14ac:dyDescent="0.25">
      <c r="G205" s="7" t="s">
        <v>339</v>
      </c>
      <c r="H205" s="4">
        <v>834</v>
      </c>
    </row>
    <row r="206" spans="7:8" x14ac:dyDescent="0.25">
      <c r="G206" s="7" t="s">
        <v>340</v>
      </c>
      <c r="H206" s="4">
        <v>796</v>
      </c>
    </row>
    <row r="207" spans="7:8" x14ac:dyDescent="0.25">
      <c r="G207" s="7" t="s">
        <v>341</v>
      </c>
      <c r="H207" s="4">
        <v>768</v>
      </c>
    </row>
    <row r="208" spans="7:8" x14ac:dyDescent="0.25">
      <c r="G208" s="7" t="s">
        <v>342</v>
      </c>
      <c r="H208" s="4">
        <v>772</v>
      </c>
    </row>
    <row r="209" spans="7:8" x14ac:dyDescent="0.25">
      <c r="G209" s="7" t="s">
        <v>343</v>
      </c>
      <c r="H209" s="4">
        <v>776</v>
      </c>
    </row>
    <row r="210" spans="7:8" x14ac:dyDescent="0.25">
      <c r="G210" s="7" t="s">
        <v>344</v>
      </c>
      <c r="H210" s="4">
        <v>780</v>
      </c>
    </row>
    <row r="211" spans="7:8" x14ac:dyDescent="0.25">
      <c r="G211" s="7" t="s">
        <v>345</v>
      </c>
      <c r="H211" s="4">
        <v>798</v>
      </c>
    </row>
    <row r="212" spans="7:8" x14ac:dyDescent="0.25">
      <c r="G212" s="7" t="s">
        <v>346</v>
      </c>
      <c r="H212" s="4">
        <v>788</v>
      </c>
    </row>
    <row r="213" spans="7:8" x14ac:dyDescent="0.25">
      <c r="G213" s="7" t="s">
        <v>347</v>
      </c>
      <c r="H213" s="4">
        <v>795</v>
      </c>
    </row>
    <row r="214" spans="7:8" x14ac:dyDescent="0.25">
      <c r="G214" s="7" t="s">
        <v>348</v>
      </c>
      <c r="H214" s="4">
        <v>792</v>
      </c>
    </row>
    <row r="215" spans="7:8" x14ac:dyDescent="0.25">
      <c r="G215" s="7" t="s">
        <v>349</v>
      </c>
      <c r="H215" s="4">
        <v>800</v>
      </c>
    </row>
    <row r="216" spans="7:8" x14ac:dyDescent="0.25">
      <c r="G216" s="7" t="s">
        <v>350</v>
      </c>
      <c r="H216" s="4">
        <v>860</v>
      </c>
    </row>
    <row r="217" spans="7:8" x14ac:dyDescent="0.25">
      <c r="G217" s="7" t="s">
        <v>351</v>
      </c>
      <c r="H217" s="4">
        <v>804</v>
      </c>
    </row>
    <row r="218" spans="7:8" x14ac:dyDescent="0.25">
      <c r="G218" s="7" t="s">
        <v>352</v>
      </c>
      <c r="H218" s="4">
        <v>876</v>
      </c>
    </row>
    <row r="219" spans="7:8" x14ac:dyDescent="0.25">
      <c r="G219" s="7" t="s">
        <v>353</v>
      </c>
      <c r="H219" s="4">
        <v>858</v>
      </c>
    </row>
    <row r="220" spans="7:8" x14ac:dyDescent="0.25">
      <c r="G220" s="7" t="s">
        <v>354</v>
      </c>
      <c r="H220" s="4">
        <v>234</v>
      </c>
    </row>
    <row r="221" spans="7:8" x14ac:dyDescent="0.25">
      <c r="G221" s="7" t="s">
        <v>355</v>
      </c>
      <c r="H221" s="4">
        <v>242</v>
      </c>
    </row>
    <row r="222" spans="7:8" x14ac:dyDescent="0.25">
      <c r="G222" s="7" t="s">
        <v>356</v>
      </c>
      <c r="H222" s="4">
        <v>608</v>
      </c>
    </row>
    <row r="223" spans="7:8" x14ac:dyDescent="0.25">
      <c r="G223" s="7" t="s">
        <v>357</v>
      </c>
      <c r="H223" s="4">
        <v>246</v>
      </c>
    </row>
    <row r="224" spans="7:8" x14ac:dyDescent="0.25">
      <c r="G224" s="7" t="s">
        <v>358</v>
      </c>
      <c r="H224" s="4">
        <v>238</v>
      </c>
    </row>
    <row r="225" spans="7:8" x14ac:dyDescent="0.25">
      <c r="G225" s="7" t="s">
        <v>359</v>
      </c>
      <c r="H225" s="4">
        <v>250</v>
      </c>
    </row>
    <row r="226" spans="7:8" x14ac:dyDescent="0.25">
      <c r="G226" s="7" t="s">
        <v>360</v>
      </c>
      <c r="H226" s="4">
        <v>254</v>
      </c>
    </row>
    <row r="227" spans="7:8" x14ac:dyDescent="0.25">
      <c r="G227" s="7" t="s">
        <v>361</v>
      </c>
      <c r="H227" s="4">
        <v>258</v>
      </c>
    </row>
    <row r="228" spans="7:8" x14ac:dyDescent="0.25">
      <c r="G228" s="7" t="s">
        <v>362</v>
      </c>
      <c r="H228" s="4">
        <v>334</v>
      </c>
    </row>
    <row r="229" spans="7:8" x14ac:dyDescent="0.25">
      <c r="G229" s="7" t="s">
        <v>363</v>
      </c>
      <c r="H229" s="4">
        <v>191</v>
      </c>
    </row>
    <row r="230" spans="7:8" x14ac:dyDescent="0.25">
      <c r="G230" s="7" t="s">
        <v>364</v>
      </c>
      <c r="H230" s="4">
        <v>140</v>
      </c>
    </row>
    <row r="231" spans="7:8" x14ac:dyDescent="0.25">
      <c r="G231" s="7" t="s">
        <v>365</v>
      </c>
      <c r="H231" s="4">
        <v>148</v>
      </c>
    </row>
    <row r="232" spans="7:8" x14ac:dyDescent="0.25">
      <c r="G232" s="7" t="s">
        <v>366</v>
      </c>
      <c r="H232" s="4">
        <v>499</v>
      </c>
    </row>
    <row r="233" spans="7:8" x14ac:dyDescent="0.25">
      <c r="G233" s="7" t="s">
        <v>367</v>
      </c>
      <c r="H233" s="4">
        <v>203</v>
      </c>
    </row>
    <row r="234" spans="7:8" x14ac:dyDescent="0.25">
      <c r="G234" s="7" t="s">
        <v>368</v>
      </c>
      <c r="H234" s="4">
        <v>152</v>
      </c>
    </row>
    <row r="235" spans="7:8" x14ac:dyDescent="0.25">
      <c r="G235" s="7" t="s">
        <v>369</v>
      </c>
      <c r="H235" s="4">
        <v>756</v>
      </c>
    </row>
    <row r="236" spans="7:8" x14ac:dyDescent="0.25">
      <c r="G236" s="7" t="s">
        <v>370</v>
      </c>
      <c r="H236" s="4">
        <v>752</v>
      </c>
    </row>
    <row r="237" spans="7:8" x14ac:dyDescent="0.25">
      <c r="G237" s="7" t="s">
        <v>371</v>
      </c>
      <c r="H237" s="4">
        <v>144</v>
      </c>
    </row>
    <row r="238" spans="7:8" x14ac:dyDescent="0.25">
      <c r="G238" s="7" t="s">
        <v>372</v>
      </c>
      <c r="H238" s="4">
        <v>218</v>
      </c>
    </row>
    <row r="239" spans="7:8" x14ac:dyDescent="0.25">
      <c r="G239" s="7" t="s">
        <v>373</v>
      </c>
      <c r="H239" s="4">
        <v>226</v>
      </c>
    </row>
    <row r="240" spans="7:8" x14ac:dyDescent="0.25">
      <c r="G240" s="7" t="s">
        <v>374</v>
      </c>
      <c r="H240" s="4">
        <v>248</v>
      </c>
    </row>
    <row r="241" spans="7:8" x14ac:dyDescent="0.25">
      <c r="G241" s="7" t="s">
        <v>375</v>
      </c>
      <c r="H241" s="4">
        <v>232</v>
      </c>
    </row>
    <row r="242" spans="7:8" x14ac:dyDescent="0.25">
      <c r="G242" s="7" t="s">
        <v>376</v>
      </c>
      <c r="H242" s="4">
        <v>233</v>
      </c>
    </row>
    <row r="243" spans="7:8" x14ac:dyDescent="0.25">
      <c r="G243" s="7" t="s">
        <v>377</v>
      </c>
      <c r="H243" s="4">
        <v>231</v>
      </c>
    </row>
    <row r="244" spans="7:8" x14ac:dyDescent="0.25">
      <c r="G244" s="7" t="s">
        <v>378</v>
      </c>
      <c r="H244" s="4">
        <v>891</v>
      </c>
    </row>
    <row r="245" spans="7:8" x14ac:dyDescent="0.25">
      <c r="G245" s="7" t="s">
        <v>379</v>
      </c>
      <c r="H245" s="4">
        <v>710</v>
      </c>
    </row>
    <row r="246" spans="7:8" x14ac:dyDescent="0.25">
      <c r="G246" s="7" t="s">
        <v>380</v>
      </c>
      <c r="H246" s="4">
        <v>239</v>
      </c>
    </row>
    <row r="247" spans="7:8" x14ac:dyDescent="0.25">
      <c r="G247" s="7" t="s">
        <v>381</v>
      </c>
      <c r="H247" s="4">
        <v>410</v>
      </c>
    </row>
    <row r="248" spans="7:8" x14ac:dyDescent="0.25">
      <c r="G248" s="9" t="s">
        <v>382</v>
      </c>
      <c r="H248" s="8">
        <v>896</v>
      </c>
    </row>
    <row r="249" spans="7:8" x14ac:dyDescent="0.25">
      <c r="G249" s="9" t="s">
        <v>383</v>
      </c>
      <c r="H249" s="8">
        <v>728</v>
      </c>
    </row>
    <row r="250" spans="7:8" x14ac:dyDescent="0.25">
      <c r="G250" s="7" t="s">
        <v>384</v>
      </c>
      <c r="H250" s="4">
        <v>388</v>
      </c>
    </row>
    <row r="251" spans="7:8" x14ac:dyDescent="0.25">
      <c r="G251" s="7" t="s">
        <v>385</v>
      </c>
      <c r="H251" s="4">
        <v>392</v>
      </c>
    </row>
    <row r="252" spans="7:8" x14ac:dyDescent="0.25">
      <c r="G252" s="7" t="s">
        <v>386</v>
      </c>
      <c r="H252" s="4">
        <v>260</v>
      </c>
    </row>
    <row r="253" spans="7:8" x14ac:dyDescent="0.25">
      <c r="G253" s="7" t="s">
        <v>387</v>
      </c>
      <c r="H253" s="4">
        <v>86</v>
      </c>
    </row>
    <row r="254" spans="7:8" x14ac:dyDescent="0.25">
      <c r="G254" s="7" t="s">
        <v>388</v>
      </c>
      <c r="H254" s="4">
        <v>581</v>
      </c>
    </row>
    <row r="255" spans="7:8" x14ac:dyDescent="0.25">
      <c r="G255" s="9" t="s">
        <v>390</v>
      </c>
      <c r="H255" s="4" t="s">
        <v>100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F39"/>
  <sheetViews>
    <sheetView zoomScale="115" zoomScaleNormal="115" workbookViewId="0">
      <selection activeCell="M8" sqref="M8"/>
    </sheetView>
  </sheetViews>
  <sheetFormatPr defaultRowHeight="15" x14ac:dyDescent="0.25"/>
  <cols>
    <col min="1" max="1" width="2.42578125" customWidth="1"/>
    <col min="2" max="2" width="29.28515625" customWidth="1"/>
  </cols>
  <sheetData>
    <row r="1" spans="1:6" ht="45" x14ac:dyDescent="0.25">
      <c r="A1" s="38"/>
      <c r="B1" s="39" t="s">
        <v>450</v>
      </c>
      <c r="C1" s="41">
        <f>IF(OR(
             IFERROR(SEARCH(A$2,'Заявление УПД'!#REF!),FALSE),
             IFERROR(SEARCH(A$3,'Заявление УПД'!#REF!),FALSE),
             IFERROR(SEARCH(A$4,'Заявление УПД'!#REF!),FALSE),
             IFERROR(SEARCH(A$5,'Заявление УПД'!#REF!),FALSE),
             IFERROR(SEARCH(A$6,'Заявление УПД'!#REF!),FALSE),
             IFERROR(SEARCH(A$7,'Заявление УПД'!#REF!),FALSE),
             IFERROR(SEARCH(A$8,'Заявление УПД'!#REF!),FALSE),
             IFERROR(SEARCH(A$9,'Заявление УПД'!#REF!),FALSE),
             IFERROR(SEARCH(A$10,'Заявление УПД'!#REF!),FALSE),
             IFERROR(SEARCH(A$11,'Заявление УПД'!#REF!),FALSE),
             IFERROR(SEARCH(A$12,'Заявление УПД'!#REF!),FALSE),
             IFERROR(SEARCH(A$13,'Заявление УПД'!#REF!),FALSE),
             IFERROR(SEARCH(A$14,'Заявление УПД'!#REF!),FALSE),
             IFERROR(SEARCH(A$15,'Заявление УПД'!#REF!),FALSE),
             IFERROR(SEARCH(A$16,'Заявление УПД'!#REF!),FALSE),
             IFERROR(SEARCH(A$17,'Заявление УПД'!#REF!),FALSE),
             IFERROR(SEARCH(A$18,'Заявление УПД'!#REF!),FALSE),
             IFERROR(SEARCH(A$19,'Заявление УПД'!#REF!),FALSE),
             IFERROR(SEARCH(A$20,'Заявление УПД'!#REF!),FALSE),
             IFERROR(SEARCH(A$21,'Заявление УПД'!#REF!),FALSE),
             IFERROR(SEARCH(A$22,'Заявление УПД'!#REF!),FALSE),
             IFERROR(SEARCH(A$23,'Заявление УПД'!#REF!),FALSE),
             IFERROR(SEARCH(A$24,'Заявление УПД'!#REF!),FALSE),
             IFERROR(SEARCH(A$25,'Заявление УПД'!#REF!),FALSE),
             IFERROR(SEARCH(A$26,'Заявление УПД'!#REF!),FALSE),
             IFERROR(SEARCH(A$27,'Заявление УПД'!#REF!),FALSE),),
             VALUE("1"),VALUE("0"))</f>
        <v>0</v>
      </c>
      <c r="F1" s="1"/>
    </row>
    <row r="2" spans="1:6" ht="45" x14ac:dyDescent="0.25">
      <c r="A2" s="40" t="s">
        <v>412</v>
      </c>
      <c r="B2" s="44" t="s">
        <v>451</v>
      </c>
      <c r="C2" s="41" t="e">
        <f>IF('Заявление УПД'!#REF!="",0,IF(OR(
             IFERROR(SEARCH(A$35,'Заявление УПД'!#REF!),FALSE),),
             VALUE("0"),VALUE("1")))</f>
        <v>#REF!</v>
      </c>
    </row>
    <row r="3" spans="1:6" ht="45" x14ac:dyDescent="0.25">
      <c r="A3" s="40" t="s">
        <v>413</v>
      </c>
      <c r="B3" s="44" t="s">
        <v>452</v>
      </c>
      <c r="C3" s="41" t="e">
        <f>IF('Заявление УПД'!#REF!="",0,IF(OR(
             IFERROR(SEARCH(A$36,'Заявление УПД'!#REF!),FALSE),),
             VALUE("0"),VALUE("1")))</f>
        <v>#REF!</v>
      </c>
    </row>
    <row r="4" spans="1:6" ht="45" x14ac:dyDescent="0.25">
      <c r="A4" s="40" t="s">
        <v>414</v>
      </c>
      <c r="B4" s="2" t="s">
        <v>456</v>
      </c>
      <c r="C4" s="41">
        <f>IF(OR(
             IFERROR(SEARCH(A$37,'Заявление УПД'!#REF!),FALSE),
             IFERROR(SEARCH(A$38,'Заявление УПД'!#REF!),FALSE),
             IFERROR(SEARCH(A$39,'Заявление УПД'!#REF!),FALSE),),
             VALUE("1"),VALUE("0"))</f>
        <v>0</v>
      </c>
    </row>
    <row r="5" spans="1:6" x14ac:dyDescent="0.25">
      <c r="A5" s="40" t="s">
        <v>415</v>
      </c>
      <c r="B5" t="s">
        <v>445</v>
      </c>
      <c r="C5" t="e">
        <f>+IF('Заявление УПД'!#REF!&lt;&gt;"",'Заявление УПД'!#REF!,"")</f>
        <v>#REF!</v>
      </c>
    </row>
    <row r="6" spans="1:6" x14ac:dyDescent="0.25">
      <c r="A6" s="40" t="s">
        <v>416</v>
      </c>
      <c r="B6" s="42"/>
    </row>
    <row r="7" spans="1:6" x14ac:dyDescent="0.25">
      <c r="A7" s="40" t="s">
        <v>417</v>
      </c>
      <c r="B7" s="42"/>
    </row>
    <row r="8" spans="1:6" x14ac:dyDescent="0.25">
      <c r="A8" s="40" t="s">
        <v>418</v>
      </c>
    </row>
    <row r="9" spans="1:6" x14ac:dyDescent="0.25">
      <c r="A9" s="40" t="s">
        <v>419</v>
      </c>
      <c r="B9" s="42"/>
    </row>
    <row r="10" spans="1:6" x14ac:dyDescent="0.25">
      <c r="A10" s="40" t="s">
        <v>420</v>
      </c>
      <c r="B10" s="42"/>
    </row>
    <row r="11" spans="1:6" x14ac:dyDescent="0.25">
      <c r="A11" s="40" t="s">
        <v>421</v>
      </c>
      <c r="B11" s="42"/>
    </row>
    <row r="12" spans="1:6" x14ac:dyDescent="0.25">
      <c r="A12" s="40" t="s">
        <v>422</v>
      </c>
      <c r="B12" s="42"/>
    </row>
    <row r="13" spans="1:6" x14ac:dyDescent="0.25">
      <c r="A13" s="40" t="s">
        <v>423</v>
      </c>
      <c r="B13" s="42"/>
    </row>
    <row r="14" spans="1:6" x14ac:dyDescent="0.25">
      <c r="A14" s="40" t="s">
        <v>424</v>
      </c>
      <c r="B14" s="42"/>
    </row>
    <row r="15" spans="1:6" x14ac:dyDescent="0.25">
      <c r="A15" s="40" t="s">
        <v>425</v>
      </c>
      <c r="B15" s="42"/>
    </row>
    <row r="16" spans="1:6" x14ac:dyDescent="0.25">
      <c r="A16" s="40" t="s">
        <v>426</v>
      </c>
      <c r="B16" s="42"/>
    </row>
    <row r="17" spans="1:2" x14ac:dyDescent="0.25">
      <c r="A17" s="40" t="s">
        <v>427</v>
      </c>
      <c r="B17" s="42"/>
    </row>
    <row r="18" spans="1:2" x14ac:dyDescent="0.25">
      <c r="A18" s="40" t="s">
        <v>428</v>
      </c>
      <c r="B18" s="42"/>
    </row>
    <row r="19" spans="1:2" x14ac:dyDescent="0.25">
      <c r="A19" s="40" t="s">
        <v>429</v>
      </c>
      <c r="B19" s="42"/>
    </row>
    <row r="20" spans="1:2" x14ac:dyDescent="0.25">
      <c r="A20" s="40" t="s">
        <v>430</v>
      </c>
      <c r="B20" s="42"/>
    </row>
    <row r="21" spans="1:2" x14ac:dyDescent="0.25">
      <c r="A21" s="40" t="s">
        <v>431</v>
      </c>
      <c r="B21" s="42"/>
    </row>
    <row r="22" spans="1:2" x14ac:dyDescent="0.25">
      <c r="A22" s="40" t="s">
        <v>432</v>
      </c>
      <c r="B22" s="42"/>
    </row>
    <row r="23" spans="1:2" x14ac:dyDescent="0.25">
      <c r="A23" s="40" t="s">
        <v>433</v>
      </c>
      <c r="B23" s="42"/>
    </row>
    <row r="24" spans="1:2" x14ac:dyDescent="0.25">
      <c r="A24" s="40" t="s">
        <v>434</v>
      </c>
      <c r="B24" s="42"/>
    </row>
    <row r="25" spans="1:2" x14ac:dyDescent="0.25">
      <c r="A25" s="40" t="s">
        <v>435</v>
      </c>
      <c r="B25" s="42"/>
    </row>
    <row r="26" spans="1:2" x14ac:dyDescent="0.25">
      <c r="A26" s="40" t="s">
        <v>436</v>
      </c>
      <c r="B26" s="42"/>
    </row>
    <row r="27" spans="1:2" x14ac:dyDescent="0.25">
      <c r="A27" s="40" t="s">
        <v>437</v>
      </c>
      <c r="B27" s="42"/>
    </row>
    <row r="28" spans="1:2" x14ac:dyDescent="0.25">
      <c r="A28" s="40" t="s">
        <v>438</v>
      </c>
      <c r="B28" s="42"/>
    </row>
    <row r="29" spans="1:2" x14ac:dyDescent="0.25">
      <c r="A29" s="40" t="s">
        <v>439</v>
      </c>
      <c r="B29" s="42"/>
    </row>
    <row r="30" spans="1:2" x14ac:dyDescent="0.25">
      <c r="A30" s="40" t="s">
        <v>440</v>
      </c>
      <c r="B30" s="42"/>
    </row>
    <row r="31" spans="1:2" x14ac:dyDescent="0.25">
      <c r="A31" s="40" t="s">
        <v>441</v>
      </c>
      <c r="B31" s="42"/>
    </row>
    <row r="32" spans="1:2" x14ac:dyDescent="0.25">
      <c r="A32" s="40" t="s">
        <v>442</v>
      </c>
      <c r="B32" s="42"/>
    </row>
    <row r="33" spans="1:2" x14ac:dyDescent="0.25">
      <c r="A33" s="40" t="s">
        <v>443</v>
      </c>
      <c r="B33" s="42"/>
    </row>
    <row r="34" spans="1:2" x14ac:dyDescent="0.25">
      <c r="A34" s="40" t="s">
        <v>444</v>
      </c>
      <c r="B34" s="42"/>
    </row>
    <row r="35" spans="1:2" x14ac:dyDescent="0.25">
      <c r="A35" s="43" t="s">
        <v>448</v>
      </c>
    </row>
    <row r="36" spans="1:2" x14ac:dyDescent="0.25">
      <c r="A36" s="43" t="s">
        <v>449</v>
      </c>
    </row>
    <row r="37" spans="1:2" x14ac:dyDescent="0.25">
      <c r="A37" s="40" t="s">
        <v>453</v>
      </c>
    </row>
    <row r="38" spans="1:2" x14ac:dyDescent="0.25">
      <c r="A38" s="40" t="s">
        <v>454</v>
      </c>
    </row>
    <row r="39" spans="1:2" x14ac:dyDescent="0.25">
      <c r="A39" s="40" t="s">
        <v>455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9</vt:i4>
      </vt:variant>
    </vt:vector>
  </HeadingPairs>
  <TitlesOfParts>
    <vt:vector size="10" baseType="lpstr">
      <vt:lpstr>Заявление УПД</vt:lpstr>
      <vt:lpstr>ДаНет</vt:lpstr>
      <vt:lpstr>Дата_ДУЛ</vt:lpstr>
      <vt:lpstr>ДР</vt:lpstr>
      <vt:lpstr>ДУЛ</vt:lpstr>
      <vt:lpstr>Заявления</vt:lpstr>
      <vt:lpstr>ОКСМ</vt:lpstr>
      <vt:lpstr>Соответствие</vt:lpstr>
      <vt:lpstr>Соответствие2</vt:lpstr>
      <vt:lpstr>Субъект_РФ</vt:lpstr>
    </vt:vector>
  </TitlesOfParts>
  <Company>Банк России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Заявление АОФР</dc:title>
  <dc:creator>Банк России</dc:creator>
  <cp:lastModifiedBy>Токарева Анастасия Олеговна</cp:lastModifiedBy>
  <cp:lastPrinted>2026-09-07T10:48:06Z</cp:lastPrinted>
  <dcterms:created xsi:type="dcterms:W3CDTF">2022-06-29T14:15:52Z</dcterms:created>
  <dcterms:modified xsi:type="dcterms:W3CDTF">2026-09-14T13:53:19Z</dcterms:modified>
</cp:coreProperties>
</file>