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935" tabRatio="908" activeTab="6"/>
  </bookViews>
  <sheets>
    <sheet name="Содержание" sheetId="17" r:id="rId1"/>
    <sheet name="Компании и лицензии" sheetId="27" r:id="rId2"/>
    <sheet name="Доверительное управление" sheetId="29" r:id="rId3"/>
    <sheet name="Депозитарное обслуживание" sheetId="22" r:id="rId4"/>
    <sheet name="Регистраторы" sheetId="23" r:id="rId5"/>
    <sheet name="Инвест.советники" sheetId="20" r:id="rId6"/>
    <sheet name="Финансовые показатели НФО" sheetId="28" r:id="rId7"/>
  </sheets>
  <definedNames>
    <definedName name="_xlnm._FilterDatabase" localSheetId="3" hidden="1">'Депозитарное обслуживание'!#REF!</definedName>
    <definedName name="_xlnm._FilterDatabase" localSheetId="5" hidden="1">Инвест.советники!$A$1:$R$99</definedName>
    <definedName name="_xlnm._FilterDatabase" localSheetId="1" hidden="1">'Компании и лицензии'!#REF!</definedName>
    <definedName name="_xlnm._FilterDatabase" localSheetId="4" hidden="1">Регистраторы!#REF!</definedName>
    <definedName name="_xlnm._FilterDatabase" localSheetId="6" hidden="1">'Финансовые показатели НФО'!#REF!</definedName>
  </definedNames>
  <calcPr calcId="162913"/>
</workbook>
</file>

<file path=xl/calcChain.xml><?xml version="1.0" encoding="utf-8"?>
<calcChain xmlns="http://schemas.openxmlformats.org/spreadsheetml/2006/main">
  <c r="T42" i="27" l="1"/>
  <c r="T41" i="27" s="1"/>
  <c r="R24" i="20" l="1"/>
  <c r="S33" i="27" l="1"/>
  <c r="S42" i="27"/>
  <c r="R42" i="27"/>
  <c r="T33" i="27"/>
  <c r="R33" i="27"/>
  <c r="M33" i="27"/>
  <c r="Q33" i="27"/>
  <c r="R27" i="20" l="1"/>
  <c r="R34" i="20"/>
  <c r="R31" i="20"/>
  <c r="R22" i="20"/>
  <c r="R29" i="20"/>
  <c r="R21" i="20" l="1"/>
  <c r="Q27" i="28"/>
  <c r="N27" i="28"/>
  <c r="M27" i="28"/>
  <c r="L27" i="28"/>
  <c r="K27" i="28"/>
  <c r="J27" i="28"/>
  <c r="I27" i="28"/>
  <c r="H27" i="28"/>
  <c r="G27" i="28"/>
  <c r="F27" i="28"/>
  <c r="E27" i="28"/>
  <c r="D27" i="28"/>
  <c r="Q16" i="28"/>
  <c r="N16" i="28"/>
  <c r="M11" i="28"/>
  <c r="M16" i="28" s="1"/>
  <c r="L11" i="28"/>
  <c r="L16" i="28" s="1"/>
  <c r="K11" i="28"/>
  <c r="K16" i="28" s="1"/>
  <c r="J11" i="28"/>
  <c r="J12" i="28" s="1"/>
  <c r="I11" i="28"/>
  <c r="I16" i="28" s="1"/>
  <c r="H11" i="28"/>
  <c r="H16" i="28" s="1"/>
  <c r="G11" i="28"/>
  <c r="G12" i="28" s="1"/>
  <c r="F11" i="28"/>
  <c r="F16" i="28" s="1"/>
  <c r="E11" i="28"/>
  <c r="E16" i="28" s="1"/>
  <c r="D11" i="28"/>
  <c r="D16" i="28" s="1"/>
  <c r="Q68" i="27"/>
  <c r="N68" i="27"/>
  <c r="M68" i="27"/>
  <c r="K68" i="27"/>
  <c r="G68" i="27"/>
  <c r="D68" i="27"/>
  <c r="Q63" i="27"/>
  <c r="N63" i="27"/>
  <c r="M63" i="27"/>
  <c r="H63" i="27"/>
  <c r="Q58" i="27"/>
  <c r="N58" i="27"/>
  <c r="M58" i="27"/>
  <c r="L58" i="27"/>
  <c r="K58" i="27"/>
  <c r="J58" i="27"/>
  <c r="I58" i="27"/>
  <c r="H58" i="27"/>
  <c r="G58" i="27"/>
  <c r="F58" i="27"/>
  <c r="E58" i="27"/>
  <c r="D58" i="27"/>
  <c r="Q53" i="27"/>
  <c r="N53" i="27"/>
  <c r="M53" i="27"/>
  <c r="L53" i="27"/>
  <c r="K53" i="27"/>
  <c r="J53" i="27"/>
  <c r="I53" i="27"/>
  <c r="H53" i="27"/>
  <c r="G53" i="27"/>
  <c r="F53" i="27"/>
  <c r="E53" i="27"/>
  <c r="D53" i="27"/>
  <c r="Q48" i="27"/>
  <c r="N48" i="27"/>
  <c r="M48" i="27"/>
  <c r="L48" i="27"/>
  <c r="K48" i="27"/>
  <c r="J48" i="27"/>
  <c r="I48" i="27"/>
  <c r="H48" i="27"/>
  <c r="G48" i="27"/>
  <c r="F48" i="27"/>
  <c r="E48" i="27"/>
  <c r="D48" i="27"/>
  <c r="Q43" i="27"/>
  <c r="N43" i="27"/>
  <c r="M43" i="27"/>
  <c r="J43" i="27"/>
  <c r="I43" i="27"/>
  <c r="H43" i="27"/>
  <c r="G43" i="27"/>
  <c r="F43" i="27"/>
  <c r="E43" i="27"/>
  <c r="D43" i="27"/>
  <c r="N33" i="27"/>
  <c r="L33" i="27"/>
  <c r="K33" i="27"/>
  <c r="J33" i="27"/>
  <c r="I33" i="27"/>
  <c r="H33" i="27"/>
  <c r="G33" i="27"/>
  <c r="F33" i="27"/>
  <c r="E33" i="27"/>
  <c r="D33" i="27"/>
  <c r="Q32" i="27"/>
  <c r="M32" i="27"/>
  <c r="Q29" i="27"/>
  <c r="N29" i="27"/>
  <c r="M29" i="27"/>
  <c r="L29" i="27"/>
  <c r="K29" i="27"/>
  <c r="J29" i="27"/>
  <c r="M26" i="27"/>
  <c r="M23" i="27"/>
  <c r="Q20" i="27"/>
  <c r="N20" i="27"/>
  <c r="M20" i="27"/>
  <c r="Q17" i="27"/>
  <c r="N17" i="27"/>
  <c r="M17" i="27"/>
  <c r="Q14" i="27"/>
  <c r="N14" i="27"/>
  <c r="M14" i="27"/>
  <c r="Q11" i="27"/>
  <c r="N11" i="27"/>
  <c r="M11" i="27"/>
  <c r="I8" i="27"/>
  <c r="H8" i="27"/>
  <c r="G8" i="27"/>
  <c r="F8" i="27"/>
  <c r="E8" i="27"/>
  <c r="D8" i="27"/>
  <c r="N6" i="27"/>
  <c r="M6" i="27"/>
  <c r="L6" i="27"/>
  <c r="K6" i="27"/>
  <c r="Q4" i="27"/>
  <c r="N4" i="27"/>
  <c r="M4" i="27"/>
  <c r="L4" i="27"/>
  <c r="K4" i="27"/>
  <c r="J4" i="27"/>
  <c r="I4" i="27"/>
  <c r="H4" i="27"/>
  <c r="G4" i="27"/>
  <c r="F4" i="27"/>
  <c r="E4" i="27"/>
  <c r="D4" i="27"/>
  <c r="M42" i="27" l="1"/>
  <c r="M41" i="27" s="1"/>
  <c r="I12" i="28"/>
  <c r="Q42" i="27"/>
  <c r="Q41" i="27" s="1"/>
  <c r="L42" i="27"/>
  <c r="L41" i="27" s="1"/>
  <c r="K12" i="28"/>
  <c r="G16" i="28"/>
  <c r="F42" i="27"/>
  <c r="F41" i="27" s="1"/>
  <c r="E42" i="27"/>
  <c r="E41" i="27" s="1"/>
  <c r="H42" i="27"/>
  <c r="H41" i="27" s="1"/>
  <c r="I42" i="27"/>
  <c r="I41" i="27" s="1"/>
  <c r="K42" i="27"/>
  <c r="K41" i="27" s="1"/>
  <c r="G42" i="27"/>
  <c r="G41" i="27" s="1"/>
  <c r="D42" i="27"/>
  <c r="D41" i="27" s="1"/>
  <c r="N42" i="27"/>
  <c r="N41" i="27" s="1"/>
  <c r="J42" i="27"/>
  <c r="J41" i="27" s="1"/>
  <c r="D12" i="28"/>
  <c r="L12" i="28"/>
  <c r="J16" i="28"/>
  <c r="E12" i="28"/>
  <c r="M12" i="28"/>
  <c r="F12" i="28"/>
  <c r="H12" i="28"/>
  <c r="N19" i="22" l="1"/>
  <c r="Q16" i="22"/>
  <c r="N16" i="22"/>
  <c r="M16" i="22"/>
  <c r="L16" i="22"/>
  <c r="Q13" i="22"/>
  <c r="N13" i="22"/>
  <c r="M13" i="22"/>
  <c r="L13" i="22"/>
  <c r="Q9" i="22"/>
  <c r="N9" i="22"/>
  <c r="M9" i="22"/>
  <c r="L9" i="22"/>
  <c r="Q6" i="22"/>
  <c r="N6" i="22"/>
  <c r="M6" i="22"/>
  <c r="L6" i="22"/>
  <c r="N12" i="22" l="1"/>
  <c r="N4" i="22" s="1"/>
  <c r="M12" i="22"/>
  <c r="M4" i="22" s="1"/>
  <c r="N5" i="22"/>
  <c r="N3" i="22" s="1"/>
  <c r="Q12" i="22"/>
  <c r="Q4" i="22" s="1"/>
  <c r="L12" i="22"/>
  <c r="L4" i="22" s="1"/>
  <c r="M5" i="22"/>
  <c r="M3" i="22" s="1"/>
  <c r="L5" i="22"/>
  <c r="L3" i="22" s="1"/>
  <c r="Q5" i="22"/>
  <c r="Q3" i="22" s="1"/>
  <c r="N2" i="22" l="1"/>
  <c r="M2" i="22"/>
  <c r="Q2" i="22"/>
  <c r="L2" i="22"/>
  <c r="P85" i="20"/>
  <c r="P54" i="20" s="1"/>
  <c r="P78" i="20"/>
  <c r="P71" i="20"/>
  <c r="P55" i="20"/>
  <c r="P52" i="20" s="1"/>
  <c r="P36" i="20"/>
  <c r="P5" i="20" s="1"/>
  <c r="P34" i="20"/>
  <c r="P31" i="20"/>
  <c r="P29" i="20"/>
  <c r="P27" i="20"/>
  <c r="P24" i="20"/>
  <c r="P22" i="20"/>
  <c r="P6" i="20"/>
  <c r="P3" i="20" s="1"/>
  <c r="P21" i="20" l="1"/>
  <c r="P4" i="20" s="1"/>
  <c r="P2" i="20" s="1"/>
  <c r="P70" i="20"/>
  <c r="P53" i="20" s="1"/>
  <c r="P51" i="20" s="1"/>
  <c r="D54" i="20"/>
  <c r="E54" i="20"/>
  <c r="F54" i="20"/>
  <c r="G54" i="20"/>
  <c r="H54" i="20"/>
  <c r="I54" i="20"/>
  <c r="J54" i="20"/>
  <c r="K54" i="20"/>
  <c r="L54" i="20"/>
  <c r="M54" i="20"/>
  <c r="N54" i="20"/>
  <c r="O54" i="20"/>
  <c r="C54" i="20"/>
  <c r="D5" i="20"/>
  <c r="E5" i="20"/>
  <c r="F5" i="20"/>
  <c r="G5" i="20"/>
  <c r="H5" i="20"/>
  <c r="I5" i="20"/>
  <c r="J5" i="20"/>
  <c r="K5" i="20"/>
  <c r="L5" i="20"/>
  <c r="M5" i="20"/>
  <c r="N5" i="20"/>
  <c r="O5" i="20"/>
  <c r="C5" i="20"/>
  <c r="C4" i="20"/>
  <c r="O78" i="20" l="1"/>
  <c r="N78" i="20"/>
  <c r="M78" i="20"/>
  <c r="L78" i="20"/>
  <c r="K78" i="20"/>
  <c r="J78" i="20"/>
  <c r="I78" i="20"/>
  <c r="O71" i="20"/>
  <c r="N71" i="20"/>
  <c r="M71" i="20"/>
  <c r="L71" i="20"/>
  <c r="K71" i="20"/>
  <c r="J71" i="20"/>
  <c r="I71" i="20"/>
  <c r="H70" i="20"/>
  <c r="H53" i="20" s="1"/>
  <c r="G70" i="20"/>
  <c r="G53" i="20" s="1"/>
  <c r="F70" i="20"/>
  <c r="F53" i="20" s="1"/>
  <c r="E70" i="20"/>
  <c r="E53" i="20" s="1"/>
  <c r="D70" i="20"/>
  <c r="D53" i="20" s="1"/>
  <c r="C70" i="20"/>
  <c r="C53" i="20" s="1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O33" i="20"/>
  <c r="N33" i="20"/>
  <c r="M33" i="20"/>
  <c r="L33" i="20"/>
  <c r="K33" i="20"/>
  <c r="J33" i="20"/>
  <c r="I33" i="20"/>
  <c r="O30" i="20"/>
  <c r="N30" i="20"/>
  <c r="M30" i="20"/>
  <c r="L30" i="20"/>
  <c r="K30" i="20"/>
  <c r="J30" i="20"/>
  <c r="I30" i="20"/>
  <c r="O26" i="20"/>
  <c r="N26" i="20"/>
  <c r="M26" i="20"/>
  <c r="L26" i="20"/>
  <c r="K26" i="20"/>
  <c r="J26" i="20"/>
  <c r="I26" i="20"/>
  <c r="O23" i="20"/>
  <c r="N23" i="20"/>
  <c r="M23" i="20"/>
  <c r="L23" i="20"/>
  <c r="K23" i="20"/>
  <c r="J23" i="20"/>
  <c r="I23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H4" i="20"/>
  <c r="G4" i="20"/>
  <c r="F4" i="20"/>
  <c r="E4" i="20"/>
  <c r="D4" i="20"/>
  <c r="J70" i="20" l="1"/>
  <c r="J53" i="20" s="1"/>
  <c r="O70" i="20"/>
  <c r="O53" i="20" s="1"/>
  <c r="N70" i="20"/>
  <c r="N53" i="20" s="1"/>
  <c r="K6" i="20"/>
  <c r="K3" i="20" s="1"/>
  <c r="C6" i="20"/>
  <c r="C3" i="20" s="1"/>
  <c r="C2" i="20" s="1"/>
  <c r="F6" i="20"/>
  <c r="F3" i="20" s="1"/>
  <c r="F2" i="20" s="1"/>
  <c r="M55" i="20"/>
  <c r="M52" i="20" s="1"/>
  <c r="N29" i="20"/>
  <c r="F55" i="20"/>
  <c r="F52" i="20" s="1"/>
  <c r="F51" i="20" s="1"/>
  <c r="M70" i="20"/>
  <c r="M53" i="20" s="1"/>
  <c r="E6" i="20"/>
  <c r="E3" i="20" s="1"/>
  <c r="E2" i="20" s="1"/>
  <c r="I6" i="20"/>
  <c r="I3" i="20" s="1"/>
  <c r="M6" i="20"/>
  <c r="M3" i="20" s="1"/>
  <c r="H6" i="20"/>
  <c r="H3" i="20" s="1"/>
  <c r="H2" i="20" s="1"/>
  <c r="H55" i="20"/>
  <c r="H52" i="20" s="1"/>
  <c r="H51" i="20" s="1"/>
  <c r="L6" i="20"/>
  <c r="L3" i="20" s="1"/>
  <c r="K29" i="20"/>
  <c r="N6" i="20"/>
  <c r="N3" i="20" s="1"/>
  <c r="L29" i="20"/>
  <c r="D55" i="20"/>
  <c r="D52" i="20" s="1"/>
  <c r="D51" i="20" s="1"/>
  <c r="L55" i="20"/>
  <c r="L52" i="20" s="1"/>
  <c r="K22" i="20"/>
  <c r="L70" i="20"/>
  <c r="L53" i="20" s="1"/>
  <c r="I22" i="20"/>
  <c r="M22" i="20"/>
  <c r="O6" i="20"/>
  <c r="O3" i="20" s="1"/>
  <c r="G55" i="20"/>
  <c r="G52" i="20" s="1"/>
  <c r="G51" i="20" s="1"/>
  <c r="O55" i="20"/>
  <c r="O52" i="20" s="1"/>
  <c r="G6" i="20"/>
  <c r="G3" i="20" s="1"/>
  <c r="G2" i="20" s="1"/>
  <c r="J55" i="20"/>
  <c r="J52" i="20" s="1"/>
  <c r="D6" i="20"/>
  <c r="D3" i="20" s="1"/>
  <c r="D2" i="20" s="1"/>
  <c r="J6" i="20"/>
  <c r="J3" i="20" s="1"/>
  <c r="N22" i="20"/>
  <c r="E55" i="20"/>
  <c r="E52" i="20" s="1"/>
  <c r="E51" i="20" s="1"/>
  <c r="N55" i="20"/>
  <c r="N52" i="20" s="1"/>
  <c r="N51" i="20" s="1"/>
  <c r="I55" i="20"/>
  <c r="I52" i="20" s="1"/>
  <c r="K70" i="20"/>
  <c r="K53" i="20" s="1"/>
  <c r="L22" i="20"/>
  <c r="I70" i="20"/>
  <c r="I53" i="20" s="1"/>
  <c r="O22" i="20"/>
  <c r="M29" i="20"/>
  <c r="O29" i="20"/>
  <c r="J22" i="20"/>
  <c r="I29" i="20"/>
  <c r="J29" i="20"/>
  <c r="C55" i="20"/>
  <c r="C52" i="20" s="1"/>
  <c r="C51" i="20" s="1"/>
  <c r="K55" i="20"/>
  <c r="K52" i="20" s="1"/>
  <c r="O51" i="20" l="1"/>
  <c r="J51" i="20"/>
  <c r="J21" i="20"/>
  <c r="J4" i="20" s="1"/>
  <c r="J2" i="20" s="1"/>
  <c r="M51" i="20"/>
  <c r="I21" i="20"/>
  <c r="I4" i="20" s="1"/>
  <c r="I2" i="20" s="1"/>
  <c r="I51" i="20"/>
  <c r="K21" i="20"/>
  <c r="K4" i="20" s="1"/>
  <c r="K2" i="20" s="1"/>
  <c r="N21" i="20"/>
  <c r="N4" i="20" s="1"/>
  <c r="N2" i="20" s="1"/>
  <c r="M21" i="20"/>
  <c r="M4" i="20" s="1"/>
  <c r="M2" i="20" s="1"/>
  <c r="L51" i="20"/>
  <c r="K51" i="20"/>
  <c r="L21" i="20"/>
  <c r="L4" i="20" s="1"/>
  <c r="L2" i="20" s="1"/>
  <c r="O21" i="20"/>
  <c r="O4" i="20" s="1"/>
  <c r="O2" i="20" s="1"/>
</calcChain>
</file>

<file path=xl/comments1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01.08.2023
Для КО: 01.08.2023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Данные по информации на дату: 30.11.2023
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
1. НФО: 30.01.2024
2. КО: 31.01.2024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31.05.2024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28.08.2024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Данные по информации на дату: 25.11.2024
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12.03.2025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10.05.2023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01.08.2023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30.11.2023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29.02.2024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31.05.2024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29.08.2024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25.11.2024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12.03.2025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P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 
для НФО: 1.08.2023
для КО: 24.07.2023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30.11.2023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
КО: 31.01.2024
НФО: 01.03.2024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Данные по информации на дату: 03.06.2024
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29.08.2024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24.11.2024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12.03.2025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12.05.2023.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18.08.2023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16.11.2023
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11.02.2024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 03.06.2024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19.08.2024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09.11.2024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14.02.2025</t>
        </r>
      </text>
    </comment>
    <comment ref="T1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05.03.2024</t>
        </r>
      </text>
    </comment>
    <comment ref="W1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24.11.2024</t>
        </r>
      </text>
    </comment>
    <comment ref="X1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информаии на дату: 12.03.2025</t>
        </r>
      </text>
    </comment>
  </commentList>
</comments>
</file>

<file path=xl/sharedStrings.xml><?xml version="1.0" encoding="utf-8"?>
<sst xmlns="http://schemas.openxmlformats.org/spreadsheetml/2006/main" count="663" uniqueCount="140">
  <si>
    <t>Единица измерения</t>
  </si>
  <si>
    <t>ед.</t>
  </si>
  <si>
    <t>тыс. лиц</t>
  </si>
  <si>
    <t>Наименование показателя</t>
  </si>
  <si>
    <t>%</t>
  </si>
  <si>
    <t>А) В ПУРЦБ-НФО</t>
  </si>
  <si>
    <t>Б) В ПУРЦБ-КО</t>
  </si>
  <si>
    <t>физические лица</t>
  </si>
  <si>
    <t>юридические лица</t>
  </si>
  <si>
    <t xml:space="preserve">                           неквалифицированные инвесторы</t>
  </si>
  <si>
    <t xml:space="preserve">                           квалифицированные инвесторы</t>
  </si>
  <si>
    <t xml:space="preserve">        резиденты</t>
  </si>
  <si>
    <t xml:space="preserve">        нерезиденты</t>
  </si>
  <si>
    <t>Содержание</t>
  </si>
  <si>
    <t>Депозитарное обслуживание</t>
  </si>
  <si>
    <t>Регистраторы</t>
  </si>
  <si>
    <t>Количество клиентов на инвестиционном консультировании</t>
  </si>
  <si>
    <t>А) Количество клиентов на инвестиционном консультировании в ПУРЦБ-НФО</t>
  </si>
  <si>
    <t>Б) Количество клиентов на инвестиционном консультировании в ПУРЦБ-КО</t>
  </si>
  <si>
    <t>Количество активных клиентов на инвестиционном консультировании</t>
  </si>
  <si>
    <t>В) Количество активных клиентов на инвестиционном консультировании в ПУРЦБ-НФО</t>
  </si>
  <si>
    <t>Г) Количество активных клиентов на инвестиционном консультировании в ПУРЦБ-КО</t>
  </si>
  <si>
    <t>В) У инвестиционных советников-индивидуальных предпринимателей и инвестиционных советников-юридических лиц без лицензии ПУРЦБ</t>
  </si>
  <si>
    <t>В) Количество клиентов на инвестиционном консультировании у инвестиционных советников-индивидуальных предпринимателей и инвестиционных советников-юридических лиц без лицензий ПУРЦБ</t>
  </si>
  <si>
    <t xml:space="preserve">Инвестиционные советники </t>
  </si>
  <si>
    <t>В) Количество активных клиентов на инвестиционном консультировании у инвестиционных советников-индивидуальных предпринимателей и инвестиционных советников-юридических лиц без лицензий ПУРЦБ</t>
  </si>
  <si>
    <t>1) Количество активных клиентов депозитариев, в том числе:</t>
  </si>
  <si>
    <t>2) Стоимость клиентских ценных бумаг в депозитариях:</t>
  </si>
  <si>
    <t xml:space="preserve"> млрд. руб.</t>
  </si>
  <si>
    <t xml:space="preserve">     российских ценных бумаг</t>
  </si>
  <si>
    <t xml:space="preserve">     иностранных ценных бумаг</t>
  </si>
  <si>
    <t>ценных бумаг КО</t>
  </si>
  <si>
    <t>ценных бумаг страховых организаций</t>
  </si>
  <si>
    <t>ценных бумаг НПФ</t>
  </si>
  <si>
    <t>Деятельность регистраторов</t>
  </si>
  <si>
    <t>Количество реестров ПИФ</t>
  </si>
  <si>
    <t>Количество реестров ИСУ</t>
  </si>
  <si>
    <t>Количество зарегистрированных лиц, на счетах которых учитываются ценные бумаги</t>
  </si>
  <si>
    <t>Количество компаний, в которых сконцентрировано 75% реестров на обслуживании</t>
  </si>
  <si>
    <t>Количество компаний, в которых сконцентрировано 75% зарегистрированных лиц, на счетах которых учитываются ценные бумаги</t>
  </si>
  <si>
    <t>ценных бумаг физ.лиц</t>
  </si>
  <si>
    <t>Количество ПУРЦБ</t>
  </si>
  <si>
    <t xml:space="preserve">   в т.ч. количество ПУРЦБ - КО</t>
  </si>
  <si>
    <t xml:space="preserve">   в т.ч. количество ПУРЦБ - НФО</t>
  </si>
  <si>
    <t>Количество инвестиционных советников</t>
  </si>
  <si>
    <t xml:space="preserve">   в т.ч. количество инвестиционных советников-ПУРЦБ</t>
  </si>
  <si>
    <t xml:space="preserve">   в т.ч. количество инвестиционных советников-индивидуальных предпринимателей</t>
  </si>
  <si>
    <t>Количество компаний с брокерской лицензией</t>
  </si>
  <si>
    <t xml:space="preserve">   в т.ч. количество брокеров - КО</t>
  </si>
  <si>
    <t xml:space="preserve">   в т.ч. количество брокеров- НФО</t>
  </si>
  <si>
    <t>Количество компаний с депозитарной лицензией</t>
  </si>
  <si>
    <t xml:space="preserve">   в т.ч. количество депозитариев - КО</t>
  </si>
  <si>
    <t xml:space="preserve">   в т.ч. количество депозитариев - НФО</t>
  </si>
  <si>
    <t>Количество компаний с лицензией на управление ценными бумагами</t>
  </si>
  <si>
    <t xml:space="preserve">   в т.ч. количество ДУ - КО</t>
  </si>
  <si>
    <t xml:space="preserve">   в т.ч. количество ДУ - НФО</t>
  </si>
  <si>
    <t>Количество компаний с дилерской лицензией</t>
  </si>
  <si>
    <t xml:space="preserve">   в т.ч. количество дилеров - КО</t>
  </si>
  <si>
    <t xml:space="preserve">   в т.ч. количество дилеров - НФО</t>
  </si>
  <si>
    <t>Количество компаний с лицензией форекс-дилера</t>
  </si>
  <si>
    <t xml:space="preserve">   в т.ч. количество форекс-дилеров - КО</t>
  </si>
  <si>
    <t xml:space="preserve">   в т.ч. количество форекс-дилеров - НФО</t>
  </si>
  <si>
    <t>Количество компаний с лицензией на ведение реестра владельцев ценных бумаг</t>
  </si>
  <si>
    <t xml:space="preserve">   в т.ч. количество регистраторов - КО</t>
  </si>
  <si>
    <t xml:space="preserve">   в т.ч. количество регистраторов - НФО</t>
  </si>
  <si>
    <t>Количество компаний - "чистых" депозитариев</t>
  </si>
  <si>
    <t xml:space="preserve">   в т.ч. количество "чистых" депозитариев - КО</t>
  </si>
  <si>
    <t xml:space="preserve">   в т.ч. количество "чистых" депозитариев - НФО</t>
  </si>
  <si>
    <t>Количество компаний, сочетающих ИДУ и управление коллективными инвестициями</t>
  </si>
  <si>
    <t xml:space="preserve">   в т.ч. количество компаний, сочетающих ИДУ и управление коллективными инвестициями - КО</t>
  </si>
  <si>
    <t xml:space="preserve">   в т.ч. количество компаний, сочетающих ИДУ и управление коллективными инвестициями - НФО</t>
  </si>
  <si>
    <t>Количество лицензий профессиональных участников рынка ценных бумаг, выданных за квартал</t>
  </si>
  <si>
    <t>Брокерские лицензии</t>
  </si>
  <si>
    <t>Депозитарные лицензии</t>
  </si>
  <si>
    <t>Лицензии на управление ценными бумагами</t>
  </si>
  <si>
    <t>Дилерские лицензии</t>
  </si>
  <si>
    <t>Лицензии форекс-дилера</t>
  </si>
  <si>
    <t>Лицензии на ведение реестра владельцев ценных бумаг</t>
  </si>
  <si>
    <t>Количество инвестсоветников, включенных в реестр за квартал</t>
  </si>
  <si>
    <t>Количество ушедших с рынка профессиональных участников рынка ценных бумаг за квартал, в т.ч.</t>
  </si>
  <si>
    <t xml:space="preserve">     по нарушению</t>
  </si>
  <si>
    <t xml:space="preserve">     по заявлению</t>
  </si>
  <si>
    <t xml:space="preserve">     в связи с аннулированием банковской лицензии</t>
  </si>
  <si>
    <t xml:space="preserve">     прочие причины</t>
  </si>
  <si>
    <t>Количество инвестсоветников, исключенных из реестра за квартал</t>
  </si>
  <si>
    <t>Количество обособленных подразделений</t>
  </si>
  <si>
    <t>Количество обособленных подразделений депозитариев</t>
  </si>
  <si>
    <t>Количество обособленных подразделений регистраторов (без учета трансфер-агентов)</t>
  </si>
  <si>
    <t>Количество обособленных подразделений регистраторов (с учетом трансфер-агентов)</t>
  </si>
  <si>
    <t>ФИНАНСОВЫЕ ПОКАЗАТЕЛИ НФО</t>
  </si>
  <si>
    <t>Активы профучастников – НФО, в том числе:</t>
  </si>
  <si>
    <t>млн руб.</t>
  </si>
  <si>
    <t>– профучастников – НФО (без реестродержателей), в том числе:</t>
  </si>
  <si>
    <t xml:space="preserve"> – профучастников – НФО, сочетающих ИДУ и управление коллективными инвестициями</t>
  </si>
  <si>
    <t>– профучастников – НФО "чистых" депозитариев</t>
  </si>
  <si>
    <t>– профучастников – НФО с лицензией на ведение реестра владельцев ценных бумаг</t>
  </si>
  <si>
    <t>Количество компаний, совместно контролирующих 80% активов</t>
  </si>
  <si>
    <t xml:space="preserve">Количество компаний, совместно контролирующих 80% активов </t>
  </si>
  <si>
    <t>Собственные средства профучастников – НФО, в том числе:</t>
  </si>
  <si>
    <t>Отношение собственных средств профучастников – НФО к активам</t>
  </si>
  <si>
    <t>Капитал и резервы профучастников – НФО, в том числе:</t>
  </si>
  <si>
    <t>Обязательства профучастников – НФО, в том числе:</t>
  </si>
  <si>
    <t>Отношение обязательств профучастников – НФО к активам</t>
  </si>
  <si>
    <t>Средства клиентов профучастников – НФО, в том числе:</t>
  </si>
  <si>
    <t>Торговые и инвестиционные доходы профучастников – НФО с начала отчетного года, в том числе:</t>
  </si>
  <si>
    <t>Выручка от оказания услуг и комиссионные доходы профучастников – НФО с начала отчетного года, в том числе:</t>
  </si>
  <si>
    <t>Чистая прибыль профучастников – НФО с начала отчетного года, в том числе:</t>
  </si>
  <si>
    <t>Рентабельность капитала (ROE), в целом по отрасли</t>
  </si>
  <si>
    <t>СТРУКТУРА БАЛАНСА</t>
  </si>
  <si>
    <t>Активы профучастников – НФО (без реестродержателей), в том числе:</t>
  </si>
  <si>
    <t>– денежные средства</t>
  </si>
  <si>
    <t>– финансовые активы, оцениваемые по справедливой стоимости через прибыль или убыток</t>
  </si>
  <si>
    <t>– средства в кредитных организациях и банках-нерезидентах</t>
  </si>
  <si>
    <t>– займы выданные и прочие размещенные средства</t>
  </si>
  <si>
    <t>– дебиторская задолженность</t>
  </si>
  <si>
    <t>– инвестиции в дочерние предприятия</t>
  </si>
  <si>
    <t>– прочее</t>
  </si>
  <si>
    <t>Пассивы профучастников – НФО (без реестродержателей), в том числе:</t>
  </si>
  <si>
    <t>– уставный капитал</t>
  </si>
  <si>
    <t>– добавочный капитал</t>
  </si>
  <si>
    <t>– нераспределенная прибыль (непокрытый убыток)</t>
  </si>
  <si>
    <t>– финансовые обязательства, оцениваемые по справедливой стоимости через прибыль или убыток</t>
  </si>
  <si>
    <t>– средства клиентов</t>
  </si>
  <si>
    <t>– кредиты, займы и прочие привлеченные средства</t>
  </si>
  <si>
    <t>– кредиторская задолженность</t>
  </si>
  <si>
    <t>– прочие</t>
  </si>
  <si>
    <t>Активы профучастников – НФО с лицензией на ведение реестра владельцев ценных бумаг, в том числе:</t>
  </si>
  <si>
    <t>Пассивы профучастников – НФО с лицензией на ведение реестра владельцев ценных бумаг, в том числе:</t>
  </si>
  <si>
    <t>Активы профучастников – НФО, сочетающих ИДУ и управление коллективными инвестициями</t>
  </si>
  <si>
    <t>Пассивы профучастников – НФО, сочетающих ИДУ и управление коллективными инвестициями</t>
  </si>
  <si>
    <t>Активы профучастников – НФО, "чистых" депозитариев</t>
  </si>
  <si>
    <t>Пассивы профучастников – НФО, "чистых" депозитариев</t>
  </si>
  <si>
    <t>Финансовые показатели НФО</t>
  </si>
  <si>
    <t>Компании и лицензии</t>
  </si>
  <si>
    <t>Начиная с отчетности по итогам 9 мес. 2023 года Динамические ряды основных показателей деятельности Доверительных управляющих (УК Д.У.) публикуются в разделе:</t>
  </si>
  <si>
    <t>Финансовые рынки / Пенсионные фонды и коллективные инвестиции / Статистика / Динамические ряды основных показателей деятельности Доверительных управляющих</t>
  </si>
  <si>
    <t>Доверительное управление</t>
  </si>
  <si>
    <t>Количество реестров на обслуживании у регистраторов всего, в том числе:</t>
  </si>
  <si>
    <t xml:space="preserve">Количество лицензий профессиональных участников рынка ценных бумаг, аннулированных за квартал </t>
  </si>
  <si>
    <t xml:space="preserve">   в т.ч. количество инвестиционных советников-юридических лиц без лицензии ПУРЦБ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</si>
</sst>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  <numFmt numFmtId="168" formatCode="#,##0_ ;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color theme="1"/>
      <name val="Tahoma"/>
      <family val="2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i/>
      <sz val="8"/>
      <color rgb="FF222222"/>
      <name val="Times New Roman"/>
      <family val="1"/>
      <charset val="204"/>
    </font>
    <font>
      <b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/>
    <xf numFmtId="0" fontId="3" fillId="0" borderId="0"/>
    <xf numFmtId="0" fontId="2" fillId="0" borderId="0"/>
    <xf numFmtId="0" fontId="1" fillId="0" borderId="0"/>
  </cellStyleXfs>
  <cellXfs count="152">
    <xf numFmtId="0" fontId="0" fillId="0" borderId="0" xfId="0"/>
    <xf numFmtId="165" fontId="6" fillId="0" borderId="1" xfId="0" applyNumberFormat="1" applyFont="1" applyFill="1" applyBorder="1" applyAlignment="1">
      <alignment horizontal="right" vertical="center" wrapText="1" readingOrder="1"/>
    </xf>
    <xf numFmtId="14" fontId="5" fillId="0" borderId="1" xfId="0" applyNumberFormat="1" applyFont="1" applyFill="1" applyBorder="1" applyAlignment="1">
      <alignment horizontal="right" readingOrder="1"/>
    </xf>
    <xf numFmtId="14" fontId="5" fillId="0" borderId="1" xfId="0" applyNumberFormat="1" applyFont="1" applyBorder="1" applyAlignment="1">
      <alignment horizontal="right" readingOrder="1"/>
    </xf>
    <xf numFmtId="14" fontId="8" fillId="0" borderId="1" xfId="0" applyNumberFormat="1" applyFont="1" applyBorder="1" applyAlignment="1">
      <alignment horizontal="right" readingOrder="1"/>
    </xf>
    <xf numFmtId="0" fontId="5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1"/>
    </xf>
    <xf numFmtId="0" fontId="5" fillId="0" borderId="0" xfId="0" applyFont="1" applyFill="1" applyAlignment="1">
      <alignment horizontal="right" readingOrder="1"/>
    </xf>
    <xf numFmtId="166" fontId="9" fillId="3" borderId="1" xfId="0" applyNumberFormat="1" applyFont="1" applyFill="1" applyBorder="1" applyAlignment="1">
      <alignment horizontal="right" readingOrder="1"/>
    </xf>
    <xf numFmtId="0" fontId="8" fillId="0" borderId="0" xfId="0" applyFont="1" applyFill="1" applyAlignment="1">
      <alignment horizontal="right" readingOrder="1"/>
    </xf>
    <xf numFmtId="0" fontId="5" fillId="0" borderId="0" xfId="0" applyFont="1" applyFill="1" applyAlignment="1">
      <alignment horizontal="right" vertical="center" readingOrder="1"/>
    </xf>
    <xf numFmtId="165" fontId="6" fillId="0" borderId="1" xfId="0" applyNumberFormat="1" applyFont="1" applyFill="1" applyBorder="1" applyAlignment="1">
      <alignment horizontal="left" vertical="center" wrapText="1" readingOrder="1"/>
    </xf>
    <xf numFmtId="0" fontId="9" fillId="3" borderId="1" xfId="0" applyFont="1" applyFill="1" applyBorder="1" applyAlignment="1">
      <alignment horizontal="left" readingOrder="1"/>
    </xf>
    <xf numFmtId="0" fontId="5" fillId="2" borderId="1" xfId="0" applyFont="1" applyFill="1" applyBorder="1" applyAlignment="1">
      <alignment horizontal="left" readingOrder="1"/>
    </xf>
    <xf numFmtId="0" fontId="5" fillId="0" borderId="1" xfId="0" applyFont="1" applyFill="1" applyBorder="1" applyAlignment="1">
      <alignment horizontal="left" vertical="center" indent="6" readingOrder="1"/>
    </xf>
    <xf numFmtId="0" fontId="5" fillId="0" borderId="1" xfId="0" applyFont="1" applyBorder="1" applyAlignment="1">
      <alignment horizontal="left" vertical="center" indent="6" readingOrder="1"/>
    </xf>
    <xf numFmtId="0" fontId="5" fillId="0" borderId="0" xfId="0" applyFont="1" applyFill="1" applyAlignment="1">
      <alignment horizontal="left" readingOrder="1"/>
    </xf>
    <xf numFmtId="166" fontId="9" fillId="3" borderId="1" xfId="0" applyNumberFormat="1" applyFont="1" applyFill="1" applyBorder="1" applyAlignment="1">
      <alignment horizontal="left" readingOrder="1"/>
    </xf>
    <xf numFmtId="3" fontId="5" fillId="2" borderId="1" xfId="0" applyNumberFormat="1" applyFont="1" applyFill="1" applyBorder="1" applyAlignment="1">
      <alignment horizontal="right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readingOrder="1"/>
    </xf>
    <xf numFmtId="0" fontId="5" fillId="2" borderId="1" xfId="0" applyFont="1" applyFill="1" applyBorder="1" applyAlignment="1">
      <alignment horizontal="center" readingOrder="1"/>
    </xf>
    <xf numFmtId="166" fontId="9" fillId="3" borderId="1" xfId="0" applyNumberFormat="1" applyFont="1" applyFill="1" applyBorder="1" applyAlignment="1">
      <alignment horizontal="center" readingOrder="1"/>
    </xf>
    <xf numFmtId="166" fontId="9" fillId="3" borderId="1" xfId="0" applyNumberFormat="1" applyFont="1" applyFill="1" applyBorder="1" applyAlignment="1">
      <alignment readingOrder="1"/>
    </xf>
    <xf numFmtId="0" fontId="11" fillId="0" borderId="0" xfId="0" applyFont="1"/>
    <xf numFmtId="0" fontId="12" fillId="0" borderId="0" xfId="0" applyFont="1"/>
    <xf numFmtId="0" fontId="13" fillId="0" borderId="0" xfId="3" applyFont="1"/>
    <xf numFmtId="167" fontId="8" fillId="0" borderId="1" xfId="2" applyNumberFormat="1" applyFont="1" applyBorder="1" applyAlignment="1">
      <alignment horizontal="right" readingOrder="1"/>
    </xf>
    <xf numFmtId="167" fontId="8" fillId="0" borderId="1" xfId="2" applyNumberFormat="1" applyFont="1" applyBorder="1" applyAlignment="1">
      <alignment readingOrder="1"/>
    </xf>
    <xf numFmtId="167" fontId="5" fillId="2" borderId="1" xfId="2" applyNumberFormat="1" applyFont="1" applyFill="1" applyBorder="1" applyAlignment="1">
      <alignment readingOrder="1"/>
    </xf>
    <xf numFmtId="167" fontId="5" fillId="0" borderId="1" xfId="2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165" fontId="9" fillId="3" borderId="1" xfId="0" applyNumberFormat="1" applyFont="1" applyFill="1" applyBorder="1" applyAlignment="1">
      <alignment horizontal="right" readingOrder="1"/>
    </xf>
    <xf numFmtId="3" fontId="9" fillId="3" borderId="1" xfId="0" applyNumberFormat="1" applyFont="1" applyFill="1" applyBorder="1" applyAlignment="1">
      <alignment horizontal="right" readingOrder="1"/>
    </xf>
    <xf numFmtId="165" fontId="5" fillId="2" borderId="1" xfId="0" applyNumberFormat="1" applyFont="1" applyFill="1" applyBorder="1" applyAlignment="1">
      <alignment horizontal="right" readingOrder="1"/>
    </xf>
    <xf numFmtId="165" fontId="8" fillId="0" borderId="1" xfId="0" applyNumberFormat="1" applyFont="1" applyFill="1" applyBorder="1" applyAlignment="1">
      <alignment horizontal="right" readingOrder="1"/>
    </xf>
    <xf numFmtId="3" fontId="8" fillId="0" borderId="1" xfId="0" applyNumberFormat="1" applyFont="1" applyFill="1" applyBorder="1" applyAlignment="1">
      <alignment horizontal="right" readingOrder="1"/>
    </xf>
    <xf numFmtId="0" fontId="8" fillId="0" borderId="1" xfId="0" applyFont="1" applyBorder="1"/>
    <xf numFmtId="0" fontId="5" fillId="2" borderId="1" xfId="4" applyFont="1" applyFill="1" applyBorder="1" applyAlignment="1">
      <alignment horizontal="left" readingOrder="1"/>
    </xf>
    <xf numFmtId="0" fontId="8" fillId="0" borderId="0" xfId="4" applyFont="1"/>
    <xf numFmtId="0" fontId="5" fillId="0" borderId="1" xfId="4" applyFont="1" applyFill="1" applyBorder="1" applyAlignment="1">
      <alignment horizontal="left" vertical="center" indent="6" readingOrder="1"/>
    </xf>
    <xf numFmtId="0" fontId="8" fillId="0" borderId="1" xfId="4" applyFont="1" applyBorder="1"/>
    <xf numFmtId="0" fontId="5" fillId="0" borderId="1" xfId="4" applyFont="1" applyBorder="1" applyAlignment="1">
      <alignment horizontal="left" vertical="center" indent="6" readingOrder="1"/>
    </xf>
    <xf numFmtId="4" fontId="9" fillId="3" borderId="1" xfId="0" applyNumberFormat="1" applyFont="1" applyFill="1" applyBorder="1" applyAlignment="1">
      <alignment horizontal="right" readingOrder="1"/>
    </xf>
    <xf numFmtId="165" fontId="8" fillId="0" borderId="1" xfId="0" applyNumberFormat="1" applyFont="1" applyBorder="1"/>
    <xf numFmtId="167" fontId="9" fillId="3" borderId="1" xfId="2" applyNumberFormat="1" applyFont="1" applyFill="1" applyBorder="1" applyAlignment="1">
      <alignment readingOrder="1"/>
    </xf>
    <xf numFmtId="0" fontId="8" fillId="0" borderId="2" xfId="0" applyFont="1" applyFill="1" applyBorder="1" applyAlignment="1">
      <alignment horizontal="left" vertical="center" wrapText="1" readingOrder="1"/>
    </xf>
    <xf numFmtId="0" fontId="8" fillId="0" borderId="3" xfId="0" applyFont="1" applyFill="1" applyBorder="1" applyAlignment="1">
      <alignment horizontal="center" vertical="center" wrapText="1" readingOrder="1"/>
    </xf>
    <xf numFmtId="0" fontId="15" fillId="0" borderId="0" xfId="0" applyFont="1"/>
    <xf numFmtId="14" fontId="8" fillId="0" borderId="0" xfId="0" applyNumberFormat="1" applyFont="1" applyAlignment="1">
      <alignment horizontal="right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Alignment="1">
      <alignment horizontal="right" readingOrder="1"/>
    </xf>
    <xf numFmtId="165" fontId="17" fillId="0" borderId="1" xfId="0" applyNumberFormat="1" applyFont="1" applyFill="1" applyBorder="1" applyAlignment="1">
      <alignment horizontal="left" vertical="center" wrapText="1" readingOrder="1"/>
    </xf>
    <xf numFmtId="165" fontId="17" fillId="0" borderId="1" xfId="0" applyNumberFormat="1" applyFont="1" applyFill="1" applyBorder="1" applyAlignment="1">
      <alignment horizontal="center" vertical="center" wrapText="1" readingOrder="1"/>
    </xf>
    <xf numFmtId="14" fontId="18" fillId="0" borderId="1" xfId="0" applyNumberFormat="1" applyFont="1" applyFill="1" applyBorder="1" applyAlignment="1">
      <alignment horizontal="right" readingOrder="1"/>
    </xf>
    <xf numFmtId="14" fontId="18" fillId="0" borderId="1" xfId="0" applyNumberFormat="1" applyFont="1" applyBorder="1" applyAlignment="1">
      <alignment horizontal="right" readingOrder="1"/>
    </xf>
    <xf numFmtId="14" fontId="16" fillId="0" borderId="1" xfId="0" applyNumberFormat="1" applyFont="1" applyBorder="1" applyAlignment="1">
      <alignment horizontal="right" readingOrder="1"/>
    </xf>
    <xf numFmtId="0" fontId="16" fillId="0" borderId="0" xfId="0" applyFont="1" applyAlignment="1">
      <alignment horizontal="right" readingOrder="1"/>
    </xf>
    <xf numFmtId="0" fontId="18" fillId="0" borderId="0" xfId="0" applyFont="1" applyFill="1" applyAlignment="1">
      <alignment horizontal="right" readingOrder="1"/>
    </xf>
    <xf numFmtId="0" fontId="19" fillId="3" borderId="1" xfId="0" applyFont="1" applyFill="1" applyBorder="1" applyAlignment="1">
      <alignment horizontal="left" readingOrder="1"/>
    </xf>
    <xf numFmtId="0" fontId="19" fillId="3" borderId="1" xfId="0" applyFont="1" applyFill="1" applyBorder="1" applyAlignment="1">
      <alignment horizontal="center" readingOrder="1"/>
    </xf>
    <xf numFmtId="0" fontId="19" fillId="3" borderId="1" xfId="0" applyFont="1" applyFill="1" applyBorder="1" applyAlignment="1">
      <alignment horizontal="right" readingOrder="1"/>
    </xf>
    <xf numFmtId="0" fontId="18" fillId="0" borderId="0" xfId="0" applyFont="1" applyAlignment="1">
      <alignment horizontal="right" readingOrder="1"/>
    </xf>
    <xf numFmtId="0" fontId="18" fillId="0" borderId="1" xfId="0" applyFont="1" applyFill="1" applyBorder="1" applyAlignment="1">
      <alignment horizontal="left" readingOrder="1"/>
    </xf>
    <xf numFmtId="0" fontId="18" fillId="0" borderId="1" xfId="0" applyFont="1" applyFill="1" applyBorder="1" applyAlignment="1">
      <alignment horizontal="center" readingOrder="1"/>
    </xf>
    <xf numFmtId="0" fontId="18" fillId="0" borderId="1" xfId="0" applyFont="1" applyFill="1" applyBorder="1" applyAlignment="1">
      <alignment horizontal="right" readingOrder="1"/>
    </xf>
    <xf numFmtId="0" fontId="18" fillId="5" borderId="1" xfId="0" applyFont="1" applyFill="1" applyBorder="1" applyAlignment="1">
      <alignment horizontal="left" readingOrder="1"/>
    </xf>
    <xf numFmtId="0" fontId="18" fillId="5" borderId="1" xfId="0" applyFont="1" applyFill="1" applyBorder="1" applyAlignment="1">
      <alignment horizontal="center" readingOrder="1"/>
    </xf>
    <xf numFmtId="0" fontId="18" fillId="5" borderId="1" xfId="0" applyFont="1" applyFill="1" applyBorder="1" applyAlignment="1">
      <alignment horizontal="right" readingOrder="1"/>
    </xf>
    <xf numFmtId="0" fontId="18" fillId="0" borderId="1" xfId="0" applyFont="1" applyBorder="1" applyAlignment="1">
      <alignment horizontal="left" readingOrder="1"/>
    </xf>
    <xf numFmtId="0" fontId="18" fillId="0" borderId="1" xfId="0" applyFont="1" applyBorder="1" applyAlignment="1">
      <alignment horizontal="right" readingOrder="1"/>
    </xf>
    <xf numFmtId="0" fontId="18" fillId="0" borderId="1" xfId="0" applyFont="1" applyBorder="1" applyAlignment="1">
      <alignment horizontal="center" readingOrder="1"/>
    </xf>
    <xf numFmtId="0" fontId="18" fillId="2" borderId="1" xfId="0" applyFont="1" applyFill="1" applyBorder="1" applyAlignment="1">
      <alignment horizontal="left" readingOrder="1"/>
    </xf>
    <xf numFmtId="0" fontId="18" fillId="2" borderId="1" xfId="0" applyFont="1" applyFill="1" applyBorder="1" applyAlignment="1">
      <alignment horizontal="center" readingOrder="1"/>
    </xf>
    <xf numFmtId="0" fontId="18" fillId="2" borderId="1" xfId="0" applyFont="1" applyFill="1" applyBorder="1" applyAlignment="1">
      <alignment horizontal="right" readingOrder="1"/>
    </xf>
    <xf numFmtId="3" fontId="18" fillId="2" borderId="1" xfId="0" applyNumberFormat="1" applyFont="1" applyFill="1" applyBorder="1" applyAlignment="1">
      <alignment horizontal="right" readingOrder="1"/>
    </xf>
    <xf numFmtId="3" fontId="18" fillId="5" borderId="1" xfId="0" applyNumberFormat="1" applyFont="1" applyFill="1" applyBorder="1" applyAlignment="1">
      <alignment horizontal="right" readingOrder="1"/>
    </xf>
    <xf numFmtId="3" fontId="18" fillId="0" borderId="1" xfId="0" applyNumberFormat="1" applyFont="1" applyBorder="1" applyAlignment="1">
      <alignment horizontal="right" readingOrder="1"/>
    </xf>
    <xf numFmtId="0" fontId="19" fillId="0" borderId="0" xfId="0" applyFont="1" applyFill="1" applyAlignment="1">
      <alignment horizontal="right" readingOrder="1"/>
    </xf>
    <xf numFmtId="1" fontId="19" fillId="3" borderId="1" xfId="0" applyNumberFormat="1" applyFont="1" applyFill="1" applyBorder="1" applyAlignment="1">
      <alignment readingOrder="1"/>
    </xf>
    <xf numFmtId="0" fontId="16" fillId="0" borderId="1" xfId="0" applyFont="1" applyFill="1" applyBorder="1" applyAlignment="1">
      <alignment horizontal="left" vertical="center" wrapText="1" readingOrder="1"/>
    </xf>
    <xf numFmtId="1" fontId="18" fillId="0" borderId="1" xfId="2" applyNumberFormat="1" applyFont="1" applyFill="1" applyBorder="1" applyAlignment="1">
      <alignment readingOrder="1"/>
    </xf>
    <xf numFmtId="1" fontId="18" fillId="4" borderId="1" xfId="0" applyNumberFormat="1" applyFont="1" applyFill="1" applyBorder="1" applyAlignment="1">
      <alignment readingOrder="1"/>
    </xf>
    <xf numFmtId="1" fontId="18" fillId="4" borderId="1" xfId="2" applyNumberFormat="1" applyFont="1" applyFill="1" applyBorder="1" applyAlignment="1">
      <alignment readingOrder="1"/>
    </xf>
    <xf numFmtId="0" fontId="18" fillId="0" borderId="0" xfId="0" applyFont="1" applyFill="1" applyAlignment="1">
      <alignment horizontal="left" readingOrder="1"/>
    </xf>
    <xf numFmtId="0" fontId="18" fillId="0" borderId="0" xfId="0" applyFont="1" applyFill="1" applyAlignment="1">
      <alignment horizontal="right" vertical="center" readingOrder="1"/>
    </xf>
    <xf numFmtId="0" fontId="16" fillId="0" borderId="1" xfId="0" applyFont="1" applyFill="1" applyBorder="1" applyAlignment="1">
      <alignment horizontal="center" vertical="center" wrapText="1" readingOrder="1"/>
    </xf>
    <xf numFmtId="168" fontId="18" fillId="0" borderId="1" xfId="2" applyNumberFormat="1" applyFont="1" applyFill="1" applyBorder="1" applyAlignment="1">
      <alignment horizontal="right" wrapText="1" readingOrder="1"/>
    </xf>
    <xf numFmtId="168" fontId="16" fillId="0" borderId="1" xfId="2" applyNumberFormat="1" applyFont="1" applyBorder="1" applyAlignment="1">
      <alignment horizontal="right" readingOrder="1"/>
    </xf>
    <xf numFmtId="168" fontId="16" fillId="0" borderId="1" xfId="2" applyNumberFormat="1" applyFont="1" applyFill="1" applyBorder="1" applyAlignment="1">
      <alignment horizontal="right" readingOrder="1"/>
    </xf>
    <xf numFmtId="0" fontId="20" fillId="0" borderId="0" xfId="0" applyFont="1" applyFill="1" applyAlignment="1">
      <alignment horizontal="right" readingOrder="1"/>
    </xf>
    <xf numFmtId="165" fontId="21" fillId="0" borderId="1" xfId="0" applyNumberFormat="1" applyFont="1" applyFill="1" applyBorder="1" applyAlignment="1">
      <alignment horizontal="left" vertical="center" wrapText="1" readingOrder="1"/>
    </xf>
    <xf numFmtId="14" fontId="22" fillId="0" borderId="1" xfId="0" applyNumberFormat="1" applyFont="1" applyFill="1" applyBorder="1" applyAlignment="1">
      <alignment horizontal="right" readingOrder="1"/>
    </xf>
    <xf numFmtId="14" fontId="22" fillId="0" borderId="1" xfId="0" applyNumberFormat="1" applyFont="1" applyBorder="1" applyAlignment="1">
      <alignment horizontal="right" readingOrder="1"/>
    </xf>
    <xf numFmtId="14" fontId="20" fillId="0" borderId="1" xfId="0" applyNumberFormat="1" applyFont="1" applyBorder="1" applyAlignment="1">
      <alignment horizontal="right" readingOrder="1"/>
    </xf>
    <xf numFmtId="0" fontId="20" fillId="0" borderId="0" xfId="0" applyFont="1" applyAlignment="1">
      <alignment horizontal="right" readingOrder="1"/>
    </xf>
    <xf numFmtId="0" fontId="24" fillId="3" borderId="1" xfId="0" applyFont="1" applyFill="1" applyBorder="1" applyAlignment="1">
      <alignment horizontal="left" readingOrder="1"/>
    </xf>
    <xf numFmtId="166" fontId="24" fillId="3" borderId="1" xfId="0" applyNumberFormat="1" applyFont="1" applyFill="1" applyBorder="1" applyAlignment="1">
      <alignment horizontal="right" readingOrder="1"/>
    </xf>
    <xf numFmtId="0" fontId="20" fillId="2" borderId="1" xfId="0" applyFont="1" applyFill="1" applyBorder="1" applyAlignment="1">
      <alignment horizontal="left" vertical="center" wrapText="1" readingOrder="1"/>
    </xf>
    <xf numFmtId="0" fontId="20" fillId="2" borderId="1" xfId="0" applyFont="1" applyFill="1" applyBorder="1" applyAlignment="1">
      <alignment horizontal="center" vertical="center" wrapText="1" readingOrder="1"/>
    </xf>
    <xf numFmtId="167" fontId="20" fillId="2" borderId="1" xfId="2" applyNumberFormat="1" applyFont="1" applyFill="1" applyBorder="1" applyAlignment="1">
      <alignment horizontal="right" vertical="center" wrapText="1" readingOrder="1"/>
    </xf>
    <xf numFmtId="0" fontId="25" fillId="0" borderId="1" xfId="1" quotePrefix="1" applyFont="1" applyBorder="1" applyAlignment="1">
      <alignment horizontal="left" vertical="center" wrapText="1" indent="1" readingOrder="1"/>
    </xf>
    <xf numFmtId="3" fontId="25" fillId="0" borderId="1" xfId="0" applyNumberFormat="1" applyFont="1" applyFill="1" applyBorder="1" applyAlignment="1">
      <alignment horizontal="center" vertical="center" wrapText="1" readingOrder="1"/>
    </xf>
    <xf numFmtId="167" fontId="25" fillId="0" borderId="1" xfId="2" applyNumberFormat="1" applyFont="1" applyFill="1" applyBorder="1" applyAlignment="1">
      <alignment horizontal="right" vertical="center" wrapText="1" readingOrder="1"/>
    </xf>
    <xf numFmtId="167" fontId="22" fillId="0" borderId="1" xfId="2" applyNumberFormat="1" applyFont="1" applyBorder="1" applyAlignment="1">
      <alignment horizontal="right" readingOrder="1"/>
    </xf>
    <xf numFmtId="0" fontId="23" fillId="0" borderId="1" xfId="1" quotePrefix="1" applyFont="1" applyFill="1" applyBorder="1" applyAlignment="1">
      <alignment horizontal="left" vertical="center" wrapText="1" indent="3" readingOrder="1"/>
    </xf>
    <xf numFmtId="3" fontId="23" fillId="0" borderId="1" xfId="0" applyNumberFormat="1" applyFont="1" applyFill="1" applyBorder="1" applyAlignment="1">
      <alignment horizontal="center" vertical="center" wrapText="1" readingOrder="1"/>
    </xf>
    <xf numFmtId="167" fontId="23" fillId="0" borderId="1" xfId="2" applyNumberFormat="1" applyFont="1" applyFill="1" applyBorder="1" applyAlignment="1">
      <alignment horizontal="right" vertical="center" wrapText="1" readingOrder="1"/>
    </xf>
    <xf numFmtId="0" fontId="25" fillId="0" borderId="1" xfId="1" applyFont="1" applyBorder="1" applyAlignment="1">
      <alignment horizontal="left" vertical="center" wrapText="1" readingOrder="1"/>
    </xf>
    <xf numFmtId="167" fontId="25" fillId="0" borderId="1" xfId="2" applyNumberFormat="1" applyFont="1" applyFill="1" applyBorder="1" applyAlignment="1">
      <alignment vertical="center" wrapText="1" readingOrder="1"/>
    </xf>
    <xf numFmtId="167" fontId="22" fillId="0" borderId="1" xfId="2" applyNumberFormat="1" applyFont="1" applyFill="1" applyBorder="1" applyAlignment="1">
      <alignment horizontal="right" readingOrder="1"/>
    </xf>
    <xf numFmtId="167" fontId="20" fillId="0" borderId="1" xfId="2" applyNumberFormat="1" applyFont="1" applyBorder="1" applyAlignment="1">
      <alignment horizontal="right" readingOrder="1"/>
    </xf>
    <xf numFmtId="0" fontId="25" fillId="0" borderId="1" xfId="1" quotePrefix="1" applyFont="1" applyFill="1" applyBorder="1" applyAlignment="1">
      <alignment horizontal="left" vertical="center" wrapText="1" indent="1" readingOrder="1"/>
    </xf>
    <xf numFmtId="0" fontId="26" fillId="0" borderId="1" xfId="0" applyFont="1" applyBorder="1" applyAlignment="1">
      <alignment horizontal="left" vertical="center" wrapText="1" indent="1" readingOrder="1"/>
    </xf>
    <xf numFmtId="0" fontId="26" fillId="0" borderId="1" xfId="0" applyFont="1" applyBorder="1" applyAlignment="1">
      <alignment horizontal="center" vertical="center" readingOrder="1"/>
    </xf>
    <xf numFmtId="0" fontId="27" fillId="0" borderId="1" xfId="0" applyFont="1" applyBorder="1" applyAlignment="1">
      <alignment horizontal="center" vertical="center" readingOrder="1"/>
    </xf>
    <xf numFmtId="0" fontId="26" fillId="0" borderId="1" xfId="0" applyFont="1" applyBorder="1" applyAlignment="1">
      <alignment horizontal="left" vertical="center" wrapText="1" readingOrder="1"/>
    </xf>
    <xf numFmtId="0" fontId="26" fillId="2" borderId="1" xfId="0" applyFont="1" applyFill="1" applyBorder="1" applyAlignment="1">
      <alignment horizontal="left" vertical="center" readingOrder="1"/>
    </xf>
    <xf numFmtId="0" fontId="26" fillId="2" borderId="1" xfId="0" applyFont="1" applyFill="1" applyBorder="1" applyAlignment="1">
      <alignment horizontal="center" vertical="center" readingOrder="1"/>
    </xf>
    <xf numFmtId="0" fontId="24" fillId="3" borderId="1" xfId="0" applyFont="1" applyFill="1" applyBorder="1" applyAlignment="1">
      <alignment horizontal="center" readingOrder="1"/>
    </xf>
    <xf numFmtId="0" fontId="20" fillId="2" borderId="1" xfId="0" quotePrefix="1" applyFont="1" applyFill="1" applyBorder="1" applyAlignment="1">
      <alignment horizontal="left" vertical="center" wrapText="1" readingOrder="1"/>
    </xf>
    <xf numFmtId="166" fontId="20" fillId="2" borderId="1" xfId="0" applyNumberFormat="1" applyFont="1" applyFill="1" applyBorder="1" applyAlignment="1">
      <alignment horizontal="right" vertical="center" wrapText="1" readingOrder="1"/>
    </xf>
    <xf numFmtId="0" fontId="25" fillId="0" borderId="1" xfId="1" applyFont="1" applyBorder="1" applyAlignment="1">
      <alignment horizontal="left" vertical="center" wrapText="1" inden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166" fontId="22" fillId="0" borderId="1" xfId="0" applyNumberFormat="1" applyFont="1" applyBorder="1" applyAlignment="1">
      <alignment horizontal="right" readingOrder="1"/>
    </xf>
    <xf numFmtId="166" fontId="20" fillId="0" borderId="1" xfId="0" applyNumberFormat="1" applyFont="1" applyBorder="1" applyAlignment="1">
      <alignment horizontal="right" readingOrder="1"/>
    </xf>
    <xf numFmtId="166" fontId="20" fillId="2" borderId="1" xfId="2" applyNumberFormat="1" applyFont="1" applyFill="1" applyBorder="1" applyAlignment="1">
      <alignment horizontal="right" vertical="center" wrapText="1" readingOrder="1"/>
    </xf>
    <xf numFmtId="0" fontId="22" fillId="0" borderId="0" xfId="0" applyFont="1" applyFill="1" applyAlignment="1">
      <alignment horizontal="left" readingOrder="1"/>
    </xf>
    <xf numFmtId="0" fontId="22" fillId="0" borderId="0" xfId="0" applyFont="1" applyFill="1" applyAlignment="1">
      <alignment horizontal="right" vertical="center" readingOrder="1"/>
    </xf>
    <xf numFmtId="0" fontId="22" fillId="0" borderId="0" xfId="0" applyFont="1" applyAlignment="1">
      <alignment horizontal="right" readingOrder="1"/>
    </xf>
    <xf numFmtId="0" fontId="22" fillId="0" borderId="0" xfId="0" applyFont="1" applyFill="1" applyAlignment="1">
      <alignment horizontal="right" readingOrder="1"/>
    </xf>
    <xf numFmtId="165" fontId="21" fillId="0" borderId="1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Alignment="1">
      <alignment horizontal="center" vertical="center" readingOrder="1"/>
    </xf>
    <xf numFmtId="3" fontId="19" fillId="3" borderId="1" xfId="0" applyNumberFormat="1" applyFont="1" applyFill="1" applyBorder="1" applyAlignment="1">
      <alignment horizontal="right" readingOrder="1"/>
    </xf>
    <xf numFmtId="0" fontId="18" fillId="6" borderId="1" xfId="0" applyFont="1" applyFill="1" applyBorder="1" applyAlignment="1">
      <alignment horizontal="left" readingOrder="1"/>
    </xf>
    <xf numFmtId="0" fontId="18" fillId="6" borderId="1" xfId="0" applyFont="1" applyFill="1" applyBorder="1" applyAlignment="1">
      <alignment horizontal="center" readingOrder="1"/>
    </xf>
    <xf numFmtId="0" fontId="18" fillId="6" borderId="1" xfId="0" applyFont="1" applyFill="1" applyBorder="1" applyAlignment="1">
      <alignment horizontal="right" readingOrder="1"/>
    </xf>
    <xf numFmtId="0" fontId="18" fillId="0" borderId="1" xfId="0" applyFont="1" applyFill="1" applyBorder="1" applyAlignment="1">
      <alignment horizontal="left" vertical="center" wrapText="1" readingOrder="1"/>
    </xf>
    <xf numFmtId="1" fontId="18" fillId="0" borderId="1" xfId="0" applyNumberFormat="1" applyFont="1" applyFill="1" applyBorder="1" applyAlignment="1">
      <alignment readingOrder="1"/>
    </xf>
    <xf numFmtId="168" fontId="8" fillId="0" borderId="0" xfId="0" applyNumberFormat="1" applyFont="1" applyAlignment="1">
      <alignment horizontal="right" readingOrder="1"/>
    </xf>
    <xf numFmtId="165" fontId="8" fillId="0" borderId="1" xfId="4" applyNumberFormat="1" applyFont="1" applyBorder="1"/>
    <xf numFmtId="14" fontId="8" fillId="0" borderId="1" xfId="0" applyNumberFormat="1" applyFont="1" applyFill="1" applyBorder="1" applyAlignment="1">
      <alignment horizontal="right" readingOrder="1"/>
    </xf>
    <xf numFmtId="14" fontId="8" fillId="0" borderId="0" xfId="0" applyNumberFormat="1" applyFont="1" applyFill="1" applyAlignment="1">
      <alignment horizontal="right" readingOrder="1"/>
    </xf>
    <xf numFmtId="0" fontId="18" fillId="7" borderId="1" xfId="0" applyFont="1" applyFill="1" applyBorder="1" applyAlignment="1">
      <alignment horizontal="left" readingOrder="1"/>
    </xf>
    <xf numFmtId="0" fontId="18" fillId="7" borderId="1" xfId="0" applyFont="1" applyFill="1" applyBorder="1" applyAlignment="1">
      <alignment horizontal="center" readingOrder="1"/>
    </xf>
    <xf numFmtId="0" fontId="18" fillId="7" borderId="1" xfId="0" applyFont="1" applyFill="1" applyBorder="1" applyAlignment="1">
      <alignment horizontal="right" readingOrder="1"/>
    </xf>
    <xf numFmtId="3" fontId="8" fillId="0" borderId="0" xfId="0" applyNumberFormat="1" applyFont="1"/>
    <xf numFmtId="3" fontId="28" fillId="0" borderId="4" xfId="0" applyNumberFormat="1" applyFont="1" applyFill="1" applyBorder="1"/>
    <xf numFmtId="3" fontId="28" fillId="0" borderId="0" xfId="0" applyNumberFormat="1" applyFont="1" applyFill="1"/>
    <xf numFmtId="3" fontId="0" fillId="0" borderId="0" xfId="0" applyNumberFormat="1" applyFill="1"/>
    <xf numFmtId="168" fontId="25" fillId="0" borderId="1" xfId="2" applyNumberFormat="1" applyFont="1" applyFill="1" applyBorder="1" applyAlignment="1">
      <alignment vertical="center" wrapText="1" readingOrder="1"/>
    </xf>
    <xf numFmtId="168" fontId="20" fillId="0" borderId="1" xfId="2" applyNumberFormat="1" applyFont="1" applyBorder="1" applyAlignment="1">
      <alignment readingOrder="1"/>
    </xf>
  </cellXfs>
  <cellStyles count="8">
    <cellStyle name="Гиперссылка" xfId="3" builtinId="8"/>
    <cellStyle name="Обычный" xfId="0" builtinId="0"/>
    <cellStyle name="Обычный 2" xfId="4"/>
    <cellStyle name="Обычный 2 8" xfId="1"/>
    <cellStyle name="Обычный 3" xfId="5"/>
    <cellStyle name="Обычный 3 2" xfId="6"/>
    <cellStyle name="Обычный 4" xfId="7"/>
    <cellStyle name="Финансовый" xfId="2" builtinId="3"/>
  </cellStyles>
  <dxfs count="0"/>
  <tableStyles count="0" defaultTableStyle="TableStyleMedium2" defaultPivotStyle="PivotStyleMedium9"/>
  <colors>
    <mruColors>
      <color rgb="FFCCFFCC"/>
      <color rgb="FF007635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8"/>
  <sheetViews>
    <sheetView zoomScale="90" zoomScaleNormal="90" workbookViewId="0">
      <selection activeCell="A8" sqref="A8"/>
    </sheetView>
  </sheetViews>
  <sheetFormatPr defaultColWidth="9.140625" defaultRowHeight="18.75" x14ac:dyDescent="0.3"/>
  <cols>
    <col min="1" max="1" width="42.5703125" style="25" customWidth="1"/>
    <col min="2" max="16384" width="9.140625" style="25"/>
  </cols>
  <sheetData>
    <row r="1" spans="1:1" ht="27" customHeight="1" x14ac:dyDescent="0.3">
      <c r="A1" s="24" t="s">
        <v>13</v>
      </c>
    </row>
    <row r="2" spans="1:1" ht="27" customHeight="1" x14ac:dyDescent="0.3"/>
    <row r="3" spans="1:1" ht="27" customHeight="1" x14ac:dyDescent="0.3">
      <c r="A3" s="26" t="s">
        <v>133</v>
      </c>
    </row>
    <row r="4" spans="1:1" ht="27" customHeight="1" x14ac:dyDescent="0.3">
      <c r="A4" s="26" t="s">
        <v>136</v>
      </c>
    </row>
    <row r="5" spans="1:1" ht="27" customHeight="1" x14ac:dyDescent="0.3">
      <c r="A5" s="26" t="s">
        <v>14</v>
      </c>
    </row>
    <row r="6" spans="1:1" ht="27" customHeight="1" x14ac:dyDescent="0.3">
      <c r="A6" s="26" t="s">
        <v>15</v>
      </c>
    </row>
    <row r="7" spans="1:1" ht="27" customHeight="1" x14ac:dyDescent="0.3">
      <c r="A7" s="26" t="s">
        <v>24</v>
      </c>
    </row>
    <row r="8" spans="1:1" ht="27" customHeight="1" x14ac:dyDescent="0.3">
      <c r="A8" s="26" t="s">
        <v>132</v>
      </c>
    </row>
  </sheetData>
  <hyperlinks>
    <hyperlink ref="A5" location="'Депозитарное обслуживание'!A1" display="Депозитарное обслуживание"/>
    <hyperlink ref="A6" location="Регистраторы!A1" display="Регистраторы"/>
    <hyperlink ref="A7" location="Инвест.советники!A1" display="Инвестиционные советники "/>
    <hyperlink ref="A8" location="'Финансовые показатели НФО'!A1" display="Финансовые показатели НФО"/>
    <hyperlink ref="A3" location="'Компании и лицензии'!A1" display="Компании и лицензии"/>
    <hyperlink ref="A4" location="'Доверительное управление'!A1" display="'Доверительное управление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topLeftCell="B1" zoomScaleNormal="100" workbookViewId="0">
      <pane xSplit="2" ySplit="1" topLeftCell="D2" activePane="bottomRight" state="frozen"/>
      <selection activeCell="B1" sqref="B1"/>
      <selection pane="topRight" activeCell="D1" sqref="D1"/>
      <selection pane="bottomLeft" activeCell="B2" sqref="B2"/>
      <selection pane="bottomRight"/>
    </sheetView>
  </sheetViews>
  <sheetFormatPr defaultColWidth="9.140625" defaultRowHeight="11.1" customHeight="1" x14ac:dyDescent="0.2"/>
  <cols>
    <col min="1" max="1" width="0" style="51" hidden="1" customWidth="1"/>
    <col min="2" max="2" width="65" style="84" customWidth="1"/>
    <col min="3" max="3" width="10.42578125" style="85" customWidth="1"/>
    <col min="4" max="10" width="9.42578125" style="85" customWidth="1"/>
    <col min="11" max="12" width="9.42578125" style="62" customWidth="1"/>
    <col min="13" max="13" width="9.42578125" style="58" customWidth="1"/>
    <col min="14" max="19" width="9.42578125" style="57" customWidth="1"/>
    <col min="20" max="16384" width="9.140625" style="57"/>
  </cols>
  <sheetData>
    <row r="1" spans="1:24" ht="22.5" customHeight="1" x14ac:dyDescent="0.2">
      <c r="B1" s="52" t="s">
        <v>3</v>
      </c>
      <c r="C1" s="53" t="s">
        <v>0</v>
      </c>
      <c r="D1" s="54">
        <v>43830</v>
      </c>
      <c r="E1" s="54">
        <v>43921</v>
      </c>
      <c r="F1" s="54">
        <v>44012</v>
      </c>
      <c r="G1" s="54">
        <v>44104</v>
      </c>
      <c r="H1" s="55">
        <v>44196</v>
      </c>
      <c r="I1" s="55">
        <v>44286</v>
      </c>
      <c r="J1" s="55">
        <v>44377</v>
      </c>
      <c r="K1" s="55">
        <v>44469</v>
      </c>
      <c r="L1" s="56">
        <v>44561</v>
      </c>
      <c r="M1" s="55">
        <v>44651</v>
      </c>
      <c r="N1" s="55">
        <v>44742</v>
      </c>
      <c r="O1" s="55">
        <v>44834</v>
      </c>
      <c r="P1" s="55">
        <v>44926</v>
      </c>
      <c r="Q1" s="55">
        <v>45016</v>
      </c>
      <c r="R1" s="55">
        <v>45107</v>
      </c>
      <c r="S1" s="55">
        <v>45199</v>
      </c>
      <c r="T1" s="54">
        <v>45291</v>
      </c>
      <c r="U1" s="54">
        <v>45382</v>
      </c>
      <c r="V1" s="54">
        <v>45473</v>
      </c>
      <c r="W1" s="54">
        <v>45565</v>
      </c>
      <c r="X1" s="54">
        <v>45657</v>
      </c>
    </row>
    <row r="2" spans="1:24" s="62" customFormat="1" ht="11.1" customHeight="1" x14ac:dyDescent="0.2">
      <c r="A2" s="58"/>
      <c r="B2" s="59" t="s">
        <v>41</v>
      </c>
      <c r="C2" s="60" t="s">
        <v>1</v>
      </c>
      <c r="D2" s="61">
        <v>473</v>
      </c>
      <c r="E2" s="61">
        <v>460</v>
      </c>
      <c r="F2" s="61">
        <v>454</v>
      </c>
      <c r="G2" s="61">
        <v>450</v>
      </c>
      <c r="H2" s="61">
        <v>444</v>
      </c>
      <c r="I2" s="61">
        <v>438</v>
      </c>
      <c r="J2" s="61">
        <v>426</v>
      </c>
      <c r="K2" s="61">
        <v>421</v>
      </c>
      <c r="L2" s="61">
        <v>425</v>
      </c>
      <c r="M2" s="61">
        <v>423</v>
      </c>
      <c r="N2" s="61">
        <v>420</v>
      </c>
      <c r="O2" s="61">
        <v>421</v>
      </c>
      <c r="P2" s="61">
        <v>421</v>
      </c>
      <c r="Q2" s="61">
        <v>420</v>
      </c>
      <c r="R2" s="61">
        <v>421</v>
      </c>
      <c r="S2" s="61">
        <v>422</v>
      </c>
      <c r="T2" s="61">
        <v>423</v>
      </c>
      <c r="U2" s="61">
        <v>422</v>
      </c>
      <c r="V2" s="61">
        <v>421</v>
      </c>
      <c r="W2" s="61">
        <v>422</v>
      </c>
      <c r="X2" s="61">
        <v>425</v>
      </c>
    </row>
    <row r="3" spans="1:24" s="62" customFormat="1" ht="11.1" customHeight="1" x14ac:dyDescent="0.2">
      <c r="A3" s="58"/>
      <c r="B3" s="63" t="s">
        <v>42</v>
      </c>
      <c r="C3" s="64" t="s">
        <v>1</v>
      </c>
      <c r="D3" s="65">
        <v>221</v>
      </c>
      <c r="E3" s="65">
        <v>216</v>
      </c>
      <c r="F3" s="65">
        <v>212</v>
      </c>
      <c r="G3" s="65">
        <v>210</v>
      </c>
      <c r="H3" s="65">
        <v>206</v>
      </c>
      <c r="I3" s="65">
        <v>204</v>
      </c>
      <c r="J3" s="65">
        <v>194</v>
      </c>
      <c r="K3" s="65">
        <v>193</v>
      </c>
      <c r="L3" s="65">
        <v>193</v>
      </c>
      <c r="M3" s="65">
        <v>190</v>
      </c>
      <c r="N3" s="65">
        <v>188</v>
      </c>
      <c r="O3" s="65">
        <v>188</v>
      </c>
      <c r="P3" s="65">
        <v>187</v>
      </c>
      <c r="Q3" s="65">
        <v>188</v>
      </c>
      <c r="R3" s="65">
        <v>188</v>
      </c>
      <c r="S3" s="65">
        <v>188</v>
      </c>
      <c r="T3" s="65">
        <v>188</v>
      </c>
      <c r="U3" s="65">
        <v>186</v>
      </c>
      <c r="V3" s="65">
        <v>186</v>
      </c>
      <c r="W3" s="65">
        <v>183</v>
      </c>
      <c r="X3" s="65">
        <v>180</v>
      </c>
    </row>
    <row r="4" spans="1:24" s="62" customFormat="1" ht="11.1" customHeight="1" x14ac:dyDescent="0.2">
      <c r="A4" s="58"/>
      <c r="B4" s="63" t="s">
        <v>43</v>
      </c>
      <c r="C4" s="64" t="s">
        <v>1</v>
      </c>
      <c r="D4" s="65">
        <f t="shared" ref="D4:N4" si="0">D2-D3</f>
        <v>252</v>
      </c>
      <c r="E4" s="65">
        <f t="shared" si="0"/>
        <v>244</v>
      </c>
      <c r="F4" s="65">
        <f t="shared" si="0"/>
        <v>242</v>
      </c>
      <c r="G4" s="65">
        <f t="shared" si="0"/>
        <v>240</v>
      </c>
      <c r="H4" s="65">
        <f t="shared" si="0"/>
        <v>238</v>
      </c>
      <c r="I4" s="65">
        <f t="shared" si="0"/>
        <v>234</v>
      </c>
      <c r="J4" s="65">
        <f t="shared" si="0"/>
        <v>232</v>
      </c>
      <c r="K4" s="65">
        <f t="shared" si="0"/>
        <v>228</v>
      </c>
      <c r="L4" s="65">
        <f t="shared" si="0"/>
        <v>232</v>
      </c>
      <c r="M4" s="65">
        <f t="shared" si="0"/>
        <v>233</v>
      </c>
      <c r="N4" s="65">
        <f t="shared" si="0"/>
        <v>232</v>
      </c>
      <c r="O4" s="65">
        <v>233</v>
      </c>
      <c r="P4" s="65">
        <v>234</v>
      </c>
      <c r="Q4" s="65">
        <f t="shared" ref="Q4" si="1">Q2-Q3</f>
        <v>232</v>
      </c>
      <c r="R4" s="65">
        <v>233</v>
      </c>
      <c r="S4" s="65">
        <v>234</v>
      </c>
      <c r="T4" s="65">
        <v>235</v>
      </c>
      <c r="U4" s="65">
        <v>236</v>
      </c>
      <c r="V4" s="65">
        <v>235</v>
      </c>
      <c r="W4" s="65">
        <v>239</v>
      </c>
      <c r="X4" s="65">
        <v>245</v>
      </c>
    </row>
    <row r="5" spans="1:24" s="62" customFormat="1" ht="11.1" customHeight="1" x14ac:dyDescent="0.2">
      <c r="A5" s="58"/>
      <c r="B5" s="66" t="s">
        <v>44</v>
      </c>
      <c r="C5" s="67" t="s">
        <v>1</v>
      </c>
      <c r="D5" s="68">
        <v>69</v>
      </c>
      <c r="E5" s="68">
        <v>74</v>
      </c>
      <c r="F5" s="68">
        <v>79</v>
      </c>
      <c r="G5" s="68">
        <v>88</v>
      </c>
      <c r="H5" s="68">
        <v>95</v>
      </c>
      <c r="I5" s="68">
        <v>100</v>
      </c>
      <c r="J5" s="68">
        <v>102</v>
      </c>
      <c r="K5" s="68">
        <v>110</v>
      </c>
      <c r="L5" s="68">
        <v>126</v>
      </c>
      <c r="M5" s="68">
        <v>149</v>
      </c>
      <c r="N5" s="68">
        <v>173</v>
      </c>
      <c r="O5" s="68">
        <v>188</v>
      </c>
      <c r="P5" s="68">
        <v>179</v>
      </c>
      <c r="Q5" s="68">
        <v>178</v>
      </c>
      <c r="R5" s="68">
        <v>179</v>
      </c>
      <c r="S5" s="68">
        <v>173</v>
      </c>
      <c r="T5" s="68">
        <v>175</v>
      </c>
      <c r="U5" s="68">
        <v>174</v>
      </c>
      <c r="V5" s="68">
        <v>174</v>
      </c>
      <c r="W5" s="68">
        <v>177</v>
      </c>
      <c r="X5" s="68">
        <v>174</v>
      </c>
    </row>
    <row r="6" spans="1:24" s="62" customFormat="1" ht="11.1" customHeight="1" x14ac:dyDescent="0.2">
      <c r="A6" s="58"/>
      <c r="B6" s="63" t="s">
        <v>45</v>
      </c>
      <c r="C6" s="64" t="s">
        <v>1</v>
      </c>
      <c r="D6" s="65">
        <v>58</v>
      </c>
      <c r="E6" s="65">
        <v>60</v>
      </c>
      <c r="F6" s="65">
        <v>64</v>
      </c>
      <c r="G6" s="65">
        <v>68</v>
      </c>
      <c r="H6" s="65">
        <v>73</v>
      </c>
      <c r="I6" s="65">
        <v>74</v>
      </c>
      <c r="J6" s="65">
        <v>77</v>
      </c>
      <c r="K6" s="65">
        <f>K5-K7-K8</f>
        <v>76</v>
      </c>
      <c r="L6" s="65">
        <f>L5-L7-L8</f>
        <v>79</v>
      </c>
      <c r="M6" s="65">
        <f>M5-M7-M8</f>
        <v>81</v>
      </c>
      <c r="N6" s="65">
        <f>N5-N7-N8</f>
        <v>86</v>
      </c>
      <c r="O6" s="65">
        <v>85</v>
      </c>
      <c r="P6" s="65">
        <v>85</v>
      </c>
      <c r="Q6" s="65">
        <v>86</v>
      </c>
      <c r="R6" s="65">
        <v>87</v>
      </c>
      <c r="S6" s="65">
        <v>85</v>
      </c>
      <c r="T6" s="65">
        <v>85</v>
      </c>
      <c r="U6" s="65">
        <v>85</v>
      </c>
      <c r="V6" s="65">
        <v>85</v>
      </c>
      <c r="W6" s="65">
        <v>84</v>
      </c>
      <c r="X6" s="65">
        <v>84</v>
      </c>
    </row>
    <row r="7" spans="1:24" s="62" customFormat="1" ht="11.1" customHeight="1" x14ac:dyDescent="0.2">
      <c r="A7" s="58"/>
      <c r="B7" s="63" t="s">
        <v>46</v>
      </c>
      <c r="C7" s="64" t="s">
        <v>1</v>
      </c>
      <c r="D7" s="65">
        <v>6</v>
      </c>
      <c r="E7" s="65">
        <v>8</v>
      </c>
      <c r="F7" s="65">
        <v>8</v>
      </c>
      <c r="G7" s="65">
        <v>11</v>
      </c>
      <c r="H7" s="65">
        <v>12</v>
      </c>
      <c r="I7" s="65">
        <v>16</v>
      </c>
      <c r="J7" s="65">
        <v>16</v>
      </c>
      <c r="K7" s="65">
        <v>24</v>
      </c>
      <c r="L7" s="65">
        <v>37</v>
      </c>
      <c r="M7" s="65">
        <v>57</v>
      </c>
      <c r="N7" s="65">
        <v>74</v>
      </c>
      <c r="O7" s="65">
        <v>89</v>
      </c>
      <c r="P7" s="65">
        <v>82</v>
      </c>
      <c r="Q7" s="65">
        <v>80</v>
      </c>
      <c r="R7" s="65">
        <v>81</v>
      </c>
      <c r="S7" s="65">
        <v>78</v>
      </c>
      <c r="T7" s="65">
        <v>80</v>
      </c>
      <c r="U7" s="65">
        <v>79</v>
      </c>
      <c r="V7" s="65">
        <v>79</v>
      </c>
      <c r="W7" s="65">
        <v>81</v>
      </c>
      <c r="X7" s="65">
        <v>78</v>
      </c>
    </row>
    <row r="8" spans="1:24" s="62" customFormat="1" ht="11.1" customHeight="1" x14ac:dyDescent="0.2">
      <c r="A8" s="58"/>
      <c r="B8" s="63" t="s">
        <v>139</v>
      </c>
      <c r="C8" s="64" t="s">
        <v>1</v>
      </c>
      <c r="D8" s="65">
        <f t="shared" ref="D8:I8" si="2">D5-D6-D7</f>
        <v>5</v>
      </c>
      <c r="E8" s="65">
        <f t="shared" si="2"/>
        <v>6</v>
      </c>
      <c r="F8" s="65">
        <f t="shared" si="2"/>
        <v>7</v>
      </c>
      <c r="G8" s="65">
        <f t="shared" si="2"/>
        <v>9</v>
      </c>
      <c r="H8" s="65">
        <f t="shared" si="2"/>
        <v>10</v>
      </c>
      <c r="I8" s="65">
        <f t="shared" si="2"/>
        <v>10</v>
      </c>
      <c r="J8" s="65">
        <v>9</v>
      </c>
      <c r="K8" s="65">
        <v>10</v>
      </c>
      <c r="L8" s="65">
        <v>10</v>
      </c>
      <c r="M8" s="65">
        <v>11</v>
      </c>
      <c r="N8" s="65">
        <v>13</v>
      </c>
      <c r="O8" s="65">
        <v>14</v>
      </c>
      <c r="P8" s="65">
        <v>12</v>
      </c>
      <c r="Q8" s="65">
        <v>12</v>
      </c>
      <c r="R8" s="65">
        <v>11</v>
      </c>
      <c r="S8" s="65">
        <v>10</v>
      </c>
      <c r="T8" s="65">
        <v>10</v>
      </c>
      <c r="U8" s="65">
        <v>10</v>
      </c>
      <c r="V8" s="65">
        <v>10</v>
      </c>
      <c r="W8" s="65">
        <v>12</v>
      </c>
      <c r="X8" s="65">
        <v>12</v>
      </c>
    </row>
    <row r="9" spans="1:24" s="62" customFormat="1" ht="11.1" customHeight="1" x14ac:dyDescent="0.2">
      <c r="A9" s="58"/>
      <c r="B9" s="143" t="s">
        <v>47</v>
      </c>
      <c r="C9" s="144" t="s">
        <v>1</v>
      </c>
      <c r="D9" s="145">
        <v>290</v>
      </c>
      <c r="E9" s="145">
        <v>280</v>
      </c>
      <c r="F9" s="145">
        <v>275</v>
      </c>
      <c r="G9" s="145">
        <v>272</v>
      </c>
      <c r="H9" s="145">
        <v>268</v>
      </c>
      <c r="I9" s="145">
        <v>260</v>
      </c>
      <c r="J9" s="145">
        <v>253</v>
      </c>
      <c r="K9" s="145">
        <v>248</v>
      </c>
      <c r="L9" s="145">
        <v>251</v>
      </c>
      <c r="M9" s="145">
        <v>250</v>
      </c>
      <c r="N9" s="145">
        <v>254</v>
      </c>
      <c r="O9" s="145">
        <v>254</v>
      </c>
      <c r="P9" s="145">
        <v>253</v>
      </c>
      <c r="Q9" s="145">
        <v>253</v>
      </c>
      <c r="R9" s="145">
        <v>252</v>
      </c>
      <c r="S9" s="145">
        <v>253</v>
      </c>
      <c r="T9" s="145">
        <v>254</v>
      </c>
      <c r="U9" s="145">
        <v>253</v>
      </c>
      <c r="V9" s="145">
        <v>254</v>
      </c>
      <c r="W9" s="145">
        <v>253</v>
      </c>
      <c r="X9" s="145">
        <v>255</v>
      </c>
    </row>
    <row r="10" spans="1:24" s="62" customFormat="1" ht="11.1" customHeight="1" x14ac:dyDescent="0.2">
      <c r="A10" s="58"/>
      <c r="B10" s="69" t="s">
        <v>48</v>
      </c>
      <c r="C10" s="64" t="s">
        <v>1</v>
      </c>
      <c r="D10" s="70">
        <v>173</v>
      </c>
      <c r="E10" s="70">
        <v>168</v>
      </c>
      <c r="F10" s="70">
        <v>165</v>
      </c>
      <c r="G10" s="70">
        <v>164</v>
      </c>
      <c r="H10" s="70">
        <v>162</v>
      </c>
      <c r="I10" s="70">
        <v>160</v>
      </c>
      <c r="J10" s="70">
        <v>155</v>
      </c>
      <c r="K10" s="70">
        <v>113</v>
      </c>
      <c r="L10" s="70">
        <v>152</v>
      </c>
      <c r="M10" s="70">
        <v>150</v>
      </c>
      <c r="N10" s="65">
        <v>150</v>
      </c>
      <c r="O10" s="65">
        <v>149</v>
      </c>
      <c r="P10" s="65">
        <v>147</v>
      </c>
      <c r="Q10" s="65">
        <v>147</v>
      </c>
      <c r="R10" s="65">
        <v>145</v>
      </c>
      <c r="S10" s="65">
        <v>145</v>
      </c>
      <c r="T10" s="65">
        <v>145</v>
      </c>
      <c r="U10" s="65">
        <v>143</v>
      </c>
      <c r="V10" s="65">
        <v>144</v>
      </c>
      <c r="W10" s="65">
        <v>140</v>
      </c>
      <c r="X10" s="65">
        <v>138</v>
      </c>
    </row>
    <row r="11" spans="1:24" s="62" customFormat="1" ht="11.1" customHeight="1" x14ac:dyDescent="0.2">
      <c r="A11" s="58"/>
      <c r="B11" s="69" t="s">
        <v>49</v>
      </c>
      <c r="C11" s="64" t="s">
        <v>1</v>
      </c>
      <c r="D11" s="70">
        <v>117</v>
      </c>
      <c r="E11" s="70">
        <v>112</v>
      </c>
      <c r="F11" s="70">
        <v>110</v>
      </c>
      <c r="G11" s="70">
        <v>108</v>
      </c>
      <c r="H11" s="70">
        <v>106</v>
      </c>
      <c r="I11" s="70">
        <v>100</v>
      </c>
      <c r="J11" s="70">
        <v>98</v>
      </c>
      <c r="K11" s="70">
        <v>159</v>
      </c>
      <c r="L11" s="70">
        <v>99</v>
      </c>
      <c r="M11" s="70">
        <f>M9-M10</f>
        <v>100</v>
      </c>
      <c r="N11" s="65">
        <f>N9-N10</f>
        <v>104</v>
      </c>
      <c r="O11" s="65">
        <v>105</v>
      </c>
      <c r="P11" s="65">
        <v>106</v>
      </c>
      <c r="Q11" s="65">
        <f>Q9-Q10</f>
        <v>106</v>
      </c>
      <c r="R11" s="65">
        <v>107</v>
      </c>
      <c r="S11" s="65">
        <v>108</v>
      </c>
      <c r="T11" s="65">
        <v>109</v>
      </c>
      <c r="U11" s="65">
        <v>110</v>
      </c>
      <c r="V11" s="65">
        <v>110</v>
      </c>
      <c r="W11" s="65">
        <v>113</v>
      </c>
      <c r="X11" s="65">
        <v>117</v>
      </c>
    </row>
    <row r="12" spans="1:24" s="62" customFormat="1" ht="11.1" customHeight="1" x14ac:dyDescent="0.2">
      <c r="A12" s="58"/>
      <c r="B12" s="143" t="s">
        <v>50</v>
      </c>
      <c r="C12" s="144" t="s">
        <v>1</v>
      </c>
      <c r="D12" s="145">
        <v>276</v>
      </c>
      <c r="E12" s="145">
        <v>268</v>
      </c>
      <c r="F12" s="145">
        <v>264</v>
      </c>
      <c r="G12" s="145">
        <v>263</v>
      </c>
      <c r="H12" s="145">
        <v>258</v>
      </c>
      <c r="I12" s="145">
        <v>253</v>
      </c>
      <c r="J12" s="145">
        <v>248</v>
      </c>
      <c r="K12" s="145">
        <v>248</v>
      </c>
      <c r="L12" s="145">
        <v>250</v>
      </c>
      <c r="M12" s="145">
        <v>248</v>
      </c>
      <c r="N12" s="145">
        <v>252</v>
      </c>
      <c r="O12" s="145">
        <v>252</v>
      </c>
      <c r="P12" s="145">
        <v>252</v>
      </c>
      <c r="Q12" s="145">
        <v>252</v>
      </c>
      <c r="R12" s="145">
        <v>250</v>
      </c>
      <c r="S12" s="145">
        <v>251</v>
      </c>
      <c r="T12" s="145">
        <v>255</v>
      </c>
      <c r="U12" s="145">
        <v>255</v>
      </c>
      <c r="V12" s="145">
        <v>256</v>
      </c>
      <c r="W12" s="145">
        <v>258</v>
      </c>
      <c r="X12" s="145">
        <v>264</v>
      </c>
    </row>
    <row r="13" spans="1:24" s="62" customFormat="1" ht="11.1" customHeight="1" x14ac:dyDescent="0.2">
      <c r="A13" s="58"/>
      <c r="B13" s="69" t="s">
        <v>51</v>
      </c>
      <c r="C13" s="64" t="s">
        <v>1</v>
      </c>
      <c r="D13" s="70">
        <v>161</v>
      </c>
      <c r="E13" s="70">
        <v>158</v>
      </c>
      <c r="F13" s="70">
        <v>155</v>
      </c>
      <c r="G13" s="70">
        <v>155</v>
      </c>
      <c r="H13" s="70">
        <v>152</v>
      </c>
      <c r="I13" s="70">
        <v>150</v>
      </c>
      <c r="J13" s="70">
        <v>146</v>
      </c>
      <c r="K13" s="70">
        <v>146</v>
      </c>
      <c r="L13" s="70">
        <v>146</v>
      </c>
      <c r="M13" s="70">
        <v>144</v>
      </c>
      <c r="N13" s="65">
        <v>143</v>
      </c>
      <c r="O13" s="65">
        <v>142</v>
      </c>
      <c r="P13" s="65">
        <v>141</v>
      </c>
      <c r="Q13" s="65">
        <v>142</v>
      </c>
      <c r="R13" s="65">
        <v>140</v>
      </c>
      <c r="S13" s="65">
        <v>140</v>
      </c>
      <c r="T13" s="65">
        <v>140</v>
      </c>
      <c r="U13" s="65">
        <v>139</v>
      </c>
      <c r="V13" s="65">
        <v>138</v>
      </c>
      <c r="W13" s="65">
        <v>137</v>
      </c>
      <c r="X13" s="65">
        <v>136</v>
      </c>
    </row>
    <row r="14" spans="1:24" s="62" customFormat="1" ht="11.1" customHeight="1" x14ac:dyDescent="0.2">
      <c r="A14" s="58"/>
      <c r="B14" s="69" t="s">
        <v>52</v>
      </c>
      <c r="C14" s="64" t="s">
        <v>1</v>
      </c>
      <c r="D14" s="70">
        <v>115</v>
      </c>
      <c r="E14" s="70">
        <v>110</v>
      </c>
      <c r="F14" s="70">
        <v>109</v>
      </c>
      <c r="G14" s="70">
        <v>108</v>
      </c>
      <c r="H14" s="70">
        <v>106</v>
      </c>
      <c r="I14" s="70">
        <v>103</v>
      </c>
      <c r="J14" s="70">
        <v>102</v>
      </c>
      <c r="K14" s="70">
        <v>102</v>
      </c>
      <c r="L14" s="70">
        <v>104</v>
      </c>
      <c r="M14" s="70">
        <f>M12-M13</f>
        <v>104</v>
      </c>
      <c r="N14" s="65">
        <f>N12-N13</f>
        <v>109</v>
      </c>
      <c r="O14" s="65">
        <v>110</v>
      </c>
      <c r="P14" s="65">
        <v>111</v>
      </c>
      <c r="Q14" s="65">
        <f>Q12-Q13</f>
        <v>110</v>
      </c>
      <c r="R14" s="65">
        <v>110</v>
      </c>
      <c r="S14" s="65">
        <v>111</v>
      </c>
      <c r="T14" s="65">
        <v>115</v>
      </c>
      <c r="U14" s="65">
        <v>116</v>
      </c>
      <c r="V14" s="65">
        <v>118</v>
      </c>
      <c r="W14" s="65">
        <v>121</v>
      </c>
      <c r="X14" s="65">
        <v>128</v>
      </c>
    </row>
    <row r="15" spans="1:24" s="62" customFormat="1" ht="11.1" customHeight="1" x14ac:dyDescent="0.2">
      <c r="A15" s="58"/>
      <c r="B15" s="143" t="s">
        <v>53</v>
      </c>
      <c r="C15" s="144" t="s">
        <v>1</v>
      </c>
      <c r="D15" s="145">
        <v>202</v>
      </c>
      <c r="E15" s="145">
        <v>198</v>
      </c>
      <c r="F15" s="145">
        <v>196</v>
      </c>
      <c r="G15" s="145">
        <v>194</v>
      </c>
      <c r="H15" s="145">
        <v>190</v>
      </c>
      <c r="I15" s="145">
        <v>187</v>
      </c>
      <c r="J15" s="145">
        <v>183</v>
      </c>
      <c r="K15" s="145">
        <v>180</v>
      </c>
      <c r="L15" s="145">
        <v>182</v>
      </c>
      <c r="M15" s="145">
        <v>182</v>
      </c>
      <c r="N15" s="145">
        <v>178</v>
      </c>
      <c r="O15" s="145">
        <v>182</v>
      </c>
      <c r="P15" s="145">
        <v>179</v>
      </c>
      <c r="Q15" s="145">
        <v>177</v>
      </c>
      <c r="R15" s="145">
        <v>181</v>
      </c>
      <c r="S15" s="145">
        <v>183</v>
      </c>
      <c r="T15" s="145">
        <v>183</v>
      </c>
      <c r="U15" s="145">
        <v>182</v>
      </c>
      <c r="V15" s="145">
        <v>180</v>
      </c>
      <c r="W15" s="145">
        <v>179</v>
      </c>
      <c r="X15" s="145">
        <v>177</v>
      </c>
    </row>
    <row r="16" spans="1:24" s="62" customFormat="1" ht="11.1" customHeight="1" x14ac:dyDescent="0.2">
      <c r="A16" s="58"/>
      <c r="B16" s="69" t="s">
        <v>54</v>
      </c>
      <c r="C16" s="64" t="s">
        <v>1</v>
      </c>
      <c r="D16" s="70">
        <v>55</v>
      </c>
      <c r="E16" s="70">
        <v>55</v>
      </c>
      <c r="F16" s="70">
        <v>54</v>
      </c>
      <c r="G16" s="70">
        <v>53</v>
      </c>
      <c r="H16" s="70">
        <v>51</v>
      </c>
      <c r="I16" s="70">
        <v>51</v>
      </c>
      <c r="J16" s="70">
        <v>49</v>
      </c>
      <c r="K16" s="70">
        <v>48</v>
      </c>
      <c r="L16" s="70">
        <v>48</v>
      </c>
      <c r="M16" s="70">
        <v>48</v>
      </c>
      <c r="N16" s="65">
        <v>48</v>
      </c>
      <c r="O16" s="65">
        <v>49</v>
      </c>
      <c r="P16" s="65">
        <v>49</v>
      </c>
      <c r="Q16" s="65">
        <v>49</v>
      </c>
      <c r="R16" s="65">
        <v>50</v>
      </c>
      <c r="S16" s="65">
        <v>50</v>
      </c>
      <c r="T16" s="65">
        <v>50</v>
      </c>
      <c r="U16" s="65">
        <v>49</v>
      </c>
      <c r="V16" s="65">
        <v>48</v>
      </c>
      <c r="W16" s="65">
        <v>46</v>
      </c>
      <c r="X16" s="65">
        <v>45</v>
      </c>
    </row>
    <row r="17" spans="1:24" s="62" customFormat="1" ht="11.1" customHeight="1" x14ac:dyDescent="0.2">
      <c r="A17" s="58"/>
      <c r="B17" s="69" t="s">
        <v>55</v>
      </c>
      <c r="C17" s="64" t="s">
        <v>1</v>
      </c>
      <c r="D17" s="70">
        <v>147</v>
      </c>
      <c r="E17" s="70">
        <v>143</v>
      </c>
      <c r="F17" s="70">
        <v>142</v>
      </c>
      <c r="G17" s="70">
        <v>141</v>
      </c>
      <c r="H17" s="70">
        <v>139</v>
      </c>
      <c r="I17" s="70">
        <v>136</v>
      </c>
      <c r="J17" s="70">
        <v>134</v>
      </c>
      <c r="K17" s="70">
        <v>132</v>
      </c>
      <c r="L17" s="70">
        <v>134</v>
      </c>
      <c r="M17" s="70">
        <f>M15-M16</f>
        <v>134</v>
      </c>
      <c r="N17" s="65">
        <f>N15-N16</f>
        <v>130</v>
      </c>
      <c r="O17" s="65">
        <v>133</v>
      </c>
      <c r="P17" s="65">
        <v>130</v>
      </c>
      <c r="Q17" s="65">
        <f>Q15-Q16</f>
        <v>128</v>
      </c>
      <c r="R17" s="65">
        <v>131</v>
      </c>
      <c r="S17" s="65">
        <v>133</v>
      </c>
      <c r="T17" s="65">
        <v>133</v>
      </c>
      <c r="U17" s="65">
        <v>133</v>
      </c>
      <c r="V17" s="65">
        <v>132</v>
      </c>
      <c r="W17" s="65">
        <v>133</v>
      </c>
      <c r="X17" s="65">
        <v>132</v>
      </c>
    </row>
    <row r="18" spans="1:24" s="62" customFormat="1" ht="11.1" customHeight="1" x14ac:dyDescent="0.2">
      <c r="A18" s="58"/>
      <c r="B18" s="143" t="s">
        <v>56</v>
      </c>
      <c r="C18" s="144" t="s">
        <v>1</v>
      </c>
      <c r="D18" s="145">
        <v>319</v>
      </c>
      <c r="E18" s="145">
        <v>310</v>
      </c>
      <c r="F18" s="145">
        <v>308</v>
      </c>
      <c r="G18" s="145">
        <v>305</v>
      </c>
      <c r="H18" s="145">
        <v>297</v>
      </c>
      <c r="I18" s="145">
        <v>291</v>
      </c>
      <c r="J18" s="145">
        <v>280</v>
      </c>
      <c r="K18" s="145">
        <v>275</v>
      </c>
      <c r="L18" s="145">
        <v>279</v>
      </c>
      <c r="M18" s="145">
        <v>276</v>
      </c>
      <c r="N18" s="145">
        <v>276</v>
      </c>
      <c r="O18" s="145">
        <v>276</v>
      </c>
      <c r="P18" s="145">
        <v>277</v>
      </c>
      <c r="Q18" s="145">
        <v>278</v>
      </c>
      <c r="R18" s="145">
        <v>279</v>
      </c>
      <c r="S18" s="145">
        <v>282</v>
      </c>
      <c r="T18" s="145">
        <v>282</v>
      </c>
      <c r="U18" s="145">
        <v>280</v>
      </c>
      <c r="V18" s="145">
        <v>282</v>
      </c>
      <c r="W18" s="145">
        <v>282</v>
      </c>
      <c r="X18" s="145">
        <v>280</v>
      </c>
    </row>
    <row r="19" spans="1:24" s="62" customFormat="1" ht="11.1" customHeight="1" x14ac:dyDescent="0.2">
      <c r="A19" s="58"/>
      <c r="B19" s="69" t="s">
        <v>57</v>
      </c>
      <c r="C19" s="64" t="s">
        <v>1</v>
      </c>
      <c r="D19" s="70">
        <v>212</v>
      </c>
      <c r="E19" s="70">
        <v>208</v>
      </c>
      <c r="F19" s="70">
        <v>204</v>
      </c>
      <c r="G19" s="70">
        <v>202</v>
      </c>
      <c r="H19" s="70">
        <v>197</v>
      </c>
      <c r="I19" s="70">
        <v>195</v>
      </c>
      <c r="J19" s="70">
        <v>187</v>
      </c>
      <c r="K19" s="70">
        <v>185</v>
      </c>
      <c r="L19" s="70">
        <v>184</v>
      </c>
      <c r="M19" s="70">
        <v>181</v>
      </c>
      <c r="N19" s="65">
        <v>179</v>
      </c>
      <c r="O19" s="65">
        <v>179</v>
      </c>
      <c r="P19" s="65">
        <v>179</v>
      </c>
      <c r="Q19" s="65">
        <v>180</v>
      </c>
      <c r="R19" s="65">
        <v>180</v>
      </c>
      <c r="S19" s="65">
        <v>180</v>
      </c>
      <c r="T19" s="65">
        <v>179</v>
      </c>
      <c r="U19" s="65">
        <v>177</v>
      </c>
      <c r="V19" s="65">
        <v>178</v>
      </c>
      <c r="W19" s="65">
        <v>176</v>
      </c>
      <c r="X19" s="65">
        <v>173</v>
      </c>
    </row>
    <row r="20" spans="1:24" s="62" customFormat="1" ht="11.1" customHeight="1" x14ac:dyDescent="0.2">
      <c r="A20" s="58"/>
      <c r="B20" s="69" t="s">
        <v>58</v>
      </c>
      <c r="C20" s="64" t="s">
        <v>1</v>
      </c>
      <c r="D20" s="70">
        <v>107</v>
      </c>
      <c r="E20" s="70">
        <v>102</v>
      </c>
      <c r="F20" s="70">
        <v>104</v>
      </c>
      <c r="G20" s="70">
        <v>103</v>
      </c>
      <c r="H20" s="70">
        <v>100</v>
      </c>
      <c r="I20" s="70">
        <v>96</v>
      </c>
      <c r="J20" s="70">
        <v>93</v>
      </c>
      <c r="K20" s="70">
        <v>90</v>
      </c>
      <c r="L20" s="70">
        <v>95</v>
      </c>
      <c r="M20" s="70">
        <f>M18-M19</f>
        <v>95</v>
      </c>
      <c r="N20" s="65">
        <f>N18-N19</f>
        <v>97</v>
      </c>
      <c r="O20" s="65">
        <v>97</v>
      </c>
      <c r="P20" s="65">
        <v>98</v>
      </c>
      <c r="Q20" s="65">
        <f>Q18-Q19</f>
        <v>98</v>
      </c>
      <c r="R20" s="65">
        <v>99</v>
      </c>
      <c r="S20" s="65">
        <v>102</v>
      </c>
      <c r="T20" s="65">
        <v>103</v>
      </c>
      <c r="U20" s="65">
        <v>103</v>
      </c>
      <c r="V20" s="65">
        <v>104</v>
      </c>
      <c r="W20" s="65">
        <v>106</v>
      </c>
      <c r="X20" s="65">
        <v>107</v>
      </c>
    </row>
    <row r="21" spans="1:24" s="62" customFormat="1" ht="11.1" customHeight="1" x14ac:dyDescent="0.2">
      <c r="A21" s="58"/>
      <c r="B21" s="143" t="s">
        <v>59</v>
      </c>
      <c r="C21" s="144" t="s">
        <v>1</v>
      </c>
      <c r="D21" s="145">
        <v>4</v>
      </c>
      <c r="E21" s="145">
        <v>4</v>
      </c>
      <c r="F21" s="145">
        <v>4</v>
      </c>
      <c r="G21" s="145">
        <v>4</v>
      </c>
      <c r="H21" s="145">
        <v>3</v>
      </c>
      <c r="I21" s="145">
        <v>3</v>
      </c>
      <c r="J21" s="145">
        <v>3</v>
      </c>
      <c r="K21" s="145">
        <v>3</v>
      </c>
      <c r="L21" s="145">
        <v>4</v>
      </c>
      <c r="M21" s="145">
        <v>4</v>
      </c>
      <c r="N21" s="145">
        <v>4</v>
      </c>
      <c r="O21" s="145">
        <v>4</v>
      </c>
      <c r="P21" s="145">
        <v>4</v>
      </c>
      <c r="Q21" s="145">
        <v>4</v>
      </c>
      <c r="R21" s="145">
        <v>4</v>
      </c>
      <c r="S21" s="145">
        <v>4</v>
      </c>
      <c r="T21" s="145">
        <v>4</v>
      </c>
      <c r="U21" s="145">
        <v>4</v>
      </c>
      <c r="V21" s="145">
        <v>4</v>
      </c>
      <c r="W21" s="145">
        <v>4</v>
      </c>
      <c r="X21" s="145">
        <v>4</v>
      </c>
    </row>
    <row r="22" spans="1:24" s="62" customFormat="1" ht="11.1" customHeight="1" x14ac:dyDescent="0.2">
      <c r="A22" s="58"/>
      <c r="B22" s="69" t="s">
        <v>60</v>
      </c>
      <c r="C22" s="64" t="s">
        <v>1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</row>
    <row r="23" spans="1:24" s="62" customFormat="1" ht="11.1" customHeight="1" x14ac:dyDescent="0.2">
      <c r="A23" s="58"/>
      <c r="B23" s="69" t="s">
        <v>61</v>
      </c>
      <c r="C23" s="64" t="s">
        <v>1</v>
      </c>
      <c r="D23" s="70">
        <v>4</v>
      </c>
      <c r="E23" s="70">
        <v>4</v>
      </c>
      <c r="F23" s="70">
        <v>4</v>
      </c>
      <c r="G23" s="70">
        <v>4</v>
      </c>
      <c r="H23" s="70">
        <v>3</v>
      </c>
      <c r="I23" s="70">
        <v>3</v>
      </c>
      <c r="J23" s="70">
        <v>3</v>
      </c>
      <c r="K23" s="70">
        <v>3</v>
      </c>
      <c r="L23" s="70">
        <v>4</v>
      </c>
      <c r="M23" s="70">
        <f>M21-M22</f>
        <v>4</v>
      </c>
      <c r="N23" s="65">
        <v>4</v>
      </c>
      <c r="O23" s="65">
        <v>4</v>
      </c>
      <c r="P23" s="65">
        <v>4</v>
      </c>
      <c r="Q23" s="65">
        <v>4</v>
      </c>
      <c r="R23" s="65">
        <v>4</v>
      </c>
      <c r="S23" s="65">
        <v>4</v>
      </c>
      <c r="T23" s="65">
        <v>4</v>
      </c>
      <c r="U23" s="65">
        <v>4</v>
      </c>
      <c r="V23" s="65">
        <v>4</v>
      </c>
      <c r="W23" s="65">
        <v>4</v>
      </c>
      <c r="X23" s="65">
        <v>4</v>
      </c>
    </row>
    <row r="24" spans="1:24" s="62" customFormat="1" ht="11.1" customHeight="1" x14ac:dyDescent="0.2">
      <c r="A24" s="58"/>
      <c r="B24" s="143" t="s">
        <v>62</v>
      </c>
      <c r="C24" s="144" t="s">
        <v>1</v>
      </c>
      <c r="D24" s="145">
        <v>32</v>
      </c>
      <c r="E24" s="145">
        <v>32</v>
      </c>
      <c r="F24" s="145">
        <v>32</v>
      </c>
      <c r="G24" s="145">
        <v>31</v>
      </c>
      <c r="H24" s="145">
        <v>32</v>
      </c>
      <c r="I24" s="145">
        <v>32</v>
      </c>
      <c r="J24" s="145">
        <v>32</v>
      </c>
      <c r="K24" s="145">
        <v>31</v>
      </c>
      <c r="L24" s="145">
        <v>31</v>
      </c>
      <c r="M24" s="145">
        <v>31</v>
      </c>
      <c r="N24" s="145">
        <v>31</v>
      </c>
      <c r="O24" s="145">
        <v>31</v>
      </c>
      <c r="P24" s="145">
        <v>31</v>
      </c>
      <c r="Q24" s="145">
        <v>31</v>
      </c>
      <c r="R24" s="145">
        <v>31</v>
      </c>
      <c r="S24" s="145">
        <v>31</v>
      </c>
      <c r="T24" s="145">
        <v>31</v>
      </c>
      <c r="U24" s="145">
        <v>31</v>
      </c>
      <c r="V24" s="145">
        <v>31</v>
      </c>
      <c r="W24" s="145">
        <v>31</v>
      </c>
      <c r="X24" s="145">
        <v>32</v>
      </c>
    </row>
    <row r="25" spans="1:24" s="58" customFormat="1" ht="11.1" customHeight="1" x14ac:dyDescent="0.2">
      <c r="B25" s="69" t="s">
        <v>63</v>
      </c>
      <c r="C25" s="64" t="s">
        <v>1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</row>
    <row r="26" spans="1:24" s="58" customFormat="1" ht="11.1" customHeight="1" x14ac:dyDescent="0.2">
      <c r="B26" s="69" t="s">
        <v>64</v>
      </c>
      <c r="C26" s="64" t="s">
        <v>1</v>
      </c>
      <c r="D26" s="65">
        <v>32</v>
      </c>
      <c r="E26" s="65">
        <v>32</v>
      </c>
      <c r="F26" s="65">
        <v>32</v>
      </c>
      <c r="G26" s="65">
        <v>31</v>
      </c>
      <c r="H26" s="65">
        <v>32</v>
      </c>
      <c r="I26" s="65">
        <v>32</v>
      </c>
      <c r="J26" s="65">
        <v>32</v>
      </c>
      <c r="K26" s="65">
        <v>31</v>
      </c>
      <c r="L26" s="65">
        <v>31</v>
      </c>
      <c r="M26" s="70">
        <f>M24-M25</f>
        <v>31</v>
      </c>
      <c r="N26" s="65">
        <v>31</v>
      </c>
      <c r="O26" s="65">
        <v>31</v>
      </c>
      <c r="P26" s="65">
        <v>31</v>
      </c>
      <c r="Q26" s="65">
        <v>31</v>
      </c>
      <c r="R26" s="65">
        <v>31</v>
      </c>
      <c r="S26" s="65">
        <v>31</v>
      </c>
      <c r="T26" s="65">
        <v>31</v>
      </c>
      <c r="U26" s="65">
        <v>31</v>
      </c>
      <c r="V26" s="65">
        <v>31</v>
      </c>
      <c r="W26" s="65">
        <v>31</v>
      </c>
      <c r="X26" s="65">
        <v>32</v>
      </c>
    </row>
    <row r="27" spans="1:24" s="58" customFormat="1" ht="11.1" customHeight="1" x14ac:dyDescent="0.2">
      <c r="B27" s="66" t="s">
        <v>65</v>
      </c>
      <c r="C27" s="67" t="s">
        <v>1</v>
      </c>
      <c r="D27" s="68">
        <v>32</v>
      </c>
      <c r="E27" s="68">
        <v>30</v>
      </c>
      <c r="F27" s="68">
        <v>30</v>
      </c>
      <c r="G27" s="68">
        <v>30</v>
      </c>
      <c r="H27" s="68">
        <v>30</v>
      </c>
      <c r="I27" s="68">
        <v>30</v>
      </c>
      <c r="J27" s="68">
        <v>29</v>
      </c>
      <c r="K27" s="68">
        <v>31</v>
      </c>
      <c r="L27" s="68">
        <v>31</v>
      </c>
      <c r="M27" s="68">
        <v>33</v>
      </c>
      <c r="N27" s="68">
        <v>31</v>
      </c>
      <c r="O27" s="68">
        <v>30</v>
      </c>
      <c r="P27" s="68">
        <v>31</v>
      </c>
      <c r="Q27" s="68">
        <v>30</v>
      </c>
      <c r="R27" s="68">
        <v>29</v>
      </c>
      <c r="S27" s="68">
        <v>29</v>
      </c>
      <c r="T27" s="68">
        <v>30</v>
      </c>
      <c r="U27" s="68">
        <v>30</v>
      </c>
      <c r="V27" s="68">
        <v>29</v>
      </c>
      <c r="W27" s="68">
        <v>29</v>
      </c>
      <c r="X27" s="68">
        <v>32</v>
      </c>
    </row>
    <row r="28" spans="1:24" s="58" customFormat="1" ht="11.1" customHeight="1" x14ac:dyDescent="0.2">
      <c r="B28" s="69" t="s">
        <v>66</v>
      </c>
      <c r="C28" s="64" t="s">
        <v>1</v>
      </c>
      <c r="D28" s="65">
        <v>4</v>
      </c>
      <c r="E28" s="65">
        <v>4</v>
      </c>
      <c r="F28" s="65">
        <v>4</v>
      </c>
      <c r="G28" s="65">
        <v>4</v>
      </c>
      <c r="H28" s="65">
        <v>4</v>
      </c>
      <c r="I28" s="65">
        <v>4</v>
      </c>
      <c r="J28" s="65">
        <v>3</v>
      </c>
      <c r="K28" s="65">
        <v>4</v>
      </c>
      <c r="L28" s="65">
        <v>5</v>
      </c>
      <c r="M28" s="65">
        <v>6</v>
      </c>
      <c r="N28" s="65">
        <v>5</v>
      </c>
      <c r="O28" s="65">
        <v>5</v>
      </c>
      <c r="P28" s="65">
        <v>5</v>
      </c>
      <c r="Q28" s="65">
        <v>5</v>
      </c>
      <c r="R28" s="65">
        <v>5</v>
      </c>
      <c r="S28" s="65">
        <v>5</v>
      </c>
      <c r="T28" s="65">
        <v>5</v>
      </c>
      <c r="U28" s="65">
        <v>5</v>
      </c>
      <c r="V28" s="65">
        <v>5</v>
      </c>
      <c r="W28" s="65">
        <v>5</v>
      </c>
      <c r="X28" s="65">
        <v>5</v>
      </c>
    </row>
    <row r="29" spans="1:24" s="58" customFormat="1" ht="11.1" customHeight="1" x14ac:dyDescent="0.2">
      <c r="B29" s="69" t="s">
        <v>67</v>
      </c>
      <c r="C29" s="64" t="s">
        <v>1</v>
      </c>
      <c r="D29" s="65">
        <v>28</v>
      </c>
      <c r="E29" s="65">
        <v>26</v>
      </c>
      <c r="F29" s="65">
        <v>26</v>
      </c>
      <c r="G29" s="65">
        <v>26</v>
      </c>
      <c r="H29" s="65">
        <v>26</v>
      </c>
      <c r="I29" s="65">
        <v>26</v>
      </c>
      <c r="J29" s="65">
        <f>J27-J28</f>
        <v>26</v>
      </c>
      <c r="K29" s="65">
        <f>K27-K28</f>
        <v>27</v>
      </c>
      <c r="L29" s="65">
        <f>L27-L28</f>
        <v>26</v>
      </c>
      <c r="M29" s="65">
        <f>M27-M28</f>
        <v>27</v>
      </c>
      <c r="N29" s="65">
        <f>N27-N28</f>
        <v>26</v>
      </c>
      <c r="O29" s="65">
        <v>25</v>
      </c>
      <c r="P29" s="65">
        <v>26</v>
      </c>
      <c r="Q29" s="65">
        <f t="shared" ref="Q29" si="3">Q27-Q28</f>
        <v>25</v>
      </c>
      <c r="R29" s="65">
        <v>24</v>
      </c>
      <c r="S29" s="65">
        <v>24</v>
      </c>
      <c r="T29" s="65">
        <v>25</v>
      </c>
      <c r="U29" s="65">
        <v>25</v>
      </c>
      <c r="V29" s="65">
        <v>24</v>
      </c>
      <c r="W29" s="65">
        <v>24</v>
      </c>
      <c r="X29" s="65">
        <v>27</v>
      </c>
    </row>
    <row r="30" spans="1:24" s="58" customFormat="1" ht="11.1" customHeight="1" x14ac:dyDescent="0.2">
      <c r="B30" s="66" t="s">
        <v>68</v>
      </c>
      <c r="C30" s="67" t="s">
        <v>1</v>
      </c>
      <c r="D30" s="68">
        <v>65</v>
      </c>
      <c r="E30" s="68">
        <v>64</v>
      </c>
      <c r="F30" s="68">
        <v>63</v>
      </c>
      <c r="G30" s="68">
        <v>62</v>
      </c>
      <c r="H30" s="68">
        <v>61</v>
      </c>
      <c r="I30" s="68">
        <v>62</v>
      </c>
      <c r="J30" s="68">
        <v>62</v>
      </c>
      <c r="K30" s="68">
        <v>63</v>
      </c>
      <c r="L30" s="68">
        <v>61</v>
      </c>
      <c r="M30" s="68">
        <v>62</v>
      </c>
      <c r="N30" s="68">
        <v>60</v>
      </c>
      <c r="O30" s="68">
        <v>61</v>
      </c>
      <c r="P30" s="68">
        <v>60</v>
      </c>
      <c r="Q30" s="68">
        <v>60</v>
      </c>
      <c r="R30" s="68">
        <v>61</v>
      </c>
      <c r="S30" s="68">
        <v>60</v>
      </c>
      <c r="T30" s="68">
        <v>60</v>
      </c>
      <c r="U30" s="68">
        <v>59</v>
      </c>
      <c r="V30" s="68">
        <v>58</v>
      </c>
      <c r="W30" s="68">
        <v>59</v>
      </c>
      <c r="X30" s="68">
        <v>58</v>
      </c>
    </row>
    <row r="31" spans="1:24" s="58" customFormat="1" ht="11.1" customHeight="1" x14ac:dyDescent="0.2">
      <c r="B31" s="69" t="s">
        <v>69</v>
      </c>
      <c r="C31" s="64" t="s">
        <v>1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W31" s="65">
        <v>0</v>
      </c>
      <c r="X31" s="65">
        <v>0</v>
      </c>
    </row>
    <row r="32" spans="1:24" s="58" customFormat="1" ht="11.1" customHeight="1" x14ac:dyDescent="0.2">
      <c r="B32" s="69" t="s">
        <v>70</v>
      </c>
      <c r="C32" s="64" t="s">
        <v>1</v>
      </c>
      <c r="D32" s="65">
        <v>65</v>
      </c>
      <c r="E32" s="65">
        <v>64</v>
      </c>
      <c r="F32" s="65">
        <v>63</v>
      </c>
      <c r="G32" s="65">
        <v>62</v>
      </c>
      <c r="H32" s="65">
        <v>61</v>
      </c>
      <c r="I32" s="65">
        <v>62</v>
      </c>
      <c r="J32" s="65">
        <v>62</v>
      </c>
      <c r="K32" s="65">
        <v>63</v>
      </c>
      <c r="L32" s="65">
        <v>61</v>
      </c>
      <c r="M32" s="70">
        <f>M30-M31</f>
        <v>62</v>
      </c>
      <c r="N32" s="65">
        <v>60</v>
      </c>
      <c r="O32" s="65">
        <v>61</v>
      </c>
      <c r="P32" s="65">
        <v>61</v>
      </c>
      <c r="Q32" s="65">
        <f>Q30-Q31</f>
        <v>60</v>
      </c>
      <c r="R32" s="65">
        <v>61</v>
      </c>
      <c r="S32" s="65">
        <v>60</v>
      </c>
      <c r="T32" s="65">
        <v>60</v>
      </c>
      <c r="U32" s="65">
        <v>59</v>
      </c>
      <c r="V32" s="65">
        <v>58</v>
      </c>
      <c r="W32" s="65">
        <v>59</v>
      </c>
      <c r="X32" s="65">
        <v>58</v>
      </c>
    </row>
    <row r="33" spans="1:24" s="62" customFormat="1" ht="11.1" customHeight="1" x14ac:dyDescent="0.2">
      <c r="A33" s="58"/>
      <c r="B33" s="59" t="s">
        <v>71</v>
      </c>
      <c r="C33" s="60" t="s">
        <v>1</v>
      </c>
      <c r="D33" s="61">
        <f t="shared" ref="D33:J33" si="4">SUM(D34:D40)</f>
        <v>11</v>
      </c>
      <c r="E33" s="61">
        <f t="shared" si="4"/>
        <v>6</v>
      </c>
      <c r="F33" s="61">
        <f t="shared" si="4"/>
        <v>9</v>
      </c>
      <c r="G33" s="61">
        <f t="shared" si="4"/>
        <v>10</v>
      </c>
      <c r="H33" s="61">
        <f t="shared" si="4"/>
        <v>13</v>
      </c>
      <c r="I33" s="61">
        <f t="shared" si="4"/>
        <v>8</v>
      </c>
      <c r="J33" s="61">
        <f t="shared" si="4"/>
        <v>6</v>
      </c>
      <c r="K33" s="61">
        <f>SUM(K34:K40)</f>
        <v>15</v>
      </c>
      <c r="L33" s="61">
        <f>SUM(L34:L40)</f>
        <v>39</v>
      </c>
      <c r="M33" s="61">
        <f>SUM(M34:M40)</f>
        <v>27</v>
      </c>
      <c r="N33" s="61">
        <f>SUM(N34:N40)</f>
        <v>41</v>
      </c>
      <c r="O33" s="61">
        <v>34</v>
      </c>
      <c r="P33" s="61">
        <v>21</v>
      </c>
      <c r="Q33" s="61">
        <f>SUM(Q34:Q40)</f>
        <v>13</v>
      </c>
      <c r="R33" s="61">
        <f>SUM(R34:R40)</f>
        <v>18</v>
      </c>
      <c r="S33" s="61">
        <f>SUM(S34:S40)</f>
        <v>12</v>
      </c>
      <c r="T33" s="61">
        <f>SUM(T34:T40)</f>
        <v>13</v>
      </c>
      <c r="U33" s="61">
        <v>12</v>
      </c>
      <c r="V33" s="61">
        <v>18</v>
      </c>
      <c r="W33" s="61">
        <v>24</v>
      </c>
      <c r="X33" s="61">
        <v>20</v>
      </c>
    </row>
    <row r="34" spans="1:24" s="62" customFormat="1" ht="11.1" customHeight="1" x14ac:dyDescent="0.2">
      <c r="A34" s="58"/>
      <c r="B34" s="69" t="s">
        <v>72</v>
      </c>
      <c r="C34" s="71" t="s">
        <v>1</v>
      </c>
      <c r="D34" s="70">
        <v>1</v>
      </c>
      <c r="E34" s="70">
        <v>0</v>
      </c>
      <c r="F34" s="70">
        <v>0</v>
      </c>
      <c r="G34" s="70">
        <v>0</v>
      </c>
      <c r="H34" s="70">
        <v>2</v>
      </c>
      <c r="I34" s="70">
        <v>0</v>
      </c>
      <c r="J34" s="70">
        <v>0</v>
      </c>
      <c r="K34" s="70">
        <v>0</v>
      </c>
      <c r="L34" s="70">
        <v>6</v>
      </c>
      <c r="M34" s="70">
        <v>1</v>
      </c>
      <c r="N34" s="70">
        <v>5</v>
      </c>
      <c r="O34" s="70">
        <v>2</v>
      </c>
      <c r="P34" s="70">
        <v>6</v>
      </c>
      <c r="Q34" s="70">
        <v>3</v>
      </c>
      <c r="R34" s="65">
        <v>1</v>
      </c>
      <c r="S34" s="65">
        <v>1</v>
      </c>
      <c r="T34" s="65">
        <v>2</v>
      </c>
      <c r="U34" s="65">
        <v>1</v>
      </c>
      <c r="V34" s="65">
        <v>4</v>
      </c>
      <c r="W34" s="65">
        <v>4</v>
      </c>
      <c r="X34" s="65">
        <v>4</v>
      </c>
    </row>
    <row r="35" spans="1:24" s="62" customFormat="1" ht="11.1" customHeight="1" x14ac:dyDescent="0.2">
      <c r="A35" s="58"/>
      <c r="B35" s="69" t="s">
        <v>73</v>
      </c>
      <c r="C35" s="71" t="s">
        <v>1</v>
      </c>
      <c r="D35" s="70">
        <v>2</v>
      </c>
      <c r="E35" s="70">
        <v>0</v>
      </c>
      <c r="F35" s="70">
        <v>1</v>
      </c>
      <c r="G35" s="70">
        <v>1</v>
      </c>
      <c r="H35" s="70">
        <v>0</v>
      </c>
      <c r="I35" s="70">
        <v>1</v>
      </c>
      <c r="J35" s="70">
        <v>2</v>
      </c>
      <c r="K35" s="70">
        <v>3</v>
      </c>
      <c r="L35" s="70">
        <v>3</v>
      </c>
      <c r="M35" s="70">
        <v>0</v>
      </c>
      <c r="N35" s="70">
        <v>6</v>
      </c>
      <c r="O35" s="70">
        <v>2</v>
      </c>
      <c r="P35" s="70">
        <v>5</v>
      </c>
      <c r="Q35" s="70">
        <v>2</v>
      </c>
      <c r="R35" s="65">
        <v>1</v>
      </c>
      <c r="S35" s="65">
        <v>1</v>
      </c>
      <c r="T35" s="65">
        <v>4</v>
      </c>
      <c r="U35" s="65">
        <v>1</v>
      </c>
      <c r="V35" s="65">
        <v>3</v>
      </c>
      <c r="W35" s="65">
        <v>3</v>
      </c>
      <c r="X35" s="65">
        <v>9</v>
      </c>
    </row>
    <row r="36" spans="1:24" s="62" customFormat="1" ht="11.1" customHeight="1" x14ac:dyDescent="0.2">
      <c r="A36" s="58"/>
      <c r="B36" s="69" t="s">
        <v>74</v>
      </c>
      <c r="C36" s="71" t="s">
        <v>1</v>
      </c>
      <c r="D36" s="70">
        <v>0</v>
      </c>
      <c r="E36" s="70">
        <v>1</v>
      </c>
      <c r="F36" s="70">
        <v>1</v>
      </c>
      <c r="G36" s="70">
        <v>0</v>
      </c>
      <c r="H36" s="70">
        <v>1</v>
      </c>
      <c r="I36" s="70">
        <v>2</v>
      </c>
      <c r="J36" s="70">
        <v>1</v>
      </c>
      <c r="K36" s="70">
        <v>0</v>
      </c>
      <c r="L36" s="70">
        <v>5</v>
      </c>
      <c r="M36" s="70">
        <v>1</v>
      </c>
      <c r="N36" s="70">
        <v>0</v>
      </c>
      <c r="O36" s="70">
        <v>6</v>
      </c>
      <c r="P36" s="70">
        <v>1</v>
      </c>
      <c r="Q36" s="70">
        <v>1</v>
      </c>
      <c r="R36" s="65">
        <v>4</v>
      </c>
      <c r="S36" s="65">
        <v>3</v>
      </c>
      <c r="T36" s="65">
        <v>1</v>
      </c>
      <c r="U36" s="65">
        <v>2</v>
      </c>
      <c r="V36" s="65">
        <v>1</v>
      </c>
      <c r="W36" s="65">
        <v>3</v>
      </c>
      <c r="X36" s="65">
        <v>1</v>
      </c>
    </row>
    <row r="37" spans="1:24" s="62" customFormat="1" ht="11.1" customHeight="1" x14ac:dyDescent="0.2">
      <c r="A37" s="58"/>
      <c r="B37" s="69" t="s">
        <v>75</v>
      </c>
      <c r="C37" s="71" t="s">
        <v>1</v>
      </c>
      <c r="D37" s="70">
        <v>0</v>
      </c>
      <c r="E37" s="70">
        <v>0</v>
      </c>
      <c r="F37" s="70">
        <v>2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7</v>
      </c>
      <c r="M37" s="70">
        <v>0</v>
      </c>
      <c r="N37" s="70">
        <v>3</v>
      </c>
      <c r="O37" s="70">
        <v>3</v>
      </c>
      <c r="P37" s="70">
        <v>6</v>
      </c>
      <c r="Q37" s="70">
        <v>2</v>
      </c>
      <c r="R37" s="65">
        <v>4</v>
      </c>
      <c r="S37" s="65">
        <v>3</v>
      </c>
      <c r="T37" s="65">
        <v>1</v>
      </c>
      <c r="U37" s="65">
        <v>1</v>
      </c>
      <c r="V37" s="65">
        <v>3</v>
      </c>
      <c r="W37" s="65">
        <v>4</v>
      </c>
      <c r="X37" s="65">
        <v>1</v>
      </c>
    </row>
    <row r="38" spans="1:24" s="62" customFormat="1" ht="11.1" customHeight="1" x14ac:dyDescent="0.2">
      <c r="A38" s="58"/>
      <c r="B38" s="69" t="s">
        <v>76</v>
      </c>
      <c r="C38" s="71" t="s">
        <v>1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1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</row>
    <row r="39" spans="1:24" s="62" customFormat="1" ht="11.1" customHeight="1" x14ac:dyDescent="0.2">
      <c r="A39" s="58"/>
      <c r="B39" s="69" t="s">
        <v>77</v>
      </c>
      <c r="C39" s="71" t="s">
        <v>1</v>
      </c>
      <c r="D39" s="70">
        <v>0</v>
      </c>
      <c r="E39" s="70">
        <v>0</v>
      </c>
      <c r="F39" s="70">
        <v>0</v>
      </c>
      <c r="G39" s="70">
        <v>0</v>
      </c>
      <c r="H39" s="70">
        <v>1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65">
        <v>0</v>
      </c>
      <c r="T39" s="65">
        <v>0</v>
      </c>
      <c r="U39" s="65">
        <v>0</v>
      </c>
      <c r="V39" s="65">
        <v>0</v>
      </c>
      <c r="W39" s="65">
        <v>3</v>
      </c>
      <c r="X39" s="65">
        <v>1</v>
      </c>
    </row>
    <row r="40" spans="1:24" s="62" customFormat="1" ht="11.1" customHeight="1" x14ac:dyDescent="0.2">
      <c r="A40" s="58"/>
      <c r="B40" s="72" t="s">
        <v>78</v>
      </c>
      <c r="C40" s="73" t="s">
        <v>1</v>
      </c>
      <c r="D40" s="74">
        <v>8</v>
      </c>
      <c r="E40" s="74">
        <v>5</v>
      </c>
      <c r="F40" s="74">
        <v>5</v>
      </c>
      <c r="G40" s="74">
        <v>9</v>
      </c>
      <c r="H40" s="74">
        <v>9</v>
      </c>
      <c r="I40" s="74">
        <v>5</v>
      </c>
      <c r="J40" s="74">
        <v>3</v>
      </c>
      <c r="K40" s="74">
        <v>12</v>
      </c>
      <c r="L40" s="74">
        <v>17</v>
      </c>
      <c r="M40" s="74">
        <v>25</v>
      </c>
      <c r="N40" s="74">
        <v>27</v>
      </c>
      <c r="O40" s="74">
        <v>21</v>
      </c>
      <c r="P40" s="74">
        <v>3</v>
      </c>
      <c r="Q40" s="74">
        <v>5</v>
      </c>
      <c r="R40" s="74">
        <v>8</v>
      </c>
      <c r="S40" s="74">
        <v>4</v>
      </c>
      <c r="T40" s="74">
        <v>5</v>
      </c>
      <c r="U40" s="74">
        <v>7</v>
      </c>
      <c r="V40" s="74">
        <v>7</v>
      </c>
      <c r="W40" s="74">
        <v>7</v>
      </c>
      <c r="X40" s="74">
        <v>4</v>
      </c>
    </row>
    <row r="41" spans="1:24" s="62" customFormat="1" ht="11.1" customHeight="1" x14ac:dyDescent="0.2">
      <c r="A41" s="58"/>
      <c r="B41" s="59" t="s">
        <v>79</v>
      </c>
      <c r="C41" s="60" t="s">
        <v>1</v>
      </c>
      <c r="D41" s="61">
        <f t="shared" ref="D41:K41" si="5">D42+D73</f>
        <v>44</v>
      </c>
      <c r="E41" s="61">
        <f t="shared" si="5"/>
        <v>30</v>
      </c>
      <c r="F41" s="61">
        <f t="shared" si="5"/>
        <v>12</v>
      </c>
      <c r="G41" s="61">
        <f t="shared" si="5"/>
        <v>11</v>
      </c>
      <c r="H41" s="61">
        <f t="shared" si="5"/>
        <v>23</v>
      </c>
      <c r="I41" s="61">
        <f t="shared" si="5"/>
        <v>25</v>
      </c>
      <c r="J41" s="61">
        <f t="shared" si="5"/>
        <v>32</v>
      </c>
      <c r="K41" s="61">
        <f t="shared" si="5"/>
        <v>20</v>
      </c>
      <c r="L41" s="61">
        <f>L42+L73</f>
        <v>11</v>
      </c>
      <c r="M41" s="61">
        <f>M42+M73</f>
        <v>10</v>
      </c>
      <c r="N41" s="61">
        <f>N42+N73</f>
        <v>13</v>
      </c>
      <c r="O41" s="61">
        <v>15</v>
      </c>
      <c r="P41" s="61">
        <v>33</v>
      </c>
      <c r="Q41" s="133">
        <f>Q42+Q73</f>
        <v>15</v>
      </c>
      <c r="R41" s="61">
        <v>15</v>
      </c>
      <c r="S41" s="61">
        <v>11</v>
      </c>
      <c r="T41" s="133">
        <f>T42+T73</f>
        <v>6</v>
      </c>
      <c r="U41" s="133">
        <v>17</v>
      </c>
      <c r="V41" s="133">
        <v>16</v>
      </c>
      <c r="W41" s="133">
        <v>18</v>
      </c>
      <c r="X41" s="133">
        <v>18</v>
      </c>
    </row>
    <row r="42" spans="1:24" s="62" customFormat="1" ht="11.1" customHeight="1" x14ac:dyDescent="0.2">
      <c r="A42" s="58"/>
      <c r="B42" s="72" t="s">
        <v>138</v>
      </c>
      <c r="C42" s="73" t="s">
        <v>1</v>
      </c>
      <c r="D42" s="74">
        <f t="shared" ref="D42:K42" si="6">D43+D48+D53+D58+D63+D68</f>
        <v>44</v>
      </c>
      <c r="E42" s="74">
        <f t="shared" si="6"/>
        <v>30</v>
      </c>
      <c r="F42" s="74">
        <f t="shared" si="6"/>
        <v>12</v>
      </c>
      <c r="G42" s="74">
        <f t="shared" si="6"/>
        <v>11</v>
      </c>
      <c r="H42" s="74">
        <f t="shared" si="6"/>
        <v>21</v>
      </c>
      <c r="I42" s="74">
        <f t="shared" si="6"/>
        <v>25</v>
      </c>
      <c r="J42" s="74">
        <f t="shared" si="6"/>
        <v>30</v>
      </c>
      <c r="K42" s="74">
        <f t="shared" si="6"/>
        <v>17</v>
      </c>
      <c r="L42" s="75">
        <f>L43+L48+L53+L58+L63+L68</f>
        <v>10</v>
      </c>
      <c r="M42" s="75">
        <f>M43+M48+M53+M58+M63+M68</f>
        <v>8</v>
      </c>
      <c r="N42" s="75">
        <f>N43+N48+N53+N58+N63+N68</f>
        <v>10</v>
      </c>
      <c r="O42" s="75">
        <v>9</v>
      </c>
      <c r="P42" s="75">
        <v>21</v>
      </c>
      <c r="Q42" s="75">
        <f>Q43+Q48+Q53+Q58+Q63+Q68</f>
        <v>9</v>
      </c>
      <c r="R42" s="75">
        <f>R43+R48+R53+R58+R63+R68</f>
        <v>8</v>
      </c>
      <c r="S42" s="75">
        <f>S43+S48+S53+S58+S63+S68</f>
        <v>1</v>
      </c>
      <c r="T42" s="75">
        <f>T43+T48+T53+T58+T63+T68</f>
        <v>3</v>
      </c>
      <c r="U42" s="75">
        <v>9</v>
      </c>
      <c r="V42" s="75">
        <v>9</v>
      </c>
      <c r="W42" s="75">
        <v>14</v>
      </c>
      <c r="X42" s="75">
        <v>11</v>
      </c>
    </row>
    <row r="43" spans="1:24" s="62" customFormat="1" ht="11.1" customHeight="1" x14ac:dyDescent="0.2">
      <c r="A43" s="58"/>
      <c r="B43" s="66" t="s">
        <v>72</v>
      </c>
      <c r="C43" s="67" t="s">
        <v>1</v>
      </c>
      <c r="D43" s="76">
        <f t="shared" ref="D43:J43" si="7">SUM(D44:D47)</f>
        <v>15</v>
      </c>
      <c r="E43" s="76">
        <f t="shared" si="7"/>
        <v>10</v>
      </c>
      <c r="F43" s="76">
        <f t="shared" si="7"/>
        <v>4</v>
      </c>
      <c r="G43" s="76">
        <f t="shared" si="7"/>
        <v>3</v>
      </c>
      <c r="H43" s="76">
        <f t="shared" si="7"/>
        <v>5</v>
      </c>
      <c r="I43" s="76">
        <f t="shared" si="7"/>
        <v>8</v>
      </c>
      <c r="J43" s="68">
        <f t="shared" si="7"/>
        <v>7</v>
      </c>
      <c r="K43" s="68">
        <v>5</v>
      </c>
      <c r="L43" s="68">
        <v>3</v>
      </c>
      <c r="M43" s="76">
        <f>M44+M45+M46+M47</f>
        <v>2</v>
      </c>
      <c r="N43" s="76">
        <f>N44+N45+N46+N47</f>
        <v>1</v>
      </c>
      <c r="O43" s="76">
        <v>2</v>
      </c>
      <c r="P43" s="76">
        <v>7</v>
      </c>
      <c r="Q43" s="76">
        <f>Q44+Q45+Q46+Q47</f>
        <v>3</v>
      </c>
      <c r="R43" s="76">
        <v>2</v>
      </c>
      <c r="S43" s="76">
        <v>0</v>
      </c>
      <c r="T43" s="76">
        <v>1</v>
      </c>
      <c r="U43" s="76">
        <v>2</v>
      </c>
      <c r="V43" s="76">
        <v>3</v>
      </c>
      <c r="W43" s="76">
        <v>5</v>
      </c>
      <c r="X43" s="76">
        <v>2</v>
      </c>
    </row>
    <row r="44" spans="1:24" s="62" customFormat="1" ht="11.1" customHeight="1" x14ac:dyDescent="0.2">
      <c r="A44" s="58"/>
      <c r="B44" s="69" t="s">
        <v>80</v>
      </c>
      <c r="C44" s="71" t="s">
        <v>1</v>
      </c>
      <c r="D44" s="77">
        <v>8</v>
      </c>
      <c r="E44" s="77">
        <v>4</v>
      </c>
      <c r="F44" s="77">
        <v>0</v>
      </c>
      <c r="G44" s="77">
        <v>1</v>
      </c>
      <c r="H44" s="77">
        <v>1</v>
      </c>
      <c r="I44" s="77">
        <v>4</v>
      </c>
      <c r="J44" s="70">
        <v>2</v>
      </c>
      <c r="K44" s="70">
        <v>1</v>
      </c>
      <c r="L44" s="70">
        <v>1</v>
      </c>
      <c r="M44" s="77">
        <v>0</v>
      </c>
      <c r="N44" s="77">
        <v>1</v>
      </c>
      <c r="O44" s="77">
        <v>1</v>
      </c>
      <c r="P44" s="77">
        <v>1</v>
      </c>
      <c r="Q44" s="77">
        <v>1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0</v>
      </c>
      <c r="X44" s="77">
        <v>0</v>
      </c>
    </row>
    <row r="45" spans="1:24" s="62" customFormat="1" ht="11.1" customHeight="1" x14ac:dyDescent="0.2">
      <c r="A45" s="58"/>
      <c r="B45" s="69" t="s">
        <v>81</v>
      </c>
      <c r="C45" s="71" t="s">
        <v>1</v>
      </c>
      <c r="D45" s="77">
        <v>7</v>
      </c>
      <c r="E45" s="77">
        <v>4</v>
      </c>
      <c r="F45" s="77">
        <v>4</v>
      </c>
      <c r="G45" s="77">
        <v>2</v>
      </c>
      <c r="H45" s="77">
        <v>1</v>
      </c>
      <c r="I45" s="77">
        <v>3</v>
      </c>
      <c r="J45" s="70">
        <v>1</v>
      </c>
      <c r="K45" s="70">
        <v>3</v>
      </c>
      <c r="L45" s="70">
        <v>2</v>
      </c>
      <c r="M45" s="77">
        <v>0</v>
      </c>
      <c r="N45" s="77">
        <v>0</v>
      </c>
      <c r="O45" s="77">
        <v>1</v>
      </c>
      <c r="P45" s="77">
        <v>6</v>
      </c>
      <c r="Q45" s="77">
        <v>1</v>
      </c>
      <c r="R45" s="77">
        <v>1</v>
      </c>
      <c r="S45" s="77">
        <v>0</v>
      </c>
      <c r="T45" s="77">
        <v>1</v>
      </c>
      <c r="U45" s="77">
        <v>1</v>
      </c>
      <c r="V45" s="77">
        <v>2</v>
      </c>
      <c r="W45" s="77">
        <v>4</v>
      </c>
      <c r="X45" s="77">
        <v>0</v>
      </c>
    </row>
    <row r="46" spans="1:24" s="62" customFormat="1" ht="11.1" customHeight="1" x14ac:dyDescent="0.2">
      <c r="A46" s="58"/>
      <c r="B46" s="69" t="s">
        <v>82</v>
      </c>
      <c r="C46" s="71" t="s">
        <v>1</v>
      </c>
      <c r="D46" s="77">
        <v>0</v>
      </c>
      <c r="E46" s="77">
        <v>2</v>
      </c>
      <c r="F46" s="70">
        <v>0</v>
      </c>
      <c r="G46" s="77">
        <v>0</v>
      </c>
      <c r="H46" s="77">
        <v>2</v>
      </c>
      <c r="I46" s="77">
        <v>1</v>
      </c>
      <c r="J46" s="70">
        <v>4</v>
      </c>
      <c r="K46" s="70">
        <v>1</v>
      </c>
      <c r="L46" s="70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2</v>
      </c>
    </row>
    <row r="47" spans="1:24" s="62" customFormat="1" ht="11.1" customHeight="1" x14ac:dyDescent="0.2">
      <c r="A47" s="58"/>
      <c r="B47" s="69" t="s">
        <v>83</v>
      </c>
      <c r="C47" s="71" t="s">
        <v>1</v>
      </c>
      <c r="D47" s="77">
        <v>0</v>
      </c>
      <c r="E47" s="77">
        <v>0</v>
      </c>
      <c r="F47" s="70">
        <v>0</v>
      </c>
      <c r="G47" s="77">
        <v>0</v>
      </c>
      <c r="H47" s="77">
        <v>1</v>
      </c>
      <c r="I47" s="70">
        <v>0</v>
      </c>
      <c r="J47" s="70">
        <v>0</v>
      </c>
      <c r="K47" s="70">
        <v>0</v>
      </c>
      <c r="L47" s="70">
        <v>0</v>
      </c>
      <c r="M47" s="77">
        <v>2</v>
      </c>
      <c r="N47" s="77">
        <v>0</v>
      </c>
      <c r="O47" s="77">
        <v>0</v>
      </c>
      <c r="P47" s="77">
        <v>0</v>
      </c>
      <c r="Q47" s="77">
        <v>1</v>
      </c>
      <c r="R47" s="77">
        <v>1</v>
      </c>
      <c r="S47" s="77">
        <v>0</v>
      </c>
      <c r="T47" s="77">
        <v>0</v>
      </c>
      <c r="U47" s="77">
        <v>1</v>
      </c>
      <c r="V47" s="77">
        <v>1</v>
      </c>
      <c r="W47" s="77">
        <v>1</v>
      </c>
      <c r="X47" s="77">
        <v>0</v>
      </c>
    </row>
    <row r="48" spans="1:24" s="62" customFormat="1" ht="11.1" customHeight="1" x14ac:dyDescent="0.2">
      <c r="A48" s="58"/>
      <c r="B48" s="66" t="s">
        <v>73</v>
      </c>
      <c r="C48" s="67" t="s">
        <v>1</v>
      </c>
      <c r="D48" s="76">
        <f>SUM(D49:D52)</f>
        <v>7</v>
      </c>
      <c r="E48" s="76">
        <f t="shared" ref="E48:N48" si="8">SUM(E49:E52)</f>
        <v>7</v>
      </c>
      <c r="F48" s="76">
        <f t="shared" si="8"/>
        <v>4</v>
      </c>
      <c r="G48" s="76">
        <f t="shared" si="8"/>
        <v>2</v>
      </c>
      <c r="H48" s="76">
        <f t="shared" si="8"/>
        <v>4</v>
      </c>
      <c r="I48" s="76">
        <f t="shared" si="8"/>
        <v>6</v>
      </c>
      <c r="J48" s="76">
        <f t="shared" si="8"/>
        <v>7</v>
      </c>
      <c r="K48" s="76">
        <f t="shared" si="8"/>
        <v>3</v>
      </c>
      <c r="L48" s="76">
        <f t="shared" si="8"/>
        <v>1</v>
      </c>
      <c r="M48" s="76">
        <f t="shared" si="8"/>
        <v>2</v>
      </c>
      <c r="N48" s="76">
        <f t="shared" si="8"/>
        <v>2</v>
      </c>
      <c r="O48" s="76">
        <v>2</v>
      </c>
      <c r="P48" s="76">
        <v>5</v>
      </c>
      <c r="Q48" s="76">
        <f t="shared" ref="Q48" si="9">SUM(Q49:Q52)</f>
        <v>2</v>
      </c>
      <c r="R48" s="76">
        <v>3</v>
      </c>
      <c r="S48" s="76">
        <v>0</v>
      </c>
      <c r="T48" s="76">
        <v>0</v>
      </c>
      <c r="U48" s="76">
        <v>1</v>
      </c>
      <c r="V48" s="76">
        <v>2</v>
      </c>
      <c r="W48" s="76">
        <v>1</v>
      </c>
      <c r="X48" s="76">
        <v>3</v>
      </c>
    </row>
    <row r="49" spans="1:24" s="62" customFormat="1" ht="11.1" customHeight="1" x14ac:dyDescent="0.2">
      <c r="A49" s="58"/>
      <c r="B49" s="69" t="s">
        <v>80</v>
      </c>
      <c r="C49" s="71" t="s">
        <v>1</v>
      </c>
      <c r="D49" s="77">
        <v>4</v>
      </c>
      <c r="E49" s="77">
        <v>3</v>
      </c>
      <c r="F49" s="77">
        <v>0</v>
      </c>
      <c r="G49" s="77">
        <v>1</v>
      </c>
      <c r="H49" s="77">
        <v>1</v>
      </c>
      <c r="I49" s="77">
        <v>3</v>
      </c>
      <c r="J49" s="77">
        <v>2</v>
      </c>
      <c r="K49" s="70">
        <v>1</v>
      </c>
      <c r="L49" s="70">
        <v>1</v>
      </c>
      <c r="M49" s="77">
        <v>0</v>
      </c>
      <c r="N49" s="77">
        <v>1</v>
      </c>
      <c r="O49" s="77">
        <v>0</v>
      </c>
      <c r="P49" s="77">
        <v>1</v>
      </c>
      <c r="Q49" s="77">
        <v>1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  <c r="W49" s="77">
        <v>0</v>
      </c>
      <c r="X49" s="77">
        <v>0</v>
      </c>
    </row>
    <row r="50" spans="1:24" s="62" customFormat="1" ht="11.1" customHeight="1" x14ac:dyDescent="0.2">
      <c r="A50" s="58"/>
      <c r="B50" s="69" t="s">
        <v>81</v>
      </c>
      <c r="C50" s="71" t="s">
        <v>1</v>
      </c>
      <c r="D50" s="77">
        <v>3</v>
      </c>
      <c r="E50" s="77">
        <v>2</v>
      </c>
      <c r="F50" s="77">
        <v>4</v>
      </c>
      <c r="G50" s="77">
        <v>1</v>
      </c>
      <c r="H50" s="77">
        <v>1</v>
      </c>
      <c r="I50" s="77">
        <v>2</v>
      </c>
      <c r="J50" s="77">
        <v>1</v>
      </c>
      <c r="K50" s="70">
        <v>2</v>
      </c>
      <c r="L50" s="70">
        <v>0</v>
      </c>
      <c r="M50" s="77">
        <v>0</v>
      </c>
      <c r="N50" s="77">
        <v>0</v>
      </c>
      <c r="O50" s="77">
        <v>2</v>
      </c>
      <c r="P50" s="77">
        <v>4</v>
      </c>
      <c r="Q50" s="77">
        <v>0</v>
      </c>
      <c r="R50" s="77">
        <v>2</v>
      </c>
      <c r="S50" s="77">
        <v>0</v>
      </c>
      <c r="T50" s="77">
        <v>0</v>
      </c>
      <c r="U50" s="77">
        <v>0</v>
      </c>
      <c r="V50" s="77">
        <v>1</v>
      </c>
      <c r="W50" s="77">
        <v>0</v>
      </c>
      <c r="X50" s="77">
        <v>0</v>
      </c>
    </row>
    <row r="51" spans="1:24" s="62" customFormat="1" ht="11.1" customHeight="1" x14ac:dyDescent="0.2">
      <c r="A51" s="58"/>
      <c r="B51" s="69" t="s">
        <v>82</v>
      </c>
      <c r="C51" s="71" t="s">
        <v>1</v>
      </c>
      <c r="D51" s="70">
        <v>0</v>
      </c>
      <c r="E51" s="77">
        <v>2</v>
      </c>
      <c r="F51" s="77">
        <v>0</v>
      </c>
      <c r="G51" s="77">
        <v>0</v>
      </c>
      <c r="H51" s="77">
        <v>1</v>
      </c>
      <c r="I51" s="77">
        <v>1</v>
      </c>
      <c r="J51" s="77">
        <v>4</v>
      </c>
      <c r="K51" s="70">
        <v>0</v>
      </c>
      <c r="L51" s="70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  <c r="W51" s="77">
        <v>0</v>
      </c>
      <c r="X51" s="77">
        <v>2</v>
      </c>
    </row>
    <row r="52" spans="1:24" s="62" customFormat="1" ht="11.1" customHeight="1" x14ac:dyDescent="0.2">
      <c r="A52" s="58"/>
      <c r="B52" s="69" t="s">
        <v>83</v>
      </c>
      <c r="C52" s="71" t="s">
        <v>1</v>
      </c>
      <c r="D52" s="70">
        <v>0</v>
      </c>
      <c r="E52" s="77">
        <v>0</v>
      </c>
      <c r="F52" s="77">
        <v>0</v>
      </c>
      <c r="G52" s="77">
        <v>0</v>
      </c>
      <c r="H52" s="77">
        <v>1</v>
      </c>
      <c r="I52" s="70">
        <v>0</v>
      </c>
      <c r="J52" s="70">
        <v>0</v>
      </c>
      <c r="K52" s="70">
        <v>0</v>
      </c>
      <c r="L52" s="70">
        <v>0</v>
      </c>
      <c r="M52" s="77">
        <v>2</v>
      </c>
      <c r="N52" s="77">
        <v>1</v>
      </c>
      <c r="O52" s="77">
        <v>0</v>
      </c>
      <c r="P52" s="77">
        <v>0</v>
      </c>
      <c r="Q52" s="77">
        <v>1</v>
      </c>
      <c r="R52" s="77">
        <v>1</v>
      </c>
      <c r="S52" s="77">
        <v>0</v>
      </c>
      <c r="T52" s="77">
        <v>0</v>
      </c>
      <c r="U52" s="77">
        <v>1</v>
      </c>
      <c r="V52" s="77">
        <v>1</v>
      </c>
      <c r="W52" s="77">
        <v>1</v>
      </c>
      <c r="X52" s="77">
        <v>1</v>
      </c>
    </row>
    <row r="53" spans="1:24" s="62" customFormat="1" ht="11.1" customHeight="1" x14ac:dyDescent="0.2">
      <c r="A53" s="58"/>
      <c r="B53" s="66" t="s">
        <v>74</v>
      </c>
      <c r="C53" s="67" t="s">
        <v>1</v>
      </c>
      <c r="D53" s="76">
        <f>SUM(D54:D57)</f>
        <v>6</v>
      </c>
      <c r="E53" s="76">
        <f t="shared" ref="E53:N53" si="10">SUM(E54:E57)</f>
        <v>5</v>
      </c>
      <c r="F53" s="76">
        <f t="shared" si="10"/>
        <v>2</v>
      </c>
      <c r="G53" s="76">
        <f t="shared" si="10"/>
        <v>2</v>
      </c>
      <c r="H53" s="76">
        <f t="shared" si="10"/>
        <v>4</v>
      </c>
      <c r="I53" s="76">
        <f t="shared" si="10"/>
        <v>5</v>
      </c>
      <c r="J53" s="76">
        <f t="shared" si="10"/>
        <v>5</v>
      </c>
      <c r="K53" s="76">
        <f t="shared" si="10"/>
        <v>3</v>
      </c>
      <c r="L53" s="76">
        <f t="shared" si="10"/>
        <v>3</v>
      </c>
      <c r="M53" s="76">
        <f t="shared" si="10"/>
        <v>1</v>
      </c>
      <c r="N53" s="76">
        <f t="shared" si="10"/>
        <v>4</v>
      </c>
      <c r="O53" s="76">
        <v>2</v>
      </c>
      <c r="P53" s="76">
        <v>4</v>
      </c>
      <c r="Q53" s="76">
        <f t="shared" ref="Q53" si="11">SUM(Q54:Q57)</f>
        <v>3</v>
      </c>
      <c r="R53" s="76">
        <v>0</v>
      </c>
      <c r="S53" s="76">
        <v>1</v>
      </c>
      <c r="T53" s="76">
        <v>1</v>
      </c>
      <c r="U53" s="76">
        <v>3</v>
      </c>
      <c r="V53" s="76">
        <v>3</v>
      </c>
      <c r="W53" s="76">
        <v>4</v>
      </c>
      <c r="X53" s="76">
        <v>3</v>
      </c>
    </row>
    <row r="54" spans="1:24" s="62" customFormat="1" ht="11.1" customHeight="1" x14ac:dyDescent="0.2">
      <c r="A54" s="58"/>
      <c r="B54" s="69" t="s">
        <v>80</v>
      </c>
      <c r="C54" s="71" t="s">
        <v>1</v>
      </c>
      <c r="D54" s="77">
        <v>4</v>
      </c>
      <c r="E54" s="77">
        <v>3</v>
      </c>
      <c r="F54" s="70">
        <v>2</v>
      </c>
      <c r="G54" s="77">
        <v>1</v>
      </c>
      <c r="H54" s="77">
        <v>1</v>
      </c>
      <c r="I54" s="77">
        <v>4</v>
      </c>
      <c r="J54" s="77">
        <v>3</v>
      </c>
      <c r="K54" s="70">
        <v>1</v>
      </c>
      <c r="L54" s="70">
        <v>2</v>
      </c>
      <c r="M54" s="77">
        <v>0</v>
      </c>
      <c r="N54" s="77">
        <v>1</v>
      </c>
      <c r="O54" s="77">
        <v>0</v>
      </c>
      <c r="P54" s="77">
        <v>1</v>
      </c>
      <c r="Q54" s="77">
        <v>1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  <c r="W54" s="77">
        <v>0</v>
      </c>
      <c r="X54" s="77">
        <v>0</v>
      </c>
    </row>
    <row r="55" spans="1:24" s="62" customFormat="1" ht="11.1" customHeight="1" x14ac:dyDescent="0.2">
      <c r="A55" s="58"/>
      <c r="B55" s="69" t="s">
        <v>81</v>
      </c>
      <c r="C55" s="71" t="s">
        <v>1</v>
      </c>
      <c r="D55" s="77">
        <v>2</v>
      </c>
      <c r="E55" s="77">
        <v>2</v>
      </c>
      <c r="F55" s="70">
        <v>0</v>
      </c>
      <c r="G55" s="77">
        <v>1</v>
      </c>
      <c r="H55" s="77">
        <v>1</v>
      </c>
      <c r="I55" s="77">
        <v>1</v>
      </c>
      <c r="J55" s="77">
        <v>1</v>
      </c>
      <c r="K55" s="70">
        <v>1</v>
      </c>
      <c r="L55" s="70">
        <v>1</v>
      </c>
      <c r="M55" s="77">
        <v>1</v>
      </c>
      <c r="N55" s="77">
        <v>3</v>
      </c>
      <c r="O55" s="77">
        <v>2</v>
      </c>
      <c r="P55" s="77">
        <v>3</v>
      </c>
      <c r="Q55" s="77">
        <v>1</v>
      </c>
      <c r="R55" s="77">
        <v>0</v>
      </c>
      <c r="S55" s="77">
        <v>1</v>
      </c>
      <c r="T55" s="77">
        <v>1</v>
      </c>
      <c r="U55" s="77">
        <v>3</v>
      </c>
      <c r="V55" s="77">
        <v>3</v>
      </c>
      <c r="W55" s="77">
        <v>4</v>
      </c>
      <c r="X55" s="77">
        <v>2</v>
      </c>
    </row>
    <row r="56" spans="1:24" s="62" customFormat="1" ht="11.1" customHeight="1" x14ac:dyDescent="0.2">
      <c r="A56" s="58"/>
      <c r="B56" s="69" t="s">
        <v>82</v>
      </c>
      <c r="C56" s="71" t="s">
        <v>1</v>
      </c>
      <c r="D56" s="77">
        <v>0</v>
      </c>
      <c r="E56" s="77">
        <v>0</v>
      </c>
      <c r="F56" s="70">
        <v>0</v>
      </c>
      <c r="G56" s="77">
        <v>0</v>
      </c>
      <c r="H56" s="77">
        <v>1</v>
      </c>
      <c r="I56" s="77">
        <v>0</v>
      </c>
      <c r="J56" s="77">
        <v>1</v>
      </c>
      <c r="K56" s="70">
        <v>1</v>
      </c>
      <c r="L56" s="70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  <c r="W56" s="77">
        <v>0</v>
      </c>
      <c r="X56" s="77">
        <v>1</v>
      </c>
    </row>
    <row r="57" spans="1:24" s="62" customFormat="1" ht="11.1" customHeight="1" x14ac:dyDescent="0.2">
      <c r="A57" s="58"/>
      <c r="B57" s="69" t="s">
        <v>83</v>
      </c>
      <c r="C57" s="71" t="s">
        <v>1</v>
      </c>
      <c r="D57" s="77">
        <v>0</v>
      </c>
      <c r="E57" s="70">
        <v>0</v>
      </c>
      <c r="F57" s="70">
        <v>0</v>
      </c>
      <c r="G57" s="70">
        <v>0</v>
      </c>
      <c r="H57" s="77">
        <v>1</v>
      </c>
      <c r="I57" s="70">
        <v>0</v>
      </c>
      <c r="J57" s="77">
        <v>0</v>
      </c>
      <c r="K57" s="70">
        <v>0</v>
      </c>
      <c r="L57" s="70">
        <v>0</v>
      </c>
      <c r="M57" s="77">
        <v>0</v>
      </c>
      <c r="N57" s="77">
        <v>0</v>
      </c>
      <c r="O57" s="77">
        <v>0</v>
      </c>
      <c r="P57" s="77">
        <v>0</v>
      </c>
      <c r="Q57" s="77">
        <v>1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  <c r="W57" s="77">
        <v>0</v>
      </c>
      <c r="X57" s="77">
        <v>0</v>
      </c>
    </row>
    <row r="58" spans="1:24" s="62" customFormat="1" ht="11.1" customHeight="1" x14ac:dyDescent="0.2">
      <c r="A58" s="58"/>
      <c r="B58" s="66" t="s">
        <v>75</v>
      </c>
      <c r="C58" s="67" t="s">
        <v>1</v>
      </c>
      <c r="D58" s="76">
        <f>SUM(D59:D62)</f>
        <v>15</v>
      </c>
      <c r="E58" s="76">
        <f t="shared" ref="E58:N58" si="12">SUM(E59:E62)</f>
        <v>8</v>
      </c>
      <c r="F58" s="76">
        <f t="shared" si="12"/>
        <v>2</v>
      </c>
      <c r="G58" s="76">
        <f t="shared" si="12"/>
        <v>3</v>
      </c>
      <c r="H58" s="76">
        <f t="shared" si="12"/>
        <v>7</v>
      </c>
      <c r="I58" s="76">
        <f t="shared" si="12"/>
        <v>6</v>
      </c>
      <c r="J58" s="76">
        <f t="shared" si="12"/>
        <v>11</v>
      </c>
      <c r="K58" s="76">
        <f t="shared" si="12"/>
        <v>5</v>
      </c>
      <c r="L58" s="76">
        <f t="shared" si="12"/>
        <v>3</v>
      </c>
      <c r="M58" s="76">
        <f t="shared" si="12"/>
        <v>3</v>
      </c>
      <c r="N58" s="76">
        <f t="shared" si="12"/>
        <v>3</v>
      </c>
      <c r="O58" s="76">
        <v>3</v>
      </c>
      <c r="P58" s="76">
        <v>5</v>
      </c>
      <c r="Q58" s="76">
        <f t="shared" ref="Q58" si="13">SUM(Q59:Q62)</f>
        <v>1</v>
      </c>
      <c r="R58" s="76">
        <v>3</v>
      </c>
      <c r="S58" s="76">
        <v>0</v>
      </c>
      <c r="T58" s="76">
        <v>1</v>
      </c>
      <c r="U58" s="76">
        <v>3</v>
      </c>
      <c r="V58" s="76">
        <v>1</v>
      </c>
      <c r="W58" s="76">
        <v>4</v>
      </c>
      <c r="X58" s="76">
        <v>3</v>
      </c>
    </row>
    <row r="59" spans="1:24" s="62" customFormat="1" ht="11.1" customHeight="1" x14ac:dyDescent="0.2">
      <c r="A59" s="58"/>
      <c r="B59" s="69" t="s">
        <v>80</v>
      </c>
      <c r="C59" s="71" t="s">
        <v>1</v>
      </c>
      <c r="D59" s="77">
        <v>7</v>
      </c>
      <c r="E59" s="77">
        <v>2</v>
      </c>
      <c r="F59" s="70">
        <v>0</v>
      </c>
      <c r="G59" s="77">
        <v>1</v>
      </c>
      <c r="H59" s="77">
        <v>1</v>
      </c>
      <c r="I59" s="77">
        <v>3</v>
      </c>
      <c r="J59" s="70">
        <v>2</v>
      </c>
      <c r="K59" s="70">
        <v>1</v>
      </c>
      <c r="L59" s="70">
        <v>1</v>
      </c>
      <c r="M59" s="77">
        <v>0</v>
      </c>
      <c r="N59" s="77">
        <v>1</v>
      </c>
      <c r="O59" s="77">
        <v>1</v>
      </c>
      <c r="P59" s="77">
        <v>1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  <c r="W59" s="77">
        <v>0</v>
      </c>
      <c r="X59" s="77">
        <v>0</v>
      </c>
    </row>
    <row r="60" spans="1:24" s="62" customFormat="1" ht="11.1" customHeight="1" x14ac:dyDescent="0.2">
      <c r="A60" s="58"/>
      <c r="B60" s="69" t="s">
        <v>81</v>
      </c>
      <c r="C60" s="71" t="s">
        <v>1</v>
      </c>
      <c r="D60" s="77">
        <v>5</v>
      </c>
      <c r="E60" s="77">
        <v>3</v>
      </c>
      <c r="F60" s="70">
        <v>2</v>
      </c>
      <c r="G60" s="77">
        <v>2</v>
      </c>
      <c r="H60" s="77">
        <v>2</v>
      </c>
      <c r="I60" s="77">
        <v>2</v>
      </c>
      <c r="J60" s="70">
        <v>2</v>
      </c>
      <c r="K60" s="70">
        <v>3</v>
      </c>
      <c r="L60" s="70">
        <v>2</v>
      </c>
      <c r="M60" s="77">
        <v>0</v>
      </c>
      <c r="N60" s="77">
        <v>0</v>
      </c>
      <c r="O60" s="77">
        <v>1</v>
      </c>
      <c r="P60" s="77">
        <v>4</v>
      </c>
      <c r="Q60" s="77">
        <v>0</v>
      </c>
      <c r="R60" s="77">
        <v>2</v>
      </c>
      <c r="S60" s="77">
        <v>0</v>
      </c>
      <c r="T60" s="77">
        <v>1</v>
      </c>
      <c r="U60" s="77">
        <v>2</v>
      </c>
      <c r="V60" s="77">
        <v>0</v>
      </c>
      <c r="W60" s="77">
        <v>3</v>
      </c>
      <c r="X60" s="77">
        <v>0</v>
      </c>
    </row>
    <row r="61" spans="1:24" s="62" customFormat="1" ht="11.1" customHeight="1" x14ac:dyDescent="0.2">
      <c r="A61" s="58"/>
      <c r="B61" s="69" t="s">
        <v>82</v>
      </c>
      <c r="C61" s="71" t="s">
        <v>1</v>
      </c>
      <c r="D61" s="77">
        <v>0</v>
      </c>
      <c r="E61" s="77">
        <v>2</v>
      </c>
      <c r="F61" s="70">
        <v>0</v>
      </c>
      <c r="G61" s="77">
        <v>0</v>
      </c>
      <c r="H61" s="77">
        <v>2</v>
      </c>
      <c r="I61" s="77">
        <v>1</v>
      </c>
      <c r="J61" s="70">
        <v>5</v>
      </c>
      <c r="K61" s="70">
        <v>1</v>
      </c>
      <c r="L61" s="70">
        <v>0</v>
      </c>
      <c r="M61" s="77">
        <v>0</v>
      </c>
      <c r="N61" s="77">
        <v>0</v>
      </c>
      <c r="O61" s="77">
        <v>1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  <c r="W61" s="77">
        <v>0</v>
      </c>
      <c r="X61" s="77">
        <v>2</v>
      </c>
    </row>
    <row r="62" spans="1:24" s="62" customFormat="1" ht="11.1" customHeight="1" x14ac:dyDescent="0.2">
      <c r="A62" s="58"/>
      <c r="B62" s="69" t="s">
        <v>83</v>
      </c>
      <c r="C62" s="71" t="s">
        <v>1</v>
      </c>
      <c r="D62" s="77">
        <v>3</v>
      </c>
      <c r="E62" s="77">
        <v>1</v>
      </c>
      <c r="F62" s="70">
        <v>0</v>
      </c>
      <c r="G62" s="70">
        <v>0</v>
      </c>
      <c r="H62" s="77">
        <v>2</v>
      </c>
      <c r="I62" s="70">
        <v>0</v>
      </c>
      <c r="J62" s="70">
        <v>2</v>
      </c>
      <c r="K62" s="70">
        <v>0</v>
      </c>
      <c r="L62" s="70">
        <v>0</v>
      </c>
      <c r="M62" s="77">
        <v>3</v>
      </c>
      <c r="N62" s="77">
        <v>2</v>
      </c>
      <c r="O62" s="77">
        <v>0</v>
      </c>
      <c r="P62" s="77">
        <v>0</v>
      </c>
      <c r="Q62" s="77">
        <v>1</v>
      </c>
      <c r="R62" s="77">
        <v>1</v>
      </c>
      <c r="S62" s="77">
        <v>0</v>
      </c>
      <c r="T62" s="77">
        <v>0</v>
      </c>
      <c r="U62" s="77">
        <v>1</v>
      </c>
      <c r="V62" s="77">
        <v>1</v>
      </c>
      <c r="W62" s="77">
        <v>1</v>
      </c>
      <c r="X62" s="77">
        <v>1</v>
      </c>
    </row>
    <row r="63" spans="1:24" s="62" customFormat="1" ht="11.1" customHeight="1" x14ac:dyDescent="0.2">
      <c r="A63" s="58"/>
      <c r="B63" s="66" t="s">
        <v>76</v>
      </c>
      <c r="C63" s="67" t="s">
        <v>1</v>
      </c>
      <c r="D63" s="68">
        <v>0</v>
      </c>
      <c r="E63" s="68">
        <v>0</v>
      </c>
      <c r="F63" s="68">
        <v>0</v>
      </c>
      <c r="G63" s="68">
        <v>0</v>
      </c>
      <c r="H63" s="68">
        <f>SUM(H64:H67)</f>
        <v>1</v>
      </c>
      <c r="I63" s="68">
        <v>0</v>
      </c>
      <c r="J63" s="68">
        <v>0</v>
      </c>
      <c r="K63" s="68">
        <v>0</v>
      </c>
      <c r="L63" s="68">
        <v>0</v>
      </c>
      <c r="M63" s="68">
        <f>SUM(M65:M67)</f>
        <v>0</v>
      </c>
      <c r="N63" s="76">
        <f>SUM(N65:N67)</f>
        <v>0</v>
      </c>
      <c r="O63" s="76">
        <v>0</v>
      </c>
      <c r="P63" s="76">
        <v>0</v>
      </c>
      <c r="Q63" s="76">
        <f>SUM(Q65:Q67)</f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</row>
    <row r="64" spans="1:24" s="62" customFormat="1" ht="11.1" customHeight="1" x14ac:dyDescent="0.2">
      <c r="A64" s="58"/>
      <c r="B64" s="69" t="s">
        <v>80</v>
      </c>
      <c r="C64" s="71" t="s">
        <v>1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  <c r="W64" s="77">
        <v>0</v>
      </c>
      <c r="X64" s="77">
        <v>0</v>
      </c>
    </row>
    <row r="65" spans="1:24" s="62" customFormat="1" ht="11.1" customHeight="1" x14ac:dyDescent="0.2">
      <c r="A65" s="58"/>
      <c r="B65" s="69" t="s">
        <v>81</v>
      </c>
      <c r="C65" s="71" t="s">
        <v>1</v>
      </c>
      <c r="D65" s="70">
        <v>0</v>
      </c>
      <c r="E65" s="70">
        <v>0</v>
      </c>
      <c r="F65" s="70">
        <v>0</v>
      </c>
      <c r="G65" s="70">
        <v>0</v>
      </c>
      <c r="H65" s="70">
        <v>1</v>
      </c>
      <c r="I65" s="70">
        <v>0</v>
      </c>
      <c r="J65" s="70">
        <v>0</v>
      </c>
      <c r="K65" s="70">
        <v>0</v>
      </c>
      <c r="L65" s="70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  <c r="W65" s="77">
        <v>0</v>
      </c>
      <c r="X65" s="77">
        <v>0</v>
      </c>
    </row>
    <row r="66" spans="1:24" s="62" customFormat="1" ht="11.1" customHeight="1" x14ac:dyDescent="0.2">
      <c r="A66" s="58"/>
      <c r="B66" s="69" t="s">
        <v>82</v>
      </c>
      <c r="C66" s="71" t="s">
        <v>1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  <c r="W66" s="77">
        <v>0</v>
      </c>
      <c r="X66" s="77">
        <v>0</v>
      </c>
    </row>
    <row r="67" spans="1:24" s="62" customFormat="1" ht="11.1" customHeight="1" x14ac:dyDescent="0.2">
      <c r="A67" s="58"/>
      <c r="B67" s="69" t="s">
        <v>83</v>
      </c>
      <c r="C67" s="71" t="s">
        <v>1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  <c r="W67" s="77">
        <v>0</v>
      </c>
      <c r="X67" s="77">
        <v>0</v>
      </c>
    </row>
    <row r="68" spans="1:24" s="62" customFormat="1" ht="11.1" customHeight="1" x14ac:dyDescent="0.2">
      <c r="A68" s="58"/>
      <c r="B68" s="66" t="s">
        <v>77</v>
      </c>
      <c r="C68" s="67" t="s">
        <v>1</v>
      </c>
      <c r="D68" s="68">
        <f>SUM(D69:D72)</f>
        <v>1</v>
      </c>
      <c r="E68" s="68">
        <v>0</v>
      </c>
      <c r="F68" s="68">
        <v>0</v>
      </c>
      <c r="G68" s="68">
        <f>SUM(G69:G72)</f>
        <v>1</v>
      </c>
      <c r="H68" s="68">
        <v>0</v>
      </c>
      <c r="I68" s="68">
        <v>0</v>
      </c>
      <c r="J68" s="68">
        <v>0</v>
      </c>
      <c r="K68" s="68">
        <f>SUM(K69:K72)</f>
        <v>1</v>
      </c>
      <c r="L68" s="68">
        <v>0</v>
      </c>
      <c r="M68" s="68">
        <f>SUM(M70:M72)</f>
        <v>0</v>
      </c>
      <c r="N68" s="76">
        <f>SUM(N70:N72)</f>
        <v>0</v>
      </c>
      <c r="O68" s="76">
        <v>0</v>
      </c>
      <c r="P68" s="76">
        <v>0</v>
      </c>
      <c r="Q68" s="76">
        <f>SUM(Q70:Q72)</f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  <c r="W68" s="76">
        <v>0</v>
      </c>
      <c r="X68" s="76">
        <v>0</v>
      </c>
    </row>
    <row r="69" spans="1:24" s="62" customFormat="1" ht="11.1" customHeight="1" x14ac:dyDescent="0.2">
      <c r="A69" s="58"/>
      <c r="B69" s="69" t="s">
        <v>80</v>
      </c>
      <c r="C69" s="71" t="s">
        <v>1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7">
        <v>0</v>
      </c>
      <c r="K69" s="70">
        <v>0</v>
      </c>
      <c r="L69" s="70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  <c r="W69" s="77">
        <v>0</v>
      </c>
      <c r="X69" s="77">
        <v>0</v>
      </c>
    </row>
    <row r="70" spans="1:24" s="62" customFormat="1" ht="11.1" customHeight="1" x14ac:dyDescent="0.2">
      <c r="A70" s="58"/>
      <c r="B70" s="69" t="s">
        <v>81</v>
      </c>
      <c r="C70" s="71" t="s">
        <v>1</v>
      </c>
      <c r="D70" s="70">
        <v>1</v>
      </c>
      <c r="E70" s="70">
        <v>0</v>
      </c>
      <c r="F70" s="70">
        <v>0</v>
      </c>
      <c r="G70" s="70">
        <v>1</v>
      </c>
      <c r="H70" s="70">
        <v>0</v>
      </c>
      <c r="I70" s="70">
        <v>0</v>
      </c>
      <c r="J70" s="77">
        <v>0</v>
      </c>
      <c r="K70" s="70">
        <v>1</v>
      </c>
      <c r="L70" s="70">
        <v>0</v>
      </c>
      <c r="M70" s="70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  <c r="W70" s="77">
        <v>0</v>
      </c>
      <c r="X70" s="77">
        <v>0</v>
      </c>
    </row>
    <row r="71" spans="1:24" s="62" customFormat="1" ht="11.1" customHeight="1" x14ac:dyDescent="0.2">
      <c r="A71" s="58"/>
      <c r="B71" s="69" t="s">
        <v>82</v>
      </c>
      <c r="C71" s="71" t="s">
        <v>1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77">
        <v>0</v>
      </c>
      <c r="K71" s="70">
        <v>0</v>
      </c>
      <c r="L71" s="70">
        <v>0</v>
      </c>
      <c r="M71" s="70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  <c r="W71" s="77">
        <v>0</v>
      </c>
      <c r="X71" s="77">
        <v>0</v>
      </c>
    </row>
    <row r="72" spans="1:24" s="62" customFormat="1" ht="11.1" customHeight="1" x14ac:dyDescent="0.2">
      <c r="A72" s="58"/>
      <c r="B72" s="69" t="s">
        <v>83</v>
      </c>
      <c r="C72" s="71" t="s">
        <v>1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7">
        <v>0</v>
      </c>
      <c r="K72" s="70">
        <v>0</v>
      </c>
      <c r="L72" s="70">
        <v>0</v>
      </c>
      <c r="M72" s="70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  <c r="W72" s="77">
        <v>0</v>
      </c>
      <c r="X72" s="77">
        <v>0</v>
      </c>
    </row>
    <row r="73" spans="1:24" s="62" customFormat="1" ht="11.1" customHeight="1" x14ac:dyDescent="0.2">
      <c r="A73" s="58"/>
      <c r="B73" s="134" t="s">
        <v>84</v>
      </c>
      <c r="C73" s="135" t="s">
        <v>1</v>
      </c>
      <c r="D73" s="136">
        <v>0</v>
      </c>
      <c r="E73" s="136">
        <v>0</v>
      </c>
      <c r="F73" s="136">
        <v>0</v>
      </c>
      <c r="G73" s="136">
        <v>0</v>
      </c>
      <c r="H73" s="136">
        <v>2</v>
      </c>
      <c r="I73" s="136">
        <v>0</v>
      </c>
      <c r="J73" s="136">
        <v>2</v>
      </c>
      <c r="K73" s="136">
        <v>3</v>
      </c>
      <c r="L73" s="136">
        <v>1</v>
      </c>
      <c r="M73" s="136">
        <v>2</v>
      </c>
      <c r="N73" s="136">
        <v>3</v>
      </c>
      <c r="O73" s="136">
        <v>6</v>
      </c>
      <c r="P73" s="136">
        <v>12</v>
      </c>
      <c r="Q73" s="136">
        <v>6</v>
      </c>
      <c r="R73" s="136">
        <v>7</v>
      </c>
      <c r="S73" s="136">
        <v>10</v>
      </c>
      <c r="T73" s="136">
        <v>3</v>
      </c>
      <c r="U73" s="136">
        <v>8</v>
      </c>
      <c r="V73" s="136">
        <v>7</v>
      </c>
      <c r="W73" s="136">
        <v>4</v>
      </c>
      <c r="X73" s="136">
        <v>7</v>
      </c>
    </row>
    <row r="74" spans="1:24" s="78" customFormat="1" ht="11.1" customHeight="1" x14ac:dyDescent="0.2">
      <c r="B74" s="59" t="s">
        <v>85</v>
      </c>
      <c r="C74" s="60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</row>
    <row r="75" spans="1:24" s="58" customFormat="1" ht="11.1" customHeight="1" x14ac:dyDescent="0.2">
      <c r="B75" s="80" t="s">
        <v>86</v>
      </c>
      <c r="C75" s="71" t="s">
        <v>1</v>
      </c>
      <c r="D75" s="81">
        <v>221</v>
      </c>
      <c r="E75" s="82"/>
      <c r="F75" s="82"/>
      <c r="G75" s="82"/>
      <c r="H75" s="81">
        <v>186</v>
      </c>
      <c r="I75" s="83"/>
      <c r="J75" s="83"/>
      <c r="K75" s="83"/>
      <c r="L75" s="81">
        <v>205</v>
      </c>
      <c r="M75" s="82"/>
      <c r="N75" s="82"/>
      <c r="O75" s="82"/>
      <c r="P75" s="81">
        <v>53</v>
      </c>
      <c r="Q75" s="82"/>
      <c r="R75" s="82"/>
      <c r="S75" s="82"/>
      <c r="T75" s="138">
        <v>276</v>
      </c>
      <c r="U75" s="82"/>
      <c r="V75" s="82"/>
      <c r="W75" s="82"/>
      <c r="X75" s="138">
        <v>257</v>
      </c>
    </row>
    <row r="76" spans="1:24" s="58" customFormat="1" ht="11.1" customHeight="1" x14ac:dyDescent="0.2">
      <c r="B76" s="80" t="s">
        <v>87</v>
      </c>
      <c r="C76" s="71" t="s">
        <v>1</v>
      </c>
      <c r="D76" s="81">
        <v>357</v>
      </c>
      <c r="E76" s="82"/>
      <c r="F76" s="82"/>
      <c r="G76" s="82"/>
      <c r="H76" s="81">
        <v>351</v>
      </c>
      <c r="I76" s="83"/>
      <c r="J76" s="83"/>
      <c r="K76" s="83"/>
      <c r="L76" s="81">
        <v>347</v>
      </c>
      <c r="M76" s="82"/>
      <c r="N76" s="82"/>
      <c r="O76" s="82"/>
      <c r="P76" s="81">
        <v>213</v>
      </c>
      <c r="Q76" s="82"/>
      <c r="R76" s="82"/>
      <c r="S76" s="82"/>
      <c r="T76" s="138">
        <v>340</v>
      </c>
      <c r="U76" s="82"/>
      <c r="V76" s="82"/>
      <c r="W76" s="82"/>
      <c r="X76" s="138">
        <v>326</v>
      </c>
    </row>
    <row r="77" spans="1:24" s="58" customFormat="1" ht="11.1" customHeight="1" x14ac:dyDescent="0.2">
      <c r="B77" s="80" t="s">
        <v>88</v>
      </c>
      <c r="C77" s="71" t="s">
        <v>1</v>
      </c>
      <c r="D77" s="81">
        <v>2064</v>
      </c>
      <c r="E77" s="82"/>
      <c r="F77" s="82"/>
      <c r="G77" s="82"/>
      <c r="H77" s="81">
        <v>2020</v>
      </c>
      <c r="I77" s="83"/>
      <c r="J77" s="83"/>
      <c r="K77" s="83"/>
      <c r="L77" s="81">
        <v>1666</v>
      </c>
      <c r="M77" s="82"/>
      <c r="N77" s="82"/>
      <c r="O77" s="82"/>
      <c r="P77" s="81">
        <v>667</v>
      </c>
      <c r="Q77" s="82"/>
      <c r="R77" s="82"/>
      <c r="S77" s="82"/>
      <c r="T77" s="138">
        <v>1433</v>
      </c>
      <c r="U77" s="82"/>
      <c r="V77" s="82"/>
      <c r="W77" s="82"/>
      <c r="X77" s="138">
        <v>1290</v>
      </c>
    </row>
    <row r="78" spans="1:24" ht="11.1" customHeight="1" x14ac:dyDescent="0.2">
      <c r="U78" s="51"/>
    </row>
  </sheetData>
  <pageMargins left="0.7" right="0.7" top="0.75" bottom="0.75" header="0.3" footer="0.3"/>
  <pageSetup paperSize="8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opLeftCell="B1" zoomScaleNormal="100" workbookViewId="0">
      <pane xSplit="2" ySplit="1" topLeftCell="D2" activePane="bottomRight" state="frozen"/>
      <selection activeCell="B1" sqref="B1"/>
      <selection pane="topRight" activeCell="D1" sqref="D1"/>
      <selection pane="bottomLeft" activeCell="B2" sqref="B2"/>
      <selection pane="bottomRight"/>
    </sheetView>
  </sheetViews>
  <sheetFormatPr defaultColWidth="9.140625" defaultRowHeight="12.75" x14ac:dyDescent="0.2"/>
  <cols>
    <col min="1" max="1" width="0" style="9" hidden="1" customWidth="1"/>
    <col min="2" max="2" width="49.42578125" style="16" customWidth="1"/>
    <col min="3" max="3" width="11.5703125" style="10" customWidth="1"/>
    <col min="4" max="10" width="9.7109375" style="10" customWidth="1"/>
    <col min="11" max="12" width="9.7109375" style="5" customWidth="1"/>
    <col min="13" max="13" width="9.7109375" style="7" customWidth="1"/>
    <col min="14" max="19" width="9.7109375" style="6" customWidth="1"/>
    <col min="20" max="21" width="10" style="6" customWidth="1"/>
    <col min="22" max="24" width="9.140625" style="6"/>
    <col min="25" max="25" width="9.140625" style="9"/>
    <col min="26" max="16384" width="9.140625" style="6"/>
  </cols>
  <sheetData>
    <row r="1" spans="2:25" ht="34.5" customHeight="1" x14ac:dyDescent="0.2">
      <c r="B1" s="11" t="s">
        <v>3</v>
      </c>
      <c r="C1" s="50" t="s">
        <v>0</v>
      </c>
      <c r="D1" s="2">
        <v>43830</v>
      </c>
      <c r="E1" s="2">
        <v>43921</v>
      </c>
      <c r="F1" s="2">
        <v>44012</v>
      </c>
      <c r="G1" s="2">
        <v>44104</v>
      </c>
      <c r="H1" s="3">
        <v>44196</v>
      </c>
      <c r="I1" s="3">
        <v>44286</v>
      </c>
      <c r="J1" s="3">
        <v>44377</v>
      </c>
      <c r="K1" s="3">
        <v>44469</v>
      </c>
      <c r="L1" s="4">
        <v>44561</v>
      </c>
      <c r="M1" s="3">
        <v>44651</v>
      </c>
      <c r="N1" s="3">
        <v>44742</v>
      </c>
      <c r="O1" s="3">
        <v>44834</v>
      </c>
      <c r="P1" s="3">
        <v>44926</v>
      </c>
      <c r="Q1" s="4">
        <v>45016</v>
      </c>
      <c r="R1" s="4">
        <v>45107</v>
      </c>
      <c r="S1" s="4">
        <v>45199</v>
      </c>
      <c r="T1" s="4">
        <v>45291</v>
      </c>
      <c r="U1" s="141">
        <v>45382</v>
      </c>
      <c r="V1" s="141">
        <v>45473</v>
      </c>
      <c r="W1" s="141">
        <v>45565</v>
      </c>
      <c r="X1" s="141">
        <v>45657</v>
      </c>
    </row>
    <row r="2" spans="2:25" s="9" customFormat="1" x14ac:dyDescent="0.2">
      <c r="B2" s="17" t="s">
        <v>26</v>
      </c>
      <c r="C2" s="22" t="s">
        <v>2</v>
      </c>
      <c r="D2" s="45">
        <v>522.58799999999997</v>
      </c>
      <c r="E2" s="45">
        <v>758.86899999999991</v>
      </c>
      <c r="F2" s="45">
        <v>957.41800000000001</v>
      </c>
      <c r="G2" s="45">
        <v>1347.8310000000001</v>
      </c>
      <c r="H2" s="45">
        <v>1789.0159999999998</v>
      </c>
      <c r="I2" s="45">
        <v>2313.5839999999998</v>
      </c>
      <c r="J2" s="45">
        <v>2493.5689999999995</v>
      </c>
      <c r="K2" s="45">
        <v>2809.0110000000004</v>
      </c>
      <c r="L2" s="45">
        <f t="shared" ref="L2:N2" si="0">L3+L4</f>
        <v>3190.5579999999995</v>
      </c>
      <c r="M2" s="45">
        <f t="shared" si="0"/>
        <v>2599.3679999999999</v>
      </c>
      <c r="N2" s="45">
        <f t="shared" si="0"/>
        <v>2509.8220000000001</v>
      </c>
      <c r="O2" s="45">
        <v>2802.7979999999998</v>
      </c>
      <c r="P2" s="45">
        <v>2950.3009999999999</v>
      </c>
      <c r="Q2" s="45">
        <f>Q3+Q4</f>
        <v>3173.9779999999996</v>
      </c>
      <c r="R2" s="45">
        <v>3586.6680000000001</v>
      </c>
      <c r="S2" s="45">
        <v>4283.8220000000001</v>
      </c>
      <c r="T2" s="45">
        <v>4375.7439999999997</v>
      </c>
      <c r="U2" s="45">
        <v>4565.107</v>
      </c>
      <c r="V2" s="45">
        <v>4282.893</v>
      </c>
      <c r="W2" s="45">
        <v>4629.1839999999993</v>
      </c>
      <c r="X2" s="45">
        <v>4968.9680000000008</v>
      </c>
    </row>
    <row r="3" spans="2:25" s="9" customFormat="1" x14ac:dyDescent="0.2">
      <c r="B3" s="17" t="s">
        <v>5</v>
      </c>
      <c r="C3" s="22" t="s">
        <v>2</v>
      </c>
      <c r="D3" s="45">
        <v>163.42399999999998</v>
      </c>
      <c r="E3" s="45">
        <v>193.72399999999999</v>
      </c>
      <c r="F3" s="45">
        <v>201.47000000000003</v>
      </c>
      <c r="G3" s="45">
        <v>218.01599999999999</v>
      </c>
      <c r="H3" s="45">
        <v>250.88000000000002</v>
      </c>
      <c r="I3" s="45">
        <v>275.54500000000002</v>
      </c>
      <c r="J3" s="45">
        <v>283.13100000000003</v>
      </c>
      <c r="K3" s="45">
        <v>295.05399999999997</v>
      </c>
      <c r="L3" s="45">
        <f t="shared" ref="L3:N3" si="1">L5</f>
        <v>335.67399999999998</v>
      </c>
      <c r="M3" s="45">
        <f t="shared" si="1"/>
        <v>354.57299999999998</v>
      </c>
      <c r="N3" s="45">
        <f t="shared" si="1"/>
        <v>342.23999999999995</v>
      </c>
      <c r="O3" s="45">
        <v>368.43399999999997</v>
      </c>
      <c r="P3" s="45">
        <v>401.13</v>
      </c>
      <c r="Q3" s="45">
        <f>Q5</f>
        <v>500.553</v>
      </c>
      <c r="R3" s="45">
        <v>499.63100000000003</v>
      </c>
      <c r="S3" s="45">
        <v>487.18700000000001</v>
      </c>
      <c r="T3" s="45">
        <v>465.14</v>
      </c>
      <c r="U3" s="45">
        <v>421.00599999999997</v>
      </c>
      <c r="V3" s="45">
        <v>374.35700000000003</v>
      </c>
      <c r="W3" s="45">
        <v>410.52499999999998</v>
      </c>
      <c r="X3" s="45">
        <v>448.02</v>
      </c>
    </row>
    <row r="4" spans="2:25" s="9" customFormat="1" x14ac:dyDescent="0.2">
      <c r="B4" s="17" t="s">
        <v>6</v>
      </c>
      <c r="C4" s="22" t="s">
        <v>2</v>
      </c>
      <c r="D4" s="45">
        <v>359.16399999999993</v>
      </c>
      <c r="E4" s="45">
        <v>565.14499999999998</v>
      </c>
      <c r="F4" s="45">
        <v>755.94799999999998</v>
      </c>
      <c r="G4" s="45">
        <v>1129.8150000000001</v>
      </c>
      <c r="H4" s="45">
        <v>1538.1359999999997</v>
      </c>
      <c r="I4" s="45">
        <v>2038.039</v>
      </c>
      <c r="J4" s="45">
        <v>2210.4379999999996</v>
      </c>
      <c r="K4" s="45">
        <v>2513.9570000000003</v>
      </c>
      <c r="L4" s="45">
        <f t="shared" ref="L4:N4" si="2">L12</f>
        <v>2854.8839999999996</v>
      </c>
      <c r="M4" s="45">
        <f t="shared" si="2"/>
        <v>2244.7950000000001</v>
      </c>
      <c r="N4" s="45">
        <f t="shared" si="2"/>
        <v>2167.5820000000003</v>
      </c>
      <c r="O4" s="45">
        <v>2434.3639999999996</v>
      </c>
      <c r="P4" s="45">
        <v>2549.1709999999998</v>
      </c>
      <c r="Q4" s="45">
        <f>Q12</f>
        <v>2673.4249999999997</v>
      </c>
      <c r="R4" s="45">
        <v>3087.0370000000003</v>
      </c>
      <c r="S4" s="45">
        <v>3796.6349999999998</v>
      </c>
      <c r="T4" s="45">
        <v>3910.6039999999998</v>
      </c>
      <c r="U4" s="45">
        <v>4144.1009999999997</v>
      </c>
      <c r="V4" s="45">
        <v>3908.5359999999996</v>
      </c>
      <c r="W4" s="45">
        <v>4218.6589999999997</v>
      </c>
      <c r="X4" s="45">
        <v>4520.9480000000003</v>
      </c>
    </row>
    <row r="5" spans="2:25" s="9" customFormat="1" x14ac:dyDescent="0.2">
      <c r="B5" s="13" t="s">
        <v>5</v>
      </c>
      <c r="C5" s="21" t="s">
        <v>2</v>
      </c>
      <c r="D5" s="29">
        <v>163.42399999999998</v>
      </c>
      <c r="E5" s="29">
        <v>193.72399999999999</v>
      </c>
      <c r="F5" s="29">
        <v>201.47000000000003</v>
      </c>
      <c r="G5" s="29">
        <v>218.01599999999999</v>
      </c>
      <c r="H5" s="29">
        <v>250.88000000000002</v>
      </c>
      <c r="I5" s="29">
        <v>275.54500000000002</v>
      </c>
      <c r="J5" s="29">
        <v>283.13100000000003</v>
      </c>
      <c r="K5" s="29">
        <v>295.05399999999997</v>
      </c>
      <c r="L5" s="29">
        <f>L6+L9</f>
        <v>335.67399999999998</v>
      </c>
      <c r="M5" s="29">
        <f>M6+M9</f>
        <v>354.57299999999998</v>
      </c>
      <c r="N5" s="29">
        <f>N6+N9</f>
        <v>342.23999999999995</v>
      </c>
      <c r="O5" s="29">
        <v>368.43399999999997</v>
      </c>
      <c r="P5" s="29">
        <v>401.13</v>
      </c>
      <c r="Q5" s="29">
        <f>Q6+Q9</f>
        <v>500.553</v>
      </c>
      <c r="R5" s="29">
        <v>499.63100000000003</v>
      </c>
      <c r="S5" s="29">
        <v>487.18700000000001</v>
      </c>
      <c r="T5" s="29">
        <v>465.14</v>
      </c>
      <c r="U5" s="29">
        <v>421.00599999999997</v>
      </c>
      <c r="V5" s="29">
        <v>374.35700000000003</v>
      </c>
      <c r="W5" s="29">
        <v>410.52499999999998</v>
      </c>
      <c r="X5" s="29">
        <v>448.02</v>
      </c>
      <c r="Y5" s="147"/>
    </row>
    <row r="6" spans="2:25" s="9" customFormat="1" x14ac:dyDescent="0.2">
      <c r="B6" s="14" t="s">
        <v>7</v>
      </c>
      <c r="C6" s="19" t="s">
        <v>2</v>
      </c>
      <c r="D6" s="28">
        <v>161.54599999999999</v>
      </c>
      <c r="E6" s="28">
        <v>192.131</v>
      </c>
      <c r="F6" s="28">
        <v>199.97900000000001</v>
      </c>
      <c r="G6" s="28">
        <v>216.476</v>
      </c>
      <c r="H6" s="28">
        <v>249.03400000000002</v>
      </c>
      <c r="I6" s="28">
        <v>273.89400000000001</v>
      </c>
      <c r="J6" s="28">
        <v>281.47300000000001</v>
      </c>
      <c r="K6" s="28">
        <v>293.41399999999999</v>
      </c>
      <c r="L6" s="28">
        <f>L7+L8</f>
        <v>333.904</v>
      </c>
      <c r="M6" s="28">
        <f>M7+M8</f>
        <v>352.90899999999999</v>
      </c>
      <c r="N6" s="28">
        <f>N7+N8</f>
        <v>340.63099999999997</v>
      </c>
      <c r="O6" s="28">
        <v>366.82399999999996</v>
      </c>
      <c r="P6" s="28">
        <v>399.34399999999999</v>
      </c>
      <c r="Q6" s="28">
        <f>Q7+Q8</f>
        <v>498.81099999999998</v>
      </c>
      <c r="R6" s="28">
        <v>497.96500000000003</v>
      </c>
      <c r="S6" s="28">
        <v>485.54</v>
      </c>
      <c r="T6" s="28">
        <v>463.21199999999999</v>
      </c>
      <c r="U6" s="28">
        <v>419.03300000000002</v>
      </c>
      <c r="V6" s="28">
        <v>372.44800000000004</v>
      </c>
      <c r="W6" s="28">
        <v>408.58300000000003</v>
      </c>
      <c r="X6" s="28">
        <v>445.666</v>
      </c>
      <c r="Y6" s="148"/>
    </row>
    <row r="7" spans="2:25" s="9" customFormat="1" ht="15" x14ac:dyDescent="0.25">
      <c r="B7" s="14" t="s">
        <v>11</v>
      </c>
      <c r="C7" s="19" t="s">
        <v>2</v>
      </c>
      <c r="D7" s="28">
        <v>160.9</v>
      </c>
      <c r="E7" s="28">
        <v>191.30099999999999</v>
      </c>
      <c r="F7" s="28">
        <v>199.19900000000001</v>
      </c>
      <c r="G7" s="28">
        <v>215.529</v>
      </c>
      <c r="H7" s="28">
        <v>248.00200000000001</v>
      </c>
      <c r="I7" s="28">
        <v>272.77300000000002</v>
      </c>
      <c r="J7" s="28">
        <v>280.34500000000003</v>
      </c>
      <c r="K7" s="28">
        <v>292.20799999999997</v>
      </c>
      <c r="L7" s="28">
        <v>332.55099999999999</v>
      </c>
      <c r="M7" s="28">
        <v>351.709</v>
      </c>
      <c r="N7" s="28">
        <v>339.976</v>
      </c>
      <c r="O7" s="28">
        <v>366.11399999999998</v>
      </c>
      <c r="P7" s="28">
        <v>398.46499999999997</v>
      </c>
      <c r="Q7" s="28">
        <v>497.947</v>
      </c>
      <c r="R7" s="28">
        <v>497.00400000000002</v>
      </c>
      <c r="S7" s="28">
        <v>484.25200000000001</v>
      </c>
      <c r="T7" s="28">
        <v>461.96699999999998</v>
      </c>
      <c r="U7" s="28">
        <v>417.81099999999998</v>
      </c>
      <c r="V7" s="28">
        <v>371.28500000000003</v>
      </c>
      <c r="W7" s="28">
        <v>407.15</v>
      </c>
      <c r="X7" s="28">
        <v>444.01900000000001</v>
      </c>
      <c r="Y7" s="149"/>
    </row>
    <row r="8" spans="2:25" s="9" customFormat="1" ht="15" x14ac:dyDescent="0.25">
      <c r="B8" s="14" t="s">
        <v>12</v>
      </c>
      <c r="C8" s="19" t="s">
        <v>2</v>
      </c>
      <c r="D8" s="28">
        <v>0.64600000000000002</v>
      </c>
      <c r="E8" s="28">
        <v>0.83</v>
      </c>
      <c r="F8" s="28">
        <v>0.78</v>
      </c>
      <c r="G8" s="28">
        <v>0.94699999999999995</v>
      </c>
      <c r="H8" s="28">
        <v>1.032</v>
      </c>
      <c r="I8" s="28">
        <v>1.121</v>
      </c>
      <c r="J8" s="28">
        <v>1.1279999999999999</v>
      </c>
      <c r="K8" s="28">
        <v>1.206</v>
      </c>
      <c r="L8" s="28">
        <v>1.353</v>
      </c>
      <c r="M8" s="28">
        <v>1.2</v>
      </c>
      <c r="N8" s="28">
        <v>0.65500000000000003</v>
      </c>
      <c r="O8" s="28">
        <v>0.71</v>
      </c>
      <c r="P8" s="28">
        <v>0.879</v>
      </c>
      <c r="Q8" s="28">
        <v>0.86399999999999999</v>
      </c>
      <c r="R8" s="28">
        <v>0.96099999999999997</v>
      </c>
      <c r="S8" s="28">
        <v>1.288</v>
      </c>
      <c r="T8" s="28">
        <v>1.2450000000000001</v>
      </c>
      <c r="U8" s="28">
        <v>1.222</v>
      </c>
      <c r="V8" s="28">
        <v>1.163</v>
      </c>
      <c r="W8" s="28">
        <v>1.4330000000000001</v>
      </c>
      <c r="X8" s="28">
        <v>1.647</v>
      </c>
      <c r="Y8" s="149"/>
    </row>
    <row r="9" spans="2:25" s="9" customFormat="1" x14ac:dyDescent="0.2">
      <c r="B9" s="15" t="s">
        <v>8</v>
      </c>
      <c r="C9" s="19" t="s">
        <v>2</v>
      </c>
      <c r="D9" s="28">
        <v>1.8780000000000001</v>
      </c>
      <c r="E9" s="28">
        <v>1.593</v>
      </c>
      <c r="F9" s="28">
        <v>1.4909999999999999</v>
      </c>
      <c r="G9" s="28">
        <v>1.5399999999999998</v>
      </c>
      <c r="H9" s="28">
        <v>1.8459999999999999</v>
      </c>
      <c r="I9" s="28">
        <v>1.651</v>
      </c>
      <c r="J9" s="28">
        <v>1.6579999999999999</v>
      </c>
      <c r="K9" s="28">
        <v>1.6400000000000001</v>
      </c>
      <c r="L9" s="28">
        <f>L10+L11</f>
        <v>1.77</v>
      </c>
      <c r="M9" s="28">
        <f>M10+M11</f>
        <v>1.6640000000000001</v>
      </c>
      <c r="N9" s="28">
        <f>N10+N11</f>
        <v>1.609</v>
      </c>
      <c r="O9" s="28">
        <v>1.61</v>
      </c>
      <c r="P9" s="28">
        <v>1.786</v>
      </c>
      <c r="Q9" s="28">
        <f>Q10+Q11</f>
        <v>1.742</v>
      </c>
      <c r="R9" s="28">
        <v>1.6660000000000001</v>
      </c>
      <c r="S9" s="28">
        <v>1.647</v>
      </c>
      <c r="T9" s="28">
        <v>1.9279999999999999</v>
      </c>
      <c r="U9" s="28">
        <v>1.9730000000000001</v>
      </c>
      <c r="V9" s="28">
        <v>1.909</v>
      </c>
      <c r="W9" s="28">
        <v>1.9419999999999999</v>
      </c>
      <c r="X9" s="28">
        <v>2.3540000000000001</v>
      </c>
      <c r="Y9" s="148"/>
    </row>
    <row r="10" spans="2:25" s="9" customFormat="1" ht="15" x14ac:dyDescent="0.25">
      <c r="B10" s="14" t="s">
        <v>11</v>
      </c>
      <c r="C10" s="19" t="s">
        <v>2</v>
      </c>
      <c r="D10" s="28">
        <v>1.7050000000000001</v>
      </c>
      <c r="E10" s="28">
        <v>1.4279999999999999</v>
      </c>
      <c r="F10" s="28">
        <v>1.343</v>
      </c>
      <c r="G10" s="28">
        <v>1.3919999999999999</v>
      </c>
      <c r="H10" s="28">
        <v>1.6759999999999999</v>
      </c>
      <c r="I10" s="28">
        <v>1.514</v>
      </c>
      <c r="J10" s="28">
        <v>1.52</v>
      </c>
      <c r="K10" s="28">
        <v>1.514</v>
      </c>
      <c r="L10" s="28">
        <v>1.6240000000000001</v>
      </c>
      <c r="M10" s="28">
        <v>1.536</v>
      </c>
      <c r="N10" s="28">
        <v>1.5509999999999999</v>
      </c>
      <c r="O10" s="28">
        <v>1.534</v>
      </c>
      <c r="P10" s="28">
        <v>1.6819999999999999</v>
      </c>
      <c r="Q10" s="28">
        <v>1.633</v>
      </c>
      <c r="R10" s="28">
        <v>1.57</v>
      </c>
      <c r="S10" s="28">
        <v>1.556</v>
      </c>
      <c r="T10" s="28">
        <v>1.8169999999999999</v>
      </c>
      <c r="U10" s="28">
        <v>1.861</v>
      </c>
      <c r="V10" s="28">
        <v>1.796</v>
      </c>
      <c r="W10" s="28">
        <v>1.8129999999999999</v>
      </c>
      <c r="X10" s="28">
        <v>2.1819999999999999</v>
      </c>
      <c r="Y10" s="149"/>
    </row>
    <row r="11" spans="2:25" s="9" customFormat="1" ht="15" x14ac:dyDescent="0.25">
      <c r="B11" s="14" t="s">
        <v>12</v>
      </c>
      <c r="C11" s="19" t="s">
        <v>2</v>
      </c>
      <c r="D11" s="28">
        <v>0.17299999999999999</v>
      </c>
      <c r="E11" s="28">
        <v>0.16500000000000001</v>
      </c>
      <c r="F11" s="28">
        <v>0.14799999999999999</v>
      </c>
      <c r="G11" s="28">
        <v>0.14799999999999999</v>
      </c>
      <c r="H11" s="28">
        <v>0.17</v>
      </c>
      <c r="I11" s="28">
        <v>0.13700000000000001</v>
      </c>
      <c r="J11" s="28">
        <v>0.13800000000000001</v>
      </c>
      <c r="K11" s="28">
        <v>0.126</v>
      </c>
      <c r="L11" s="28">
        <v>0.14599999999999999</v>
      </c>
      <c r="M11" s="28">
        <v>0.128</v>
      </c>
      <c r="N11" s="28">
        <v>5.8000000000000003E-2</v>
      </c>
      <c r="O11" s="28">
        <v>7.5999999999999998E-2</v>
      </c>
      <c r="P11" s="28">
        <v>0.104</v>
      </c>
      <c r="Q11" s="28">
        <v>0.109</v>
      </c>
      <c r="R11" s="28">
        <v>9.6000000000000002E-2</v>
      </c>
      <c r="S11" s="28">
        <v>9.0999999999999998E-2</v>
      </c>
      <c r="T11" s="28">
        <v>0.111</v>
      </c>
      <c r="U11" s="28">
        <v>0.112</v>
      </c>
      <c r="V11" s="28">
        <v>0.113</v>
      </c>
      <c r="W11" s="28">
        <v>0.129</v>
      </c>
      <c r="X11" s="28">
        <v>0.17199999999999999</v>
      </c>
      <c r="Y11" s="149"/>
    </row>
    <row r="12" spans="2:25" s="9" customFormat="1" x14ac:dyDescent="0.2">
      <c r="B12" s="13" t="s">
        <v>6</v>
      </c>
      <c r="C12" s="21" t="s">
        <v>2</v>
      </c>
      <c r="D12" s="29">
        <v>359.16399999999993</v>
      </c>
      <c r="E12" s="29">
        <v>565.14499999999998</v>
      </c>
      <c r="F12" s="29">
        <v>755.94799999999998</v>
      </c>
      <c r="G12" s="29">
        <v>1129.8150000000001</v>
      </c>
      <c r="H12" s="29">
        <v>1538.1359999999997</v>
      </c>
      <c r="I12" s="29">
        <v>2038.039</v>
      </c>
      <c r="J12" s="29">
        <v>2210.4379999999996</v>
      </c>
      <c r="K12" s="29">
        <v>2513.9570000000003</v>
      </c>
      <c r="L12" s="29">
        <f t="shared" ref="L12:N12" si="3">L13+L16</f>
        <v>2854.8839999999996</v>
      </c>
      <c r="M12" s="29">
        <f t="shared" si="3"/>
        <v>2244.7950000000001</v>
      </c>
      <c r="N12" s="29">
        <f t="shared" si="3"/>
        <v>2167.5820000000003</v>
      </c>
      <c r="O12" s="29">
        <v>2434.3639999999996</v>
      </c>
      <c r="P12" s="29">
        <v>2549.1709999999998</v>
      </c>
      <c r="Q12" s="29">
        <f>Q13+Q16</f>
        <v>2673.4249999999997</v>
      </c>
      <c r="R12" s="29">
        <v>3087.0370000000003</v>
      </c>
      <c r="S12" s="29">
        <v>3796.6349999999998</v>
      </c>
      <c r="T12" s="29">
        <v>3910.6039999999998</v>
      </c>
      <c r="U12" s="29">
        <v>4144.1009999999997</v>
      </c>
      <c r="V12" s="29">
        <v>3908.5359999999996</v>
      </c>
      <c r="W12" s="29">
        <v>4218.6589999999997</v>
      </c>
      <c r="X12" s="29">
        <v>4520.9480000000003</v>
      </c>
    </row>
    <row r="13" spans="2:25" s="9" customFormat="1" x14ac:dyDescent="0.2">
      <c r="B13" s="14" t="s">
        <v>7</v>
      </c>
      <c r="C13" s="19" t="s">
        <v>2</v>
      </c>
      <c r="D13" s="28">
        <v>357.02099999999996</v>
      </c>
      <c r="E13" s="28">
        <v>563.49199999999996</v>
      </c>
      <c r="F13" s="28">
        <v>754.322</v>
      </c>
      <c r="G13" s="28">
        <v>1128.2370000000001</v>
      </c>
      <c r="H13" s="28">
        <v>1536.2659999999998</v>
      </c>
      <c r="I13" s="28">
        <v>2036.2839999999999</v>
      </c>
      <c r="J13" s="28">
        <v>2208.7129999999997</v>
      </c>
      <c r="K13" s="28">
        <v>2512.1330000000003</v>
      </c>
      <c r="L13" s="28">
        <f t="shared" ref="L13:N13" si="4">L14+L15</f>
        <v>2852.8709999999996</v>
      </c>
      <c r="M13" s="28">
        <f t="shared" si="4"/>
        <v>2243.127</v>
      </c>
      <c r="N13" s="28">
        <f t="shared" si="4"/>
        <v>2166.1040000000003</v>
      </c>
      <c r="O13" s="28">
        <v>2432.5009999999997</v>
      </c>
      <c r="P13" s="28">
        <v>2546.944</v>
      </c>
      <c r="Q13" s="28">
        <f>Q14+Q15</f>
        <v>2671.2089999999998</v>
      </c>
      <c r="R13" s="28">
        <v>3084.5130000000004</v>
      </c>
      <c r="S13" s="28">
        <v>3793.0589999999997</v>
      </c>
      <c r="T13" s="28">
        <v>3906.2819999999997</v>
      </c>
      <c r="U13" s="28">
        <v>4139.3230000000003</v>
      </c>
      <c r="V13" s="28">
        <v>3903.0029999999997</v>
      </c>
      <c r="W13" s="28">
        <v>4212.1279999999997</v>
      </c>
      <c r="X13" s="28">
        <v>4513.0870000000004</v>
      </c>
    </row>
    <row r="14" spans="2:25" s="9" customFormat="1" x14ac:dyDescent="0.2">
      <c r="B14" s="14" t="s">
        <v>11</v>
      </c>
      <c r="C14" s="19" t="s">
        <v>2</v>
      </c>
      <c r="D14" s="28">
        <v>356.38799999999998</v>
      </c>
      <c r="E14" s="28">
        <v>562.50900000000001</v>
      </c>
      <c r="F14" s="28">
        <v>753.21299999999997</v>
      </c>
      <c r="G14" s="28">
        <v>1126.866</v>
      </c>
      <c r="H14" s="28">
        <v>1534.675</v>
      </c>
      <c r="I14" s="28">
        <v>2034.5119999999999</v>
      </c>
      <c r="J14" s="28">
        <v>2206.91</v>
      </c>
      <c r="K14" s="28">
        <v>2510.1440000000002</v>
      </c>
      <c r="L14" s="28">
        <v>2850.8339999999998</v>
      </c>
      <c r="M14" s="28">
        <v>2241.502</v>
      </c>
      <c r="N14" s="28">
        <v>2165.69</v>
      </c>
      <c r="O14" s="28">
        <v>2431.6689999999999</v>
      </c>
      <c r="P14" s="28">
        <v>2546.1489999999999</v>
      </c>
      <c r="Q14" s="28">
        <v>2670.5039999999999</v>
      </c>
      <c r="R14" s="28">
        <v>3083.7620000000002</v>
      </c>
      <c r="S14" s="28">
        <v>3792.2449999999999</v>
      </c>
      <c r="T14" s="28">
        <v>3905.3069999999998</v>
      </c>
      <c r="U14" s="28">
        <v>4138.4309999999996</v>
      </c>
      <c r="V14" s="28">
        <v>3902.1819999999998</v>
      </c>
      <c r="W14" s="28">
        <v>4209.9269999999997</v>
      </c>
      <c r="X14" s="28">
        <v>4497.7</v>
      </c>
    </row>
    <row r="15" spans="2:25" s="9" customFormat="1" x14ac:dyDescent="0.2">
      <c r="B15" s="14" t="s">
        <v>12</v>
      </c>
      <c r="C15" s="19" t="s">
        <v>2</v>
      </c>
      <c r="D15" s="28">
        <v>0.63300000000000001</v>
      </c>
      <c r="E15" s="28">
        <v>0.98299999999999998</v>
      </c>
      <c r="F15" s="28">
        <v>1.109</v>
      </c>
      <c r="G15" s="28">
        <v>1.371</v>
      </c>
      <c r="H15" s="28">
        <v>1.591</v>
      </c>
      <c r="I15" s="28">
        <v>1.772</v>
      </c>
      <c r="J15" s="28">
        <v>1.8029999999999999</v>
      </c>
      <c r="K15" s="28">
        <v>1.9890000000000001</v>
      </c>
      <c r="L15" s="28">
        <v>2.0369999999999999</v>
      </c>
      <c r="M15" s="28">
        <v>1.625</v>
      </c>
      <c r="N15" s="28">
        <v>0.41399999999999998</v>
      </c>
      <c r="O15" s="28">
        <v>0.83199999999999996</v>
      </c>
      <c r="P15" s="28">
        <v>0.79500000000000004</v>
      </c>
      <c r="Q15" s="28">
        <v>0.70499999999999996</v>
      </c>
      <c r="R15" s="28">
        <v>0.751</v>
      </c>
      <c r="S15" s="28">
        <v>0.81399999999999995</v>
      </c>
      <c r="T15" s="28">
        <v>0.97499999999999998</v>
      </c>
      <c r="U15" s="28">
        <v>0.89200000000000002</v>
      </c>
      <c r="V15" s="28">
        <v>0.82099999999999995</v>
      </c>
      <c r="W15" s="28">
        <v>2.2010000000000001</v>
      </c>
      <c r="X15" s="28">
        <v>15.387</v>
      </c>
    </row>
    <row r="16" spans="2:25" s="9" customFormat="1" x14ac:dyDescent="0.2">
      <c r="B16" s="15" t="s">
        <v>8</v>
      </c>
      <c r="C16" s="19" t="s">
        <v>2</v>
      </c>
      <c r="D16" s="28">
        <v>2.1430000000000002</v>
      </c>
      <c r="E16" s="28">
        <v>1.653</v>
      </c>
      <c r="F16" s="28">
        <v>1.6259999999999999</v>
      </c>
      <c r="G16" s="28">
        <v>1.5779999999999998</v>
      </c>
      <c r="H16" s="28">
        <v>1.87</v>
      </c>
      <c r="I16" s="28">
        <v>1.7549999999999999</v>
      </c>
      <c r="J16" s="28">
        <v>1.7249999999999999</v>
      </c>
      <c r="K16" s="28">
        <v>1.8240000000000001</v>
      </c>
      <c r="L16" s="28">
        <f t="shared" ref="L16:N16" si="5">L17+L18</f>
        <v>2.0129999999999999</v>
      </c>
      <c r="M16" s="28">
        <f t="shared" si="5"/>
        <v>1.6680000000000001</v>
      </c>
      <c r="N16" s="28">
        <f t="shared" si="5"/>
        <v>1.4780000000000002</v>
      </c>
      <c r="O16" s="28">
        <v>1.863</v>
      </c>
      <c r="P16" s="28">
        <v>2.2269999999999999</v>
      </c>
      <c r="Q16" s="28">
        <f>Q17+Q18</f>
        <v>2.2160000000000002</v>
      </c>
      <c r="R16" s="28">
        <v>2.524</v>
      </c>
      <c r="S16" s="28">
        <v>3.5759999999999996</v>
      </c>
      <c r="T16" s="28">
        <v>4.3219999999999992</v>
      </c>
      <c r="U16" s="28">
        <v>4.7779999999999996</v>
      </c>
      <c r="V16" s="28">
        <v>5.5329999999999995</v>
      </c>
      <c r="W16" s="28">
        <v>6.5309999999999997</v>
      </c>
      <c r="X16" s="28">
        <v>7.8609999999999998</v>
      </c>
    </row>
    <row r="17" spans="2:24" s="9" customFormat="1" x14ac:dyDescent="0.2">
      <c r="B17" s="14" t="s">
        <v>11</v>
      </c>
      <c r="C17" s="19" t="s">
        <v>2</v>
      </c>
      <c r="D17" s="28">
        <v>1.84</v>
      </c>
      <c r="E17" s="28">
        <v>1.399</v>
      </c>
      <c r="F17" s="28">
        <v>1.385</v>
      </c>
      <c r="G17" s="28">
        <v>1.331</v>
      </c>
      <c r="H17" s="28">
        <v>1.6180000000000001</v>
      </c>
      <c r="I17" s="28">
        <v>1.506</v>
      </c>
      <c r="J17" s="28">
        <v>1.5069999999999999</v>
      </c>
      <c r="K17" s="28">
        <v>1.6</v>
      </c>
      <c r="L17" s="28">
        <v>1.7589999999999999</v>
      </c>
      <c r="M17" s="28">
        <v>1.4870000000000001</v>
      </c>
      <c r="N17" s="28">
        <v>1.3560000000000001</v>
      </c>
      <c r="O17" s="28">
        <v>1.702</v>
      </c>
      <c r="P17" s="28">
        <v>2.0680000000000001</v>
      </c>
      <c r="Q17" s="28">
        <v>2.0870000000000002</v>
      </c>
      <c r="R17" s="28">
        <v>2.4140000000000001</v>
      </c>
      <c r="S17" s="28">
        <v>3.4529999999999998</v>
      </c>
      <c r="T17" s="28">
        <v>4.1769999999999996</v>
      </c>
      <c r="U17" s="28">
        <v>4.66</v>
      </c>
      <c r="V17" s="28">
        <v>5.4379999999999997</v>
      </c>
      <c r="W17" s="28">
        <v>6.4269999999999996</v>
      </c>
      <c r="X17" s="28">
        <v>7.71</v>
      </c>
    </row>
    <row r="18" spans="2:24" s="9" customFormat="1" x14ac:dyDescent="0.2">
      <c r="B18" s="14" t="s">
        <v>12</v>
      </c>
      <c r="C18" s="19" t="s">
        <v>2</v>
      </c>
      <c r="D18" s="28">
        <v>0.30299999999999999</v>
      </c>
      <c r="E18" s="28">
        <v>0.254</v>
      </c>
      <c r="F18" s="28">
        <v>0.24099999999999999</v>
      </c>
      <c r="G18" s="28">
        <v>0.247</v>
      </c>
      <c r="H18" s="28">
        <v>0.252</v>
      </c>
      <c r="I18" s="28">
        <v>0.249</v>
      </c>
      <c r="J18" s="28">
        <v>0.218</v>
      </c>
      <c r="K18" s="28">
        <v>0.224</v>
      </c>
      <c r="L18" s="28">
        <v>0.254</v>
      </c>
      <c r="M18" s="28">
        <v>0.18099999999999999</v>
      </c>
      <c r="N18" s="28">
        <v>0.122</v>
      </c>
      <c r="O18" s="28">
        <v>0.161</v>
      </c>
      <c r="P18" s="28">
        <v>0.159</v>
      </c>
      <c r="Q18" s="28">
        <v>0.129</v>
      </c>
      <c r="R18" s="28">
        <v>0.11</v>
      </c>
      <c r="S18" s="28">
        <v>0.123</v>
      </c>
      <c r="T18" s="28">
        <v>0.14499999999999999</v>
      </c>
      <c r="U18" s="28">
        <v>0.11799999999999999</v>
      </c>
      <c r="V18" s="28">
        <v>9.5000000000000001E-2</v>
      </c>
      <c r="W18" s="28">
        <v>0.104</v>
      </c>
      <c r="X18" s="28">
        <v>0.151</v>
      </c>
    </row>
    <row r="19" spans="2:24" s="9" customFormat="1" ht="13.9" customHeight="1" x14ac:dyDescent="0.2">
      <c r="B19" s="12" t="s">
        <v>27</v>
      </c>
      <c r="C19" s="23" t="s">
        <v>28</v>
      </c>
      <c r="D19" s="45">
        <v>67734</v>
      </c>
      <c r="E19" s="45">
        <v>66741</v>
      </c>
      <c r="F19" s="45">
        <v>69458</v>
      </c>
      <c r="G19" s="45">
        <v>72740</v>
      </c>
      <c r="H19" s="45">
        <v>82275</v>
      </c>
      <c r="I19" s="45">
        <v>84818</v>
      </c>
      <c r="J19" s="45">
        <v>89373</v>
      </c>
      <c r="K19" s="45">
        <v>93869</v>
      </c>
      <c r="L19" s="45">
        <v>91943</v>
      </c>
      <c r="M19" s="45">
        <v>81136</v>
      </c>
      <c r="N19" s="45">
        <f>N20+N21</f>
        <v>74996</v>
      </c>
      <c r="O19" s="45">
        <v>72292.525999999998</v>
      </c>
      <c r="P19" s="45">
        <v>80179.218999999997</v>
      </c>
      <c r="Q19" s="45">
        <v>86314</v>
      </c>
      <c r="R19" s="45">
        <v>90281.960342282793</v>
      </c>
      <c r="S19" s="45">
        <v>96308.130999999994</v>
      </c>
      <c r="T19" s="45">
        <v>95412.5</v>
      </c>
      <c r="U19" s="45">
        <v>98542.15</v>
      </c>
      <c r="V19" s="45">
        <v>96161.41</v>
      </c>
      <c r="W19" s="45">
        <v>96867.069525344326</v>
      </c>
      <c r="X19" s="45">
        <v>105773.83328214609</v>
      </c>
    </row>
    <row r="20" spans="2:24" s="9" customFormat="1" ht="13.9" customHeight="1" x14ac:dyDescent="0.2">
      <c r="B20" s="46" t="s">
        <v>29</v>
      </c>
      <c r="C20" s="47" t="s">
        <v>28</v>
      </c>
      <c r="D20" s="27">
        <v>59621.999999999993</v>
      </c>
      <c r="E20" s="27">
        <v>57157</v>
      </c>
      <c r="F20" s="27">
        <v>59144</v>
      </c>
      <c r="G20" s="27">
        <v>60944</v>
      </c>
      <c r="H20" s="27">
        <v>70706</v>
      </c>
      <c r="I20" s="27">
        <v>72605</v>
      </c>
      <c r="J20" s="30">
        <v>76741</v>
      </c>
      <c r="K20" s="27">
        <v>80941</v>
      </c>
      <c r="L20" s="27">
        <v>78642</v>
      </c>
      <c r="M20" s="27">
        <v>68063</v>
      </c>
      <c r="N20" s="27">
        <v>66776</v>
      </c>
      <c r="O20" s="27">
        <v>63384.962</v>
      </c>
      <c r="P20" s="27">
        <v>69860.120999999999</v>
      </c>
      <c r="Q20" s="27">
        <v>74879</v>
      </c>
      <c r="R20" s="27">
        <v>80988.730858309107</v>
      </c>
      <c r="S20" s="27">
        <v>83047.414999999994</v>
      </c>
      <c r="T20" s="27">
        <v>82615.899999999994</v>
      </c>
      <c r="U20" s="27">
        <v>88107.755000000005</v>
      </c>
      <c r="V20" s="27">
        <v>84321.566000000006</v>
      </c>
      <c r="W20" s="27">
        <v>85669.189018083474</v>
      </c>
      <c r="X20" s="27">
        <v>93942.982075604334</v>
      </c>
    </row>
    <row r="21" spans="2:24" s="9" customFormat="1" ht="13.9" customHeight="1" x14ac:dyDescent="0.2">
      <c r="B21" s="46" t="s">
        <v>30</v>
      </c>
      <c r="C21" s="47" t="s">
        <v>28</v>
      </c>
      <c r="D21" s="27">
        <v>8112</v>
      </c>
      <c r="E21" s="27">
        <v>9584.0000000000036</v>
      </c>
      <c r="F21" s="27">
        <v>10314</v>
      </c>
      <c r="G21" s="27">
        <v>11796</v>
      </c>
      <c r="H21" s="27">
        <v>11569</v>
      </c>
      <c r="I21" s="27">
        <v>12212.999999999995</v>
      </c>
      <c r="J21" s="30">
        <v>12632</v>
      </c>
      <c r="K21" s="27">
        <v>12927.999999999996</v>
      </c>
      <c r="L21" s="27">
        <v>13301</v>
      </c>
      <c r="M21" s="27">
        <v>13073</v>
      </c>
      <c r="N21" s="27">
        <v>8220</v>
      </c>
      <c r="O21" s="27">
        <v>8907.5639999999985</v>
      </c>
      <c r="P21" s="27">
        <v>10319.098</v>
      </c>
      <c r="Q21" s="27">
        <v>11435</v>
      </c>
      <c r="R21" s="27">
        <v>9293.2294839736896</v>
      </c>
      <c r="S21" s="27">
        <v>13260.716</v>
      </c>
      <c r="T21" s="27">
        <v>12796.6</v>
      </c>
      <c r="U21" s="27">
        <v>10434.395</v>
      </c>
      <c r="V21" s="27">
        <v>11839.843999999999</v>
      </c>
      <c r="W21" s="27">
        <v>11197.880507260845</v>
      </c>
      <c r="X21" s="27">
        <v>11830.851206541754</v>
      </c>
    </row>
    <row r="22" spans="2:24" s="9" customFormat="1" ht="13.9" customHeight="1" x14ac:dyDescent="0.2">
      <c r="B22" s="46" t="s">
        <v>40</v>
      </c>
      <c r="C22" s="47" t="s">
        <v>28</v>
      </c>
      <c r="D22" s="27">
        <v>3741.9669491186301</v>
      </c>
      <c r="E22" s="27">
        <v>3791.8495878594399</v>
      </c>
      <c r="F22" s="27">
        <v>4168.2457733258998</v>
      </c>
      <c r="G22" s="27">
        <v>5284.1578018740393</v>
      </c>
      <c r="H22" s="27">
        <v>5706.0428402157204</v>
      </c>
      <c r="I22" s="27">
        <v>6415.7632859627702</v>
      </c>
      <c r="J22" s="30">
        <v>7310.1</v>
      </c>
      <c r="K22" s="27">
        <v>7727.5407491566102</v>
      </c>
      <c r="L22" s="27">
        <v>8401.0271822504492</v>
      </c>
      <c r="M22" s="27">
        <v>7962.0621990384898</v>
      </c>
      <c r="N22" s="27">
        <v>6446.8283924263851</v>
      </c>
      <c r="O22" s="27">
        <v>6687.5240000000003</v>
      </c>
      <c r="P22" s="27">
        <v>7963.6509999999998</v>
      </c>
      <c r="Q22" s="27">
        <v>9220.5430123484093</v>
      </c>
      <c r="R22" s="27">
        <v>9466.7572740068481</v>
      </c>
      <c r="S22" s="27">
        <v>10656.298000000001</v>
      </c>
      <c r="T22" s="27">
        <v>10907</v>
      </c>
      <c r="U22" s="27">
        <v>11819.224</v>
      </c>
      <c r="V22" s="27">
        <v>11174.494000000001</v>
      </c>
      <c r="W22" s="27">
        <v>11375.15348779277</v>
      </c>
      <c r="X22" s="27">
        <v>12337.273220479374</v>
      </c>
    </row>
    <row r="23" spans="2:24" s="9" customFormat="1" ht="13.9" customHeight="1" x14ac:dyDescent="0.2">
      <c r="B23" s="46" t="s">
        <v>31</v>
      </c>
      <c r="C23" s="47" t="s">
        <v>28</v>
      </c>
      <c r="D23" s="27">
        <v>15941.922134329301</v>
      </c>
      <c r="E23" s="27">
        <v>13515.3736968556</v>
      </c>
      <c r="F23" s="27">
        <v>14367.100847763799</v>
      </c>
      <c r="G23" s="27">
        <v>15847.7734346985</v>
      </c>
      <c r="H23" s="27">
        <v>18991.1303775571</v>
      </c>
      <c r="I23" s="27">
        <v>18335.293247292298</v>
      </c>
      <c r="J23" s="30">
        <v>18367.900000000001</v>
      </c>
      <c r="K23" s="27">
        <v>19167.7733129238</v>
      </c>
      <c r="L23" s="27">
        <v>20154.046776190098</v>
      </c>
      <c r="M23" s="27">
        <v>17670.618487648302</v>
      </c>
      <c r="N23" s="27">
        <v>15836.403710838846</v>
      </c>
      <c r="O23" s="27">
        <v>16636.870999999999</v>
      </c>
      <c r="P23" s="27">
        <v>19036.224999999999</v>
      </c>
      <c r="Q23" s="27">
        <v>18118.719670326795</v>
      </c>
      <c r="R23" s="27">
        <v>18999.557690498565</v>
      </c>
      <c r="S23" s="27">
        <v>19365.871999999999</v>
      </c>
      <c r="T23" s="27">
        <v>21396</v>
      </c>
      <c r="U23" s="27">
        <v>24339.743999999999</v>
      </c>
      <c r="V23" s="27">
        <v>24625.32</v>
      </c>
      <c r="W23" s="27">
        <v>22866.755173940226</v>
      </c>
      <c r="X23" s="27">
        <v>28961.291229629765</v>
      </c>
    </row>
    <row r="24" spans="2:24" s="9" customFormat="1" ht="13.9" customHeight="1" x14ac:dyDescent="0.2">
      <c r="B24" s="46" t="s">
        <v>32</v>
      </c>
      <c r="C24" s="47" t="s">
        <v>28</v>
      </c>
      <c r="D24" s="27">
        <v>2001.8788455565</v>
      </c>
      <c r="E24" s="27">
        <v>2176.1636628213801</v>
      </c>
      <c r="F24" s="27">
        <v>2466.3616943500601</v>
      </c>
      <c r="G24" s="27">
        <v>2678.8070745017499</v>
      </c>
      <c r="H24" s="27">
        <v>2741.1911155168</v>
      </c>
      <c r="I24" s="27">
        <v>2818.1443804720798</v>
      </c>
      <c r="J24" s="30">
        <v>2776.20576899043</v>
      </c>
      <c r="K24" s="27">
        <v>2816.41051903794</v>
      </c>
      <c r="L24" s="27">
        <v>2825.9559866529398</v>
      </c>
      <c r="M24" s="27">
        <v>2327.5162670197501</v>
      </c>
      <c r="N24" s="27">
        <v>2261.1709553755418</v>
      </c>
      <c r="O24" s="27">
        <v>2333.0340000000001</v>
      </c>
      <c r="P24" s="27">
        <v>2376.3229999999999</v>
      </c>
      <c r="Q24" s="27">
        <v>2472.0254459024118</v>
      </c>
      <c r="R24" s="27">
        <v>2574.4627773615775</v>
      </c>
      <c r="S24" s="27">
        <v>2553.9839999999999</v>
      </c>
      <c r="T24" s="27">
        <v>2607</v>
      </c>
      <c r="U24" s="27">
        <v>2540.0340000000001</v>
      </c>
      <c r="V24" s="27">
        <v>2498.6190000000001</v>
      </c>
      <c r="W24" s="27">
        <v>2544.6870402263944</v>
      </c>
      <c r="X24" s="27">
        <v>2438.0879612567487</v>
      </c>
    </row>
    <row r="25" spans="2:24" s="9" customFormat="1" ht="13.9" customHeight="1" x14ac:dyDescent="0.2">
      <c r="B25" s="46" t="s">
        <v>33</v>
      </c>
      <c r="C25" s="47" t="s">
        <v>28</v>
      </c>
      <c r="D25" s="27">
        <v>3822.5860790020502</v>
      </c>
      <c r="E25" s="27">
        <v>4007.4632183324402</v>
      </c>
      <c r="F25" s="27">
        <v>4152.8090065163897</v>
      </c>
      <c r="G25" s="27">
        <v>4262.5134663663302</v>
      </c>
      <c r="H25" s="27">
        <v>4407.7688187295098</v>
      </c>
      <c r="I25" s="27">
        <v>4413.5574278990098</v>
      </c>
      <c r="J25" s="30">
        <v>4443.7226863820997</v>
      </c>
      <c r="K25" s="27">
        <v>4487.8090508544901</v>
      </c>
      <c r="L25" s="27">
        <v>4460.8431936462403</v>
      </c>
      <c r="M25" s="27">
        <v>4175.3861446134897</v>
      </c>
      <c r="N25" s="27">
        <v>4464.5091486339488</v>
      </c>
      <c r="O25" s="27">
        <v>4421.9650000000001</v>
      </c>
      <c r="P25" s="27">
        <v>4577.982</v>
      </c>
      <c r="Q25" s="27">
        <v>4624.6361335830834</v>
      </c>
      <c r="R25" s="27">
        <v>4744.2513477861376</v>
      </c>
      <c r="S25" s="27">
        <v>4729.1989999999996</v>
      </c>
      <c r="T25" s="27">
        <v>4775.6000000000004</v>
      </c>
      <c r="U25" s="27">
        <v>4748.2879999999996</v>
      </c>
      <c r="V25" s="27">
        <v>4699.1109999999999</v>
      </c>
      <c r="W25" s="27">
        <v>4681.2032153583959</v>
      </c>
      <c r="X25" s="27">
        <v>4939.9867577104333</v>
      </c>
    </row>
    <row r="27" spans="2:24" x14ac:dyDescent="0.2">
      <c r="T27" s="9"/>
    </row>
    <row r="28" spans="2:24" x14ac:dyDescent="0.2">
      <c r="T28" s="9"/>
    </row>
    <row r="29" spans="2:24" x14ac:dyDescent="0.2">
      <c r="T29" s="9"/>
    </row>
    <row r="32" spans="2:24" ht="15" x14ac:dyDescent="0.25">
      <c r="B32" s="48"/>
    </row>
  </sheetData>
  <pageMargins left="0.7" right="0.7" top="0.75" bottom="0.75" header="0.3" footer="0.3"/>
  <pageSetup paperSize="8" scale="6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opLeftCell="B1" zoomScaleNormal="100" workbookViewId="0">
      <pane xSplit="2" ySplit="1" topLeftCell="D2" activePane="bottomRight" state="frozen"/>
      <selection activeCell="B1" sqref="B1"/>
      <selection pane="topRight" activeCell="D1" sqref="D1"/>
      <selection pane="bottomLeft" activeCell="B2" sqref="B2"/>
      <selection pane="bottomRight"/>
    </sheetView>
  </sheetViews>
  <sheetFormatPr defaultColWidth="9.140625" defaultRowHeight="12" customHeight="1" x14ac:dyDescent="0.2"/>
  <cols>
    <col min="1" max="1" width="0" style="9" hidden="1" customWidth="1"/>
    <col min="2" max="2" width="59.28515625" style="16" customWidth="1"/>
    <col min="3" max="3" width="11.5703125" style="10" customWidth="1"/>
    <col min="4" max="10" width="10" style="10" customWidth="1"/>
    <col min="11" max="12" width="10" style="5" customWidth="1"/>
    <col min="13" max="13" width="10" style="7" customWidth="1"/>
    <col min="14" max="21" width="10" style="6" customWidth="1"/>
    <col min="22" max="16384" width="9.140625" style="6"/>
  </cols>
  <sheetData>
    <row r="1" spans="2:24" ht="24" customHeight="1" x14ac:dyDescent="0.2">
      <c r="B1" s="11" t="s">
        <v>3</v>
      </c>
      <c r="C1" s="50" t="s">
        <v>0</v>
      </c>
      <c r="D1" s="2">
        <v>43830</v>
      </c>
      <c r="E1" s="2">
        <v>43921</v>
      </c>
      <c r="F1" s="2">
        <v>44012</v>
      </c>
      <c r="G1" s="2">
        <v>44104</v>
      </c>
      <c r="H1" s="3">
        <v>44196</v>
      </c>
      <c r="I1" s="3">
        <v>44286</v>
      </c>
      <c r="J1" s="3">
        <v>44377</v>
      </c>
      <c r="K1" s="3">
        <v>44469</v>
      </c>
      <c r="L1" s="4">
        <v>44561</v>
      </c>
      <c r="M1" s="3">
        <v>44651</v>
      </c>
      <c r="N1" s="4">
        <v>44742</v>
      </c>
      <c r="O1" s="4">
        <v>44834</v>
      </c>
      <c r="P1" s="4">
        <v>44926</v>
      </c>
      <c r="Q1" s="4">
        <v>45016</v>
      </c>
      <c r="R1" s="49">
        <v>45107</v>
      </c>
      <c r="S1" s="49">
        <v>45199</v>
      </c>
      <c r="T1" s="49">
        <v>45291</v>
      </c>
      <c r="U1" s="142">
        <v>45382</v>
      </c>
      <c r="V1" s="142">
        <v>45473</v>
      </c>
      <c r="W1" s="142">
        <v>45565</v>
      </c>
      <c r="X1" s="142">
        <v>45657</v>
      </c>
    </row>
    <row r="2" spans="2:24" s="9" customFormat="1" ht="12" customHeight="1" x14ac:dyDescent="0.2">
      <c r="B2" s="12" t="s">
        <v>34</v>
      </c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2:24" s="9" customFormat="1" ht="12" customHeight="1" x14ac:dyDescent="0.2">
      <c r="B3" s="137" t="s">
        <v>137</v>
      </c>
      <c r="C3" s="86" t="s">
        <v>1</v>
      </c>
      <c r="D3" s="87">
        <v>51374</v>
      </c>
      <c r="E3" s="87">
        <v>50655</v>
      </c>
      <c r="F3" s="87">
        <v>50222</v>
      </c>
      <c r="G3" s="87">
        <v>49805</v>
      </c>
      <c r="H3" s="87">
        <v>49076</v>
      </c>
      <c r="I3" s="87">
        <v>48688</v>
      </c>
      <c r="J3" s="87">
        <v>48355</v>
      </c>
      <c r="K3" s="87">
        <v>48069</v>
      </c>
      <c r="L3" s="87">
        <v>47928</v>
      </c>
      <c r="M3" s="88">
        <v>47698</v>
      </c>
      <c r="N3" s="88">
        <v>47636</v>
      </c>
      <c r="O3" s="88">
        <v>47532</v>
      </c>
      <c r="P3" s="88">
        <v>47452</v>
      </c>
      <c r="Q3" s="88">
        <v>47302</v>
      </c>
      <c r="R3" s="88">
        <v>47346</v>
      </c>
      <c r="S3" s="89">
        <v>47845</v>
      </c>
      <c r="T3" s="89">
        <v>47927</v>
      </c>
      <c r="U3" s="89">
        <v>48033</v>
      </c>
      <c r="V3" s="89">
        <v>48395</v>
      </c>
      <c r="W3" s="89">
        <v>48734</v>
      </c>
      <c r="X3" s="89">
        <v>49314</v>
      </c>
    </row>
    <row r="4" spans="2:24" s="9" customFormat="1" ht="12" customHeight="1" x14ac:dyDescent="0.2">
      <c r="B4" s="80" t="s">
        <v>35</v>
      </c>
      <c r="C4" s="86" t="s">
        <v>1</v>
      </c>
      <c r="D4" s="87">
        <v>91</v>
      </c>
      <c r="E4" s="87">
        <v>90</v>
      </c>
      <c r="F4" s="87">
        <v>94</v>
      </c>
      <c r="G4" s="87">
        <v>93</v>
      </c>
      <c r="H4" s="87">
        <v>74</v>
      </c>
      <c r="I4" s="87">
        <v>74</v>
      </c>
      <c r="J4" s="87">
        <v>73</v>
      </c>
      <c r="K4" s="88">
        <v>82</v>
      </c>
      <c r="L4" s="88">
        <v>92</v>
      </c>
      <c r="M4" s="88">
        <v>87</v>
      </c>
      <c r="N4" s="88">
        <v>82</v>
      </c>
      <c r="O4" s="88">
        <v>82</v>
      </c>
      <c r="P4" s="88">
        <v>73</v>
      </c>
      <c r="Q4" s="88">
        <v>73</v>
      </c>
      <c r="R4" s="88">
        <v>75</v>
      </c>
      <c r="S4" s="89">
        <v>434</v>
      </c>
      <c r="T4" s="89">
        <v>457</v>
      </c>
      <c r="U4" s="89">
        <v>474</v>
      </c>
      <c r="V4" s="89">
        <v>504</v>
      </c>
      <c r="W4" s="89">
        <v>537</v>
      </c>
      <c r="X4" s="89">
        <v>613</v>
      </c>
    </row>
    <row r="5" spans="2:24" s="9" customFormat="1" ht="12" customHeight="1" x14ac:dyDescent="0.2">
      <c r="B5" s="80" t="s">
        <v>36</v>
      </c>
      <c r="C5" s="86" t="s">
        <v>1</v>
      </c>
      <c r="D5" s="87">
        <v>25</v>
      </c>
      <c r="E5" s="87">
        <v>23</v>
      </c>
      <c r="F5" s="87">
        <v>22</v>
      </c>
      <c r="G5" s="87">
        <v>21</v>
      </c>
      <c r="H5" s="87">
        <v>21</v>
      </c>
      <c r="I5" s="87">
        <v>20</v>
      </c>
      <c r="J5" s="87">
        <v>20</v>
      </c>
      <c r="K5" s="88">
        <v>19</v>
      </c>
      <c r="L5" s="88">
        <v>19</v>
      </c>
      <c r="M5" s="88">
        <v>18</v>
      </c>
      <c r="N5" s="88">
        <v>17</v>
      </c>
      <c r="O5" s="88">
        <v>17</v>
      </c>
      <c r="P5" s="88">
        <v>15</v>
      </c>
      <c r="Q5" s="88">
        <v>15</v>
      </c>
      <c r="R5" s="88">
        <v>15</v>
      </c>
      <c r="S5" s="89">
        <v>15</v>
      </c>
      <c r="T5" s="89">
        <v>14</v>
      </c>
      <c r="U5" s="89">
        <v>14</v>
      </c>
      <c r="V5" s="89">
        <v>14</v>
      </c>
      <c r="W5" s="89">
        <v>14</v>
      </c>
      <c r="X5" s="89">
        <v>14</v>
      </c>
    </row>
    <row r="6" spans="2:24" s="9" customFormat="1" ht="12" customHeight="1" x14ac:dyDescent="0.2">
      <c r="B6" s="80" t="s">
        <v>37</v>
      </c>
      <c r="C6" s="86" t="s">
        <v>1</v>
      </c>
      <c r="D6" s="87">
        <v>19773612</v>
      </c>
      <c r="E6" s="87">
        <v>19738100</v>
      </c>
      <c r="F6" s="87">
        <v>19728824</v>
      </c>
      <c r="G6" s="87">
        <v>19597018</v>
      </c>
      <c r="H6" s="87">
        <v>19252825</v>
      </c>
      <c r="I6" s="87">
        <v>19114950</v>
      </c>
      <c r="J6" s="87">
        <v>18975739</v>
      </c>
      <c r="K6" s="88">
        <v>18951931</v>
      </c>
      <c r="L6" s="88">
        <v>18982450</v>
      </c>
      <c r="M6" s="88">
        <v>18763788</v>
      </c>
      <c r="N6" s="88">
        <v>18697783</v>
      </c>
      <c r="O6" s="88">
        <v>18500970</v>
      </c>
      <c r="P6" s="88">
        <v>18220780</v>
      </c>
      <c r="Q6" s="89">
        <v>18358000</v>
      </c>
      <c r="R6" s="89">
        <v>18038244</v>
      </c>
      <c r="S6" s="89">
        <v>18084009</v>
      </c>
      <c r="T6" s="89">
        <v>18101041</v>
      </c>
      <c r="U6" s="89">
        <v>18049630</v>
      </c>
      <c r="V6" s="89">
        <v>18067639</v>
      </c>
      <c r="W6" s="89">
        <v>18065152</v>
      </c>
      <c r="X6" s="89">
        <v>18081143</v>
      </c>
    </row>
    <row r="7" spans="2:24" s="9" customFormat="1" ht="12" customHeight="1" x14ac:dyDescent="0.2">
      <c r="B7" s="80" t="s">
        <v>38</v>
      </c>
      <c r="C7" s="86" t="s">
        <v>1</v>
      </c>
      <c r="D7" s="87">
        <v>9</v>
      </c>
      <c r="E7" s="87">
        <v>9</v>
      </c>
      <c r="F7" s="87">
        <v>9</v>
      </c>
      <c r="G7" s="87">
        <v>9</v>
      </c>
      <c r="H7" s="87">
        <v>9</v>
      </c>
      <c r="I7" s="87">
        <v>8</v>
      </c>
      <c r="J7" s="87">
        <v>8</v>
      </c>
      <c r="K7" s="88">
        <v>8</v>
      </c>
      <c r="L7" s="88">
        <v>8</v>
      </c>
      <c r="M7" s="88">
        <v>8</v>
      </c>
      <c r="N7" s="88">
        <v>8</v>
      </c>
      <c r="O7" s="88">
        <v>8</v>
      </c>
      <c r="P7" s="88">
        <v>8</v>
      </c>
      <c r="Q7" s="88">
        <v>8</v>
      </c>
      <c r="R7" s="89">
        <v>8</v>
      </c>
      <c r="S7" s="89">
        <v>8</v>
      </c>
      <c r="T7" s="89">
        <v>8</v>
      </c>
      <c r="U7" s="89">
        <v>8</v>
      </c>
      <c r="V7" s="89">
        <v>8</v>
      </c>
      <c r="W7" s="89">
        <v>8</v>
      </c>
      <c r="X7" s="89">
        <v>8</v>
      </c>
    </row>
    <row r="8" spans="2:24" s="9" customFormat="1" ht="12" customHeight="1" x14ac:dyDescent="0.2">
      <c r="B8" s="80" t="s">
        <v>39</v>
      </c>
      <c r="C8" s="86" t="s">
        <v>1</v>
      </c>
      <c r="D8" s="87">
        <v>6</v>
      </c>
      <c r="E8" s="87">
        <v>6</v>
      </c>
      <c r="F8" s="87">
        <v>6</v>
      </c>
      <c r="G8" s="87">
        <v>6</v>
      </c>
      <c r="H8" s="87">
        <v>6</v>
      </c>
      <c r="I8" s="87">
        <v>6</v>
      </c>
      <c r="J8" s="87">
        <v>6</v>
      </c>
      <c r="K8" s="88">
        <v>6</v>
      </c>
      <c r="L8" s="88">
        <v>6</v>
      </c>
      <c r="M8" s="88">
        <v>6</v>
      </c>
      <c r="N8" s="88">
        <v>6</v>
      </c>
      <c r="O8" s="88">
        <v>6</v>
      </c>
      <c r="P8" s="88">
        <v>6</v>
      </c>
      <c r="Q8" s="88">
        <v>6</v>
      </c>
      <c r="R8" s="89">
        <v>6</v>
      </c>
      <c r="S8" s="89">
        <v>6</v>
      </c>
      <c r="T8" s="89">
        <v>6</v>
      </c>
      <c r="U8" s="89">
        <v>6</v>
      </c>
      <c r="V8" s="89">
        <v>6</v>
      </c>
      <c r="W8" s="89">
        <v>6</v>
      </c>
      <c r="X8" s="89">
        <v>6</v>
      </c>
    </row>
    <row r="11" spans="2:24" ht="12" customHeight="1" x14ac:dyDescent="0.2">
      <c r="U11" s="139"/>
    </row>
    <row r="12" spans="2:24" ht="12" customHeight="1" x14ac:dyDescent="0.2">
      <c r="U12" s="139"/>
    </row>
    <row r="14" spans="2:24" ht="12" customHeight="1" x14ac:dyDescent="0.2">
      <c r="U14" s="139"/>
    </row>
  </sheetData>
  <pageMargins left="0.7" right="0.7" top="0.75" bottom="0.75" header="0.3" footer="0.3"/>
  <pageSetup paperSize="8" scale="6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9"/>
  <sheetViews>
    <sheetView zoomScaleNormal="100" workbookViewId="0">
      <pane xSplit="2" ySplit="1" topLeftCell="P2" activePane="bottomRight" state="frozen"/>
      <selection pane="topRight" activeCell="C1" sqref="C1"/>
      <selection pane="bottomLeft" activeCell="A2" sqref="A2"/>
      <selection pane="bottomRight"/>
    </sheetView>
  </sheetViews>
  <sheetFormatPr defaultColWidth="11.85546875" defaultRowHeight="12.75" x14ac:dyDescent="0.2"/>
  <cols>
    <col min="1" max="1" width="75" style="31" customWidth="1"/>
    <col min="2" max="2" width="11.85546875" style="31"/>
    <col min="3" max="16" width="9.42578125" style="31" customWidth="1"/>
    <col min="17" max="17" width="10" style="31" customWidth="1"/>
    <col min="18" max="18" width="10.42578125" style="31" customWidth="1"/>
    <col min="19" max="19" width="10.28515625" style="31" customWidth="1"/>
    <col min="20" max="21" width="10.42578125" style="31" customWidth="1"/>
    <col min="22" max="22" width="11.85546875" style="31"/>
    <col min="23" max="23" width="12" style="31" customWidth="1"/>
    <col min="24" max="16384" width="11.85546875" style="31"/>
  </cols>
  <sheetData>
    <row r="1" spans="1:23" ht="25.5" x14ac:dyDescent="0.2">
      <c r="A1" s="11" t="s">
        <v>3</v>
      </c>
      <c r="B1" s="1" t="s">
        <v>0</v>
      </c>
      <c r="C1" s="2">
        <v>43830</v>
      </c>
      <c r="D1" s="2">
        <v>43921</v>
      </c>
      <c r="E1" s="2">
        <v>44012</v>
      </c>
      <c r="F1" s="2">
        <v>44104</v>
      </c>
      <c r="G1" s="3">
        <v>44196</v>
      </c>
      <c r="H1" s="3">
        <v>44286</v>
      </c>
      <c r="I1" s="3">
        <v>44377</v>
      </c>
      <c r="J1" s="3">
        <v>44469</v>
      </c>
      <c r="K1" s="4">
        <v>44561</v>
      </c>
      <c r="L1" s="3">
        <v>44651</v>
      </c>
      <c r="M1" s="4">
        <v>44742</v>
      </c>
      <c r="N1" s="4">
        <v>44834</v>
      </c>
      <c r="O1" s="4">
        <v>44926</v>
      </c>
      <c r="P1" s="4">
        <v>45016</v>
      </c>
      <c r="Q1" s="4">
        <v>45107</v>
      </c>
      <c r="R1" s="4">
        <v>45199</v>
      </c>
      <c r="S1" s="4">
        <v>45291</v>
      </c>
      <c r="T1" s="141">
        <v>45382</v>
      </c>
      <c r="U1" s="141">
        <v>45473</v>
      </c>
      <c r="V1" s="141">
        <v>45565</v>
      </c>
      <c r="W1" s="141">
        <v>45657</v>
      </c>
    </row>
    <row r="2" spans="1:23" x14ac:dyDescent="0.2">
      <c r="A2" s="12" t="s">
        <v>16</v>
      </c>
      <c r="B2" s="22" t="s">
        <v>2</v>
      </c>
      <c r="C2" s="32">
        <f>C3+C4+C5</f>
        <v>514.86500000000001</v>
      </c>
      <c r="D2" s="32">
        <f t="shared" ref="D2:P2" si="0">D3+D4+D5</f>
        <v>545.99</v>
      </c>
      <c r="E2" s="32">
        <f t="shared" si="0"/>
        <v>577.16500000000008</v>
      </c>
      <c r="F2" s="32">
        <f t="shared" si="0"/>
        <v>614.56899999999996</v>
      </c>
      <c r="G2" s="32">
        <f t="shared" si="0"/>
        <v>659.27599999999995</v>
      </c>
      <c r="H2" s="32">
        <f t="shared" si="0"/>
        <v>701.67099999999994</v>
      </c>
      <c r="I2" s="32">
        <f t="shared" si="0"/>
        <v>6726.3389999999999</v>
      </c>
      <c r="J2" s="32">
        <f t="shared" si="0"/>
        <v>7961.8669999999993</v>
      </c>
      <c r="K2" s="32">
        <f t="shared" si="0"/>
        <v>9867.5810000000001</v>
      </c>
      <c r="L2" s="32">
        <f t="shared" si="0"/>
        <v>11607.533999999998</v>
      </c>
      <c r="M2" s="32">
        <f t="shared" si="0"/>
        <v>13200.565000000001</v>
      </c>
      <c r="N2" s="32">
        <f t="shared" si="0"/>
        <v>14500.329</v>
      </c>
      <c r="O2" s="32">
        <f t="shared" si="0"/>
        <v>15654.847000000002</v>
      </c>
      <c r="P2" s="32">
        <f t="shared" si="0"/>
        <v>17280.063000000002</v>
      </c>
      <c r="Q2" s="32">
        <v>18738.501</v>
      </c>
      <c r="R2" s="32">
        <v>21659.54</v>
      </c>
      <c r="S2" s="32">
        <v>22982.075000000004</v>
      </c>
      <c r="T2" s="32">
        <v>24352.772000000001</v>
      </c>
      <c r="U2" s="32">
        <v>25478.034000000003</v>
      </c>
      <c r="V2" s="32">
        <v>26674.987000000001</v>
      </c>
      <c r="W2" s="32">
        <v>28141.748999999996</v>
      </c>
    </row>
    <row r="3" spans="1:23" x14ac:dyDescent="0.2">
      <c r="A3" s="12" t="s">
        <v>5</v>
      </c>
      <c r="B3" s="22" t="s">
        <v>2</v>
      </c>
      <c r="C3" s="32">
        <f>C6</f>
        <v>514.803</v>
      </c>
      <c r="D3" s="32">
        <f t="shared" ref="D3:P3" si="1">D6</f>
        <v>545.90300000000002</v>
      </c>
      <c r="E3" s="32">
        <f t="shared" si="1"/>
        <v>577.0680000000001</v>
      </c>
      <c r="F3" s="32">
        <f t="shared" si="1"/>
        <v>614.45399999999995</v>
      </c>
      <c r="G3" s="32">
        <f t="shared" si="1"/>
        <v>659.01699999999994</v>
      </c>
      <c r="H3" s="32">
        <f t="shared" si="1"/>
        <v>701.25799999999992</v>
      </c>
      <c r="I3" s="32">
        <f t="shared" si="1"/>
        <v>764.57</v>
      </c>
      <c r="J3" s="32">
        <f t="shared" si="1"/>
        <v>825.56699999999989</v>
      </c>
      <c r="K3" s="32">
        <f t="shared" si="1"/>
        <v>890.90600000000006</v>
      </c>
      <c r="L3" s="32">
        <f t="shared" si="1"/>
        <v>946.18600000000004</v>
      </c>
      <c r="M3" s="32">
        <f t="shared" si="1"/>
        <v>1017.956</v>
      </c>
      <c r="N3" s="32">
        <f t="shared" si="1"/>
        <v>1055.3449999999998</v>
      </c>
      <c r="O3" s="32">
        <f t="shared" si="1"/>
        <v>835.49399999999991</v>
      </c>
      <c r="P3" s="32">
        <f t="shared" si="1"/>
        <v>1171.4639999999999</v>
      </c>
      <c r="Q3" s="32">
        <v>1227.549</v>
      </c>
      <c r="R3" s="32">
        <v>1277.2170000000001</v>
      </c>
      <c r="S3" s="32">
        <v>1334.7329999999999</v>
      </c>
      <c r="T3" s="32">
        <v>1173.5619999999999</v>
      </c>
      <c r="U3" s="32">
        <v>988.58499999999992</v>
      </c>
      <c r="V3" s="32">
        <v>1009.95</v>
      </c>
      <c r="W3" s="32">
        <v>1042.6869999999999</v>
      </c>
    </row>
    <row r="4" spans="1:23" x14ac:dyDescent="0.2">
      <c r="A4" s="12" t="s">
        <v>6</v>
      </c>
      <c r="B4" s="22" t="s">
        <v>2</v>
      </c>
      <c r="C4" s="33">
        <f>C21</f>
        <v>0</v>
      </c>
      <c r="D4" s="33">
        <f t="shared" ref="D4:P4" si="2">D21</f>
        <v>0</v>
      </c>
      <c r="E4" s="33">
        <f t="shared" si="2"/>
        <v>0</v>
      </c>
      <c r="F4" s="33">
        <f t="shared" si="2"/>
        <v>0</v>
      </c>
      <c r="G4" s="33">
        <f t="shared" si="2"/>
        <v>0</v>
      </c>
      <c r="H4" s="33">
        <f t="shared" si="2"/>
        <v>0</v>
      </c>
      <c r="I4" s="32">
        <f t="shared" si="2"/>
        <v>5961.1620000000003</v>
      </c>
      <c r="J4" s="32">
        <f t="shared" si="2"/>
        <v>7135.5629999999992</v>
      </c>
      <c r="K4" s="32">
        <f t="shared" si="2"/>
        <v>8975.6929999999993</v>
      </c>
      <c r="L4" s="32">
        <f t="shared" si="2"/>
        <v>10660.226999999999</v>
      </c>
      <c r="M4" s="32">
        <f t="shared" si="2"/>
        <v>12181.393</v>
      </c>
      <c r="N4" s="32">
        <f t="shared" si="2"/>
        <v>13443.884</v>
      </c>
      <c r="O4" s="32">
        <f t="shared" si="2"/>
        <v>14818.338000000002</v>
      </c>
      <c r="P4" s="32">
        <f t="shared" si="2"/>
        <v>16107.412</v>
      </c>
      <c r="Q4" s="32">
        <v>17509.541000000001</v>
      </c>
      <c r="R4" s="32">
        <v>20380.149000000001</v>
      </c>
      <c r="S4" s="32">
        <v>21644.817000000003</v>
      </c>
      <c r="T4" s="32">
        <v>23176.278999999999</v>
      </c>
      <c r="U4" s="32">
        <v>24486.673000000003</v>
      </c>
      <c r="V4" s="32">
        <v>25661.145</v>
      </c>
      <c r="W4" s="32">
        <v>27095.067999999999</v>
      </c>
    </row>
    <row r="5" spans="1:23" x14ac:dyDescent="0.2">
      <c r="A5" s="12" t="s">
        <v>22</v>
      </c>
      <c r="B5" s="22" t="s">
        <v>2</v>
      </c>
      <c r="C5" s="43">
        <f>C36</f>
        <v>6.2E-2</v>
      </c>
      <c r="D5" s="43">
        <f t="shared" ref="D5:P5" si="3">D36</f>
        <v>8.6999999999999994E-2</v>
      </c>
      <c r="E5" s="43">
        <f t="shared" si="3"/>
        <v>9.7000000000000003E-2</v>
      </c>
      <c r="F5" s="43">
        <f t="shared" si="3"/>
        <v>0.115</v>
      </c>
      <c r="G5" s="43">
        <f t="shared" si="3"/>
        <v>0.25900000000000001</v>
      </c>
      <c r="H5" s="43">
        <f t="shared" si="3"/>
        <v>0.41299999999999998</v>
      </c>
      <c r="I5" s="43">
        <f t="shared" si="3"/>
        <v>0.60699999999999998</v>
      </c>
      <c r="J5" s="43">
        <f t="shared" si="3"/>
        <v>0.73699999999999999</v>
      </c>
      <c r="K5" s="43">
        <f t="shared" si="3"/>
        <v>0.98199999999999998</v>
      </c>
      <c r="L5" s="43">
        <f t="shared" si="3"/>
        <v>1.121</v>
      </c>
      <c r="M5" s="43">
        <f t="shared" si="3"/>
        <v>1.216</v>
      </c>
      <c r="N5" s="43">
        <f t="shared" si="3"/>
        <v>1.1000000000000001</v>
      </c>
      <c r="O5" s="43">
        <f t="shared" si="3"/>
        <v>1.0149999999999999</v>
      </c>
      <c r="P5" s="43">
        <f t="shared" si="3"/>
        <v>1.1869999999999998</v>
      </c>
      <c r="Q5" s="43">
        <v>1.4109999999999998</v>
      </c>
      <c r="R5" s="32">
        <v>2.1739999999999999</v>
      </c>
      <c r="S5" s="43">
        <v>2.5249999999999999</v>
      </c>
      <c r="T5" s="43">
        <v>2.931</v>
      </c>
      <c r="U5" s="43">
        <v>2.7760000000000002</v>
      </c>
      <c r="V5" s="43">
        <v>3.8919999999999999</v>
      </c>
      <c r="W5" s="43">
        <v>3.9940000000000002</v>
      </c>
    </row>
    <row r="6" spans="1:23" x14ac:dyDescent="0.2">
      <c r="A6" s="13" t="s">
        <v>17</v>
      </c>
      <c r="B6" s="21" t="s">
        <v>2</v>
      </c>
      <c r="C6" s="34">
        <f t="shared" ref="C6:P6" si="4">C7+C14</f>
        <v>514.803</v>
      </c>
      <c r="D6" s="34">
        <f t="shared" si="4"/>
        <v>545.90300000000002</v>
      </c>
      <c r="E6" s="34">
        <f t="shared" si="4"/>
        <v>577.0680000000001</v>
      </c>
      <c r="F6" s="34">
        <f t="shared" si="4"/>
        <v>614.45399999999995</v>
      </c>
      <c r="G6" s="34">
        <f t="shared" si="4"/>
        <v>659.01699999999994</v>
      </c>
      <c r="H6" s="34">
        <f t="shared" si="4"/>
        <v>701.25799999999992</v>
      </c>
      <c r="I6" s="34">
        <f t="shared" si="4"/>
        <v>764.57</v>
      </c>
      <c r="J6" s="34">
        <f t="shared" si="4"/>
        <v>825.56699999999989</v>
      </c>
      <c r="K6" s="34">
        <f t="shared" si="4"/>
        <v>890.90600000000006</v>
      </c>
      <c r="L6" s="34">
        <f t="shared" si="4"/>
        <v>946.18600000000004</v>
      </c>
      <c r="M6" s="34">
        <f t="shared" si="4"/>
        <v>1017.956</v>
      </c>
      <c r="N6" s="34">
        <f t="shared" si="4"/>
        <v>1055.3449999999998</v>
      </c>
      <c r="O6" s="34">
        <f t="shared" si="4"/>
        <v>835.49399999999991</v>
      </c>
      <c r="P6" s="34">
        <f t="shared" si="4"/>
        <v>1171.4639999999999</v>
      </c>
      <c r="Q6" s="34">
        <v>1227.549</v>
      </c>
      <c r="R6" s="34">
        <v>1277.2170000000001</v>
      </c>
      <c r="S6" s="34">
        <v>1334.7329999999999</v>
      </c>
      <c r="T6" s="34">
        <v>1173.5619999999999</v>
      </c>
      <c r="U6" s="34">
        <v>988.58499999999992</v>
      </c>
      <c r="V6" s="34">
        <v>1009.95</v>
      </c>
      <c r="W6" s="34">
        <v>1042.6869999999999</v>
      </c>
    </row>
    <row r="7" spans="1:23" x14ac:dyDescent="0.2">
      <c r="A7" s="14" t="s">
        <v>7</v>
      </c>
      <c r="B7" s="19" t="s">
        <v>2</v>
      </c>
      <c r="C7" s="35">
        <f t="shared" ref="C7:O7" si="5">C8+C11</f>
        <v>512.096</v>
      </c>
      <c r="D7" s="35">
        <f t="shared" si="5"/>
        <v>543.20500000000004</v>
      </c>
      <c r="E7" s="35">
        <f t="shared" si="5"/>
        <v>574.28000000000009</v>
      </c>
      <c r="F7" s="35">
        <f t="shared" si="5"/>
        <v>611.601</v>
      </c>
      <c r="G7" s="35">
        <f t="shared" si="5"/>
        <v>656.07999999999993</v>
      </c>
      <c r="H7" s="35">
        <f t="shared" si="5"/>
        <v>698.26799999999992</v>
      </c>
      <c r="I7" s="35">
        <f t="shared" si="5"/>
        <v>761.49</v>
      </c>
      <c r="J7" s="35">
        <f t="shared" si="5"/>
        <v>822.43499999999995</v>
      </c>
      <c r="K7" s="35">
        <f t="shared" si="5"/>
        <v>887.79300000000001</v>
      </c>
      <c r="L7" s="35">
        <f t="shared" si="5"/>
        <v>942.947</v>
      </c>
      <c r="M7" s="35">
        <f t="shared" si="5"/>
        <v>1014.498</v>
      </c>
      <c r="N7" s="35">
        <f t="shared" si="5"/>
        <v>1051.7779999999998</v>
      </c>
      <c r="O7" s="35">
        <f t="shared" si="5"/>
        <v>832.99899999999991</v>
      </c>
      <c r="P7" s="35">
        <v>1167.7719999999999</v>
      </c>
      <c r="Q7" s="35">
        <v>1223.7570000000001</v>
      </c>
      <c r="R7" s="35">
        <v>1273.2850000000001</v>
      </c>
      <c r="S7" s="35">
        <v>1330.701</v>
      </c>
      <c r="T7" s="35">
        <v>1170.152</v>
      </c>
      <c r="U7" s="35">
        <v>985.49799999999993</v>
      </c>
      <c r="V7" s="35">
        <v>1006.777</v>
      </c>
      <c r="W7" s="35">
        <v>1039.404</v>
      </c>
    </row>
    <row r="8" spans="1:23" x14ac:dyDescent="0.2">
      <c r="A8" s="14" t="s">
        <v>11</v>
      </c>
      <c r="B8" s="19" t="s">
        <v>2</v>
      </c>
      <c r="C8" s="35">
        <v>509.56</v>
      </c>
      <c r="D8" s="35">
        <v>540.61599999999999</v>
      </c>
      <c r="E8" s="35">
        <v>571.58900000000006</v>
      </c>
      <c r="F8" s="35">
        <v>608.78300000000002</v>
      </c>
      <c r="G8" s="35">
        <v>653.52499999999998</v>
      </c>
      <c r="H8" s="35">
        <v>695.56399999999996</v>
      </c>
      <c r="I8" s="35">
        <v>758.70500000000004</v>
      </c>
      <c r="J8" s="35">
        <v>819.52599999999995</v>
      </c>
      <c r="K8" s="35">
        <v>884.72400000000005</v>
      </c>
      <c r="L8" s="35">
        <v>939.79300000000001</v>
      </c>
      <c r="M8" s="35">
        <v>1011.2140000000001</v>
      </c>
      <c r="N8" s="35">
        <v>1048.3309999999999</v>
      </c>
      <c r="O8" s="35">
        <v>829.90599999999995</v>
      </c>
      <c r="P8" s="35">
        <v>1163.605</v>
      </c>
      <c r="Q8" s="35">
        <v>1219.057</v>
      </c>
      <c r="R8" s="35">
        <v>1267.874</v>
      </c>
      <c r="S8" s="35">
        <v>1324.7650000000001</v>
      </c>
      <c r="T8" s="35">
        <v>1164.3340000000001</v>
      </c>
      <c r="U8" s="35">
        <v>979.89799999999991</v>
      </c>
      <c r="V8" s="35">
        <v>1000.7859999999999</v>
      </c>
      <c r="W8" s="35">
        <v>1032.981</v>
      </c>
    </row>
    <row r="9" spans="1:23" x14ac:dyDescent="0.2">
      <c r="A9" s="14" t="s">
        <v>9</v>
      </c>
      <c r="B9" s="19" t="s">
        <v>2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5">
        <v>1068.663</v>
      </c>
      <c r="R9" s="35">
        <v>1108.0650000000001</v>
      </c>
      <c r="S9" s="35">
        <v>1155.575</v>
      </c>
      <c r="T9" s="35">
        <v>998.53200000000004</v>
      </c>
      <c r="U9" s="35">
        <v>832.87099999999998</v>
      </c>
      <c r="V9" s="35">
        <v>854.7</v>
      </c>
      <c r="W9" s="35">
        <v>879.61800000000005</v>
      </c>
    </row>
    <row r="10" spans="1:23" x14ac:dyDescent="0.2">
      <c r="A10" s="14" t="s">
        <v>10</v>
      </c>
      <c r="B10" s="19" t="s">
        <v>2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5">
        <v>150.39400000000001</v>
      </c>
      <c r="R10" s="35">
        <v>159.809</v>
      </c>
      <c r="S10" s="35">
        <v>169.19</v>
      </c>
      <c r="T10" s="35">
        <v>165.80199999999999</v>
      </c>
      <c r="U10" s="35">
        <v>147.02699999999999</v>
      </c>
      <c r="V10" s="35">
        <v>146.08600000000001</v>
      </c>
      <c r="W10" s="35">
        <v>153.363</v>
      </c>
    </row>
    <row r="11" spans="1:23" x14ac:dyDescent="0.2">
      <c r="A11" s="14" t="s">
        <v>12</v>
      </c>
      <c r="B11" s="19" t="s">
        <v>2</v>
      </c>
      <c r="C11" s="35">
        <v>2.536</v>
      </c>
      <c r="D11" s="35">
        <v>2.589</v>
      </c>
      <c r="E11" s="35">
        <v>2.6909999999999998</v>
      </c>
      <c r="F11" s="35">
        <v>2.8180000000000001</v>
      </c>
      <c r="G11" s="35">
        <v>2.5550000000000002</v>
      </c>
      <c r="H11" s="35">
        <v>2.7040000000000002</v>
      </c>
      <c r="I11" s="35">
        <v>2.7850000000000001</v>
      </c>
      <c r="J11" s="35">
        <v>2.9089999999999998</v>
      </c>
      <c r="K11" s="35">
        <v>3.069</v>
      </c>
      <c r="L11" s="35">
        <v>3.1539999999999999</v>
      </c>
      <c r="M11" s="35">
        <v>3.2839999999999998</v>
      </c>
      <c r="N11" s="35">
        <v>3.4470000000000001</v>
      </c>
      <c r="O11" s="35">
        <v>3.093</v>
      </c>
      <c r="P11" s="35">
        <v>4.1669999999999998</v>
      </c>
      <c r="Q11" s="35">
        <v>4.7</v>
      </c>
      <c r="R11" s="35">
        <v>5.4109999999999996</v>
      </c>
      <c r="S11" s="35">
        <v>5.9359999999999999</v>
      </c>
      <c r="T11" s="35">
        <v>5.8179999999999996</v>
      </c>
      <c r="U11" s="35">
        <v>5.6</v>
      </c>
      <c r="V11" s="35">
        <v>5.9909999999999997</v>
      </c>
      <c r="W11" s="35">
        <v>6.423</v>
      </c>
    </row>
    <row r="12" spans="1:23" x14ac:dyDescent="0.2">
      <c r="A12" s="14" t="s">
        <v>9</v>
      </c>
      <c r="B12" s="19" t="s">
        <v>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5">
        <v>4.3010000000000002</v>
      </c>
      <c r="R12" s="35">
        <v>4.9889999999999999</v>
      </c>
      <c r="S12" s="35">
        <v>5.4909999999999997</v>
      </c>
      <c r="T12" s="35">
        <v>5.375</v>
      </c>
      <c r="U12" s="35">
        <v>5.202</v>
      </c>
      <c r="V12" s="35">
        <v>5.5960000000000001</v>
      </c>
      <c r="W12" s="35">
        <v>6.0030000000000001</v>
      </c>
    </row>
    <row r="13" spans="1:23" x14ac:dyDescent="0.2">
      <c r="A13" s="14" t="s">
        <v>10</v>
      </c>
      <c r="B13" s="19" t="s">
        <v>2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5">
        <v>0.39900000000000002</v>
      </c>
      <c r="R13" s="35">
        <v>0.42199999999999999</v>
      </c>
      <c r="S13" s="35">
        <v>0.44500000000000001</v>
      </c>
      <c r="T13" s="35">
        <v>0.443</v>
      </c>
      <c r="U13" s="35">
        <v>0.39800000000000002</v>
      </c>
      <c r="V13" s="35">
        <v>0.39500000000000002</v>
      </c>
      <c r="W13" s="35">
        <v>0.42</v>
      </c>
    </row>
    <row r="14" spans="1:23" x14ac:dyDescent="0.2">
      <c r="A14" s="15" t="s">
        <v>8</v>
      </c>
      <c r="B14" s="19" t="s">
        <v>2</v>
      </c>
      <c r="C14" s="35">
        <f t="shared" ref="C14:O14" si="6">C15+C18</f>
        <v>2.7069999999999999</v>
      </c>
      <c r="D14" s="35">
        <f t="shared" si="6"/>
        <v>2.698</v>
      </c>
      <c r="E14" s="35">
        <f t="shared" si="6"/>
        <v>2.7880000000000003</v>
      </c>
      <c r="F14" s="35">
        <f t="shared" si="6"/>
        <v>2.8530000000000002</v>
      </c>
      <c r="G14" s="35">
        <f t="shared" si="6"/>
        <v>2.9369999999999998</v>
      </c>
      <c r="H14" s="35">
        <f t="shared" si="6"/>
        <v>2.99</v>
      </c>
      <c r="I14" s="35">
        <f t="shared" si="6"/>
        <v>3.08</v>
      </c>
      <c r="J14" s="35">
        <f t="shared" si="6"/>
        <v>3.1319999999999997</v>
      </c>
      <c r="K14" s="35">
        <f t="shared" si="6"/>
        <v>3.113</v>
      </c>
      <c r="L14" s="35">
        <f t="shared" si="6"/>
        <v>3.2390000000000003</v>
      </c>
      <c r="M14" s="35">
        <f t="shared" si="6"/>
        <v>3.4579999999999997</v>
      </c>
      <c r="N14" s="35">
        <f t="shared" si="6"/>
        <v>3.5669999999999997</v>
      </c>
      <c r="O14" s="35">
        <f t="shared" si="6"/>
        <v>2.4949999999999997</v>
      </c>
      <c r="P14" s="35">
        <v>3.6920000000000002</v>
      </c>
      <c r="Q14" s="35">
        <v>3.7919999999999998</v>
      </c>
      <c r="R14" s="35">
        <v>3.9319999999999999</v>
      </c>
      <c r="S14" s="35">
        <v>4.032</v>
      </c>
      <c r="T14" s="35">
        <v>3.41</v>
      </c>
      <c r="U14" s="35">
        <v>3.0870000000000002</v>
      </c>
      <c r="V14" s="35">
        <v>3.173</v>
      </c>
      <c r="W14" s="35">
        <v>3.2829999999999999</v>
      </c>
    </row>
    <row r="15" spans="1:23" x14ac:dyDescent="0.2">
      <c r="A15" s="14" t="s">
        <v>11</v>
      </c>
      <c r="B15" s="19" t="s">
        <v>2</v>
      </c>
      <c r="C15" s="35">
        <v>2.657</v>
      </c>
      <c r="D15" s="35">
        <v>2.6509999999999998</v>
      </c>
      <c r="E15" s="35">
        <v>2.74</v>
      </c>
      <c r="F15" s="35">
        <v>2.8090000000000002</v>
      </c>
      <c r="G15" s="35">
        <v>2.8919999999999999</v>
      </c>
      <c r="H15" s="35">
        <v>2.9430000000000001</v>
      </c>
      <c r="I15" s="35">
        <v>3.028</v>
      </c>
      <c r="J15" s="35">
        <v>3.0819999999999999</v>
      </c>
      <c r="K15" s="35">
        <v>3.0659999999999998</v>
      </c>
      <c r="L15" s="35">
        <v>3.1920000000000002</v>
      </c>
      <c r="M15" s="35">
        <v>3.4079999999999999</v>
      </c>
      <c r="N15" s="35">
        <v>3.5169999999999999</v>
      </c>
      <c r="O15" s="35">
        <v>2.4569999999999999</v>
      </c>
      <c r="P15" s="35">
        <v>3.637</v>
      </c>
      <c r="Q15" s="35">
        <v>3.734</v>
      </c>
      <c r="R15" s="35">
        <v>3.8730000000000002</v>
      </c>
      <c r="S15" s="35">
        <v>3.972</v>
      </c>
      <c r="T15" s="35">
        <v>3.3490000000000002</v>
      </c>
      <c r="U15" s="35">
        <v>3.044</v>
      </c>
      <c r="V15" s="35">
        <v>3.125</v>
      </c>
      <c r="W15" s="35">
        <v>3.2320000000000002</v>
      </c>
    </row>
    <row r="16" spans="1:23" x14ac:dyDescent="0.2">
      <c r="A16" s="14" t="s">
        <v>9</v>
      </c>
      <c r="B16" s="19" t="s">
        <v>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5">
        <v>3.4449999999999998</v>
      </c>
      <c r="R16" s="35">
        <v>3.55</v>
      </c>
      <c r="S16" s="35">
        <v>3.62</v>
      </c>
      <c r="T16" s="35">
        <v>3.0129999999999999</v>
      </c>
      <c r="U16" s="35">
        <v>2.72</v>
      </c>
      <c r="V16" s="35">
        <v>2.8130000000000002</v>
      </c>
      <c r="W16" s="35">
        <v>2.8940000000000001</v>
      </c>
    </row>
    <row r="17" spans="1:23" ht="15" customHeight="1" x14ac:dyDescent="0.2">
      <c r="A17" s="14" t="s">
        <v>10</v>
      </c>
      <c r="B17" s="19" t="s">
        <v>2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5">
        <v>0.28899999999999998</v>
      </c>
      <c r="R17" s="35">
        <v>0.32300000000000001</v>
      </c>
      <c r="S17" s="35">
        <v>0.35199999999999998</v>
      </c>
      <c r="T17" s="35">
        <v>0.33600000000000002</v>
      </c>
      <c r="U17" s="35">
        <v>0.32400000000000001</v>
      </c>
      <c r="V17" s="35">
        <v>0.312</v>
      </c>
      <c r="W17" s="35">
        <v>0.33800000000000002</v>
      </c>
    </row>
    <row r="18" spans="1:23" x14ac:dyDescent="0.2">
      <c r="A18" s="14" t="s">
        <v>12</v>
      </c>
      <c r="B18" s="19" t="s">
        <v>2</v>
      </c>
      <c r="C18" s="35">
        <v>0.05</v>
      </c>
      <c r="D18" s="35">
        <v>4.7E-2</v>
      </c>
      <c r="E18" s="35">
        <v>4.8000000000000001E-2</v>
      </c>
      <c r="F18" s="35">
        <v>4.3999999999999997E-2</v>
      </c>
      <c r="G18" s="35">
        <v>4.4999999999999998E-2</v>
      </c>
      <c r="H18" s="35">
        <v>4.7E-2</v>
      </c>
      <c r="I18" s="35">
        <v>5.1999999999999998E-2</v>
      </c>
      <c r="J18" s="35">
        <v>0.05</v>
      </c>
      <c r="K18" s="35">
        <v>4.7E-2</v>
      </c>
      <c r="L18" s="35">
        <v>4.7E-2</v>
      </c>
      <c r="M18" s="35">
        <v>0.05</v>
      </c>
      <c r="N18" s="35">
        <v>0.05</v>
      </c>
      <c r="O18" s="35">
        <v>3.7999999999999999E-2</v>
      </c>
      <c r="P18" s="35">
        <v>5.5E-2</v>
      </c>
      <c r="Q18" s="35">
        <v>5.7999999999999996E-2</v>
      </c>
      <c r="R18" s="35">
        <v>5.8999999999999997E-2</v>
      </c>
      <c r="S18" s="35">
        <v>0.06</v>
      </c>
      <c r="T18" s="35">
        <v>6.0999999999999999E-2</v>
      </c>
      <c r="U18" s="35">
        <v>4.3000000000000003E-2</v>
      </c>
      <c r="V18" s="35">
        <v>4.8000000000000001E-2</v>
      </c>
      <c r="W18" s="35">
        <v>5.0999999999999997E-2</v>
      </c>
    </row>
    <row r="19" spans="1:23" x14ac:dyDescent="0.2">
      <c r="A19" s="14" t="s">
        <v>9</v>
      </c>
      <c r="B19" s="19" t="s">
        <v>2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5">
        <v>4.3999999999999997E-2</v>
      </c>
      <c r="R19" s="35">
        <v>4.2999999999999997E-2</v>
      </c>
      <c r="S19" s="35">
        <v>4.5999999999999999E-2</v>
      </c>
      <c r="T19" s="35">
        <v>4.8000000000000001E-2</v>
      </c>
      <c r="U19" s="35">
        <v>3.5000000000000003E-2</v>
      </c>
      <c r="V19" s="35">
        <v>3.7999999999999999E-2</v>
      </c>
      <c r="W19" s="35">
        <v>3.9E-2</v>
      </c>
    </row>
    <row r="20" spans="1:23" x14ac:dyDescent="0.2">
      <c r="A20" s="14" t="s">
        <v>10</v>
      </c>
      <c r="B20" s="19" t="s">
        <v>2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5">
        <v>1.4E-2</v>
      </c>
      <c r="R20" s="35">
        <v>1.6E-2</v>
      </c>
      <c r="S20" s="35">
        <v>1.4E-2</v>
      </c>
      <c r="T20" s="35">
        <v>1.2999999999999999E-2</v>
      </c>
      <c r="U20" s="35">
        <v>8.0000000000000002E-3</v>
      </c>
      <c r="V20" s="35">
        <v>0.01</v>
      </c>
      <c r="W20" s="35">
        <v>1.2E-2</v>
      </c>
    </row>
    <row r="21" spans="1:23" x14ac:dyDescent="0.2">
      <c r="A21" s="13" t="s">
        <v>18</v>
      </c>
      <c r="B21" s="21" t="s">
        <v>2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34">
        <f t="shared" ref="I21:P21" si="7">I22+I29</f>
        <v>5961.1620000000003</v>
      </c>
      <c r="J21" s="34">
        <f t="shared" si="7"/>
        <v>7135.5629999999992</v>
      </c>
      <c r="K21" s="34">
        <f t="shared" si="7"/>
        <v>8975.6929999999993</v>
      </c>
      <c r="L21" s="34">
        <f t="shared" si="7"/>
        <v>10660.226999999999</v>
      </c>
      <c r="M21" s="34">
        <f t="shared" si="7"/>
        <v>12181.393</v>
      </c>
      <c r="N21" s="34">
        <f t="shared" si="7"/>
        <v>13443.884</v>
      </c>
      <c r="O21" s="34">
        <f t="shared" si="7"/>
        <v>14818.338000000002</v>
      </c>
      <c r="P21" s="34">
        <f t="shared" si="7"/>
        <v>16107.412</v>
      </c>
      <c r="Q21" s="34">
        <v>17509.541000000001</v>
      </c>
      <c r="R21" s="34">
        <f>R22+R29</f>
        <v>20380.149000000001</v>
      </c>
      <c r="S21" s="34">
        <v>21644.817000000003</v>
      </c>
      <c r="T21" s="34">
        <v>23176.278999999999</v>
      </c>
      <c r="U21" s="34">
        <v>24486.673000000003</v>
      </c>
      <c r="V21" s="34">
        <v>25661.145</v>
      </c>
      <c r="W21" s="34">
        <v>27095.067999999999</v>
      </c>
    </row>
    <row r="22" spans="1:23" x14ac:dyDescent="0.2">
      <c r="A22" s="14" t="s">
        <v>7</v>
      </c>
      <c r="B22" s="19" t="s">
        <v>2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5">
        <f t="shared" ref="I22:P22" si="8">I23+I26</f>
        <v>5960.8560000000007</v>
      </c>
      <c r="J22" s="35">
        <f t="shared" si="8"/>
        <v>7135.2879999999996</v>
      </c>
      <c r="K22" s="35">
        <f t="shared" si="8"/>
        <v>8975.4359999999997</v>
      </c>
      <c r="L22" s="35">
        <f t="shared" si="8"/>
        <v>10660.092999999999</v>
      </c>
      <c r="M22" s="35">
        <f t="shared" si="8"/>
        <v>12181.262000000001</v>
      </c>
      <c r="N22" s="35">
        <f t="shared" si="8"/>
        <v>13443.821</v>
      </c>
      <c r="O22" s="35">
        <f t="shared" si="8"/>
        <v>14818.309000000001</v>
      </c>
      <c r="P22" s="35">
        <f t="shared" si="8"/>
        <v>16107.383</v>
      </c>
      <c r="Q22" s="35">
        <v>17509.512000000002</v>
      </c>
      <c r="R22" s="35">
        <f>R23+R26</f>
        <v>20380.118000000002</v>
      </c>
      <c r="S22" s="35">
        <v>21644.779000000002</v>
      </c>
      <c r="T22" s="35">
        <v>23176.233</v>
      </c>
      <c r="U22" s="35">
        <v>24481.846000000001</v>
      </c>
      <c r="V22" s="35">
        <v>25654.815999999999</v>
      </c>
      <c r="W22" s="35">
        <v>27086.682000000001</v>
      </c>
    </row>
    <row r="23" spans="1:23" x14ac:dyDescent="0.2">
      <c r="A23" s="14" t="s">
        <v>11</v>
      </c>
      <c r="B23" s="19" t="s">
        <v>2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5">
        <f t="shared" ref="I23:O23" si="9">I24+I25</f>
        <v>5959.1710000000003</v>
      </c>
      <c r="J23" s="35">
        <f t="shared" si="9"/>
        <v>7133.4859999999999</v>
      </c>
      <c r="K23" s="35">
        <f t="shared" si="9"/>
        <v>8973.4709999999995</v>
      </c>
      <c r="L23" s="35">
        <f t="shared" si="9"/>
        <v>10658.097</v>
      </c>
      <c r="M23" s="35">
        <f t="shared" si="9"/>
        <v>12179.301000000001</v>
      </c>
      <c r="N23" s="35">
        <f t="shared" si="9"/>
        <v>13441.153</v>
      </c>
      <c r="O23" s="35">
        <f t="shared" si="9"/>
        <v>14815.477000000001</v>
      </c>
      <c r="P23" s="35">
        <v>16104.323</v>
      </c>
      <c r="Q23" s="35">
        <v>17506.222000000002</v>
      </c>
      <c r="R23" s="35">
        <v>20376.255000000001</v>
      </c>
      <c r="S23" s="35">
        <v>21640.666000000001</v>
      </c>
      <c r="T23" s="35">
        <v>23171.758000000002</v>
      </c>
      <c r="U23" s="35">
        <v>24477.043000000001</v>
      </c>
      <c r="V23" s="35">
        <v>25644.260999999999</v>
      </c>
      <c r="W23" s="35">
        <v>26971.024000000001</v>
      </c>
    </row>
    <row r="24" spans="1:23" x14ac:dyDescent="0.2">
      <c r="A24" s="14" t="s">
        <v>9</v>
      </c>
      <c r="B24" s="19" t="s">
        <v>2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5">
        <v>5906.6350000000002</v>
      </c>
      <c r="J24" s="35">
        <v>7068.4690000000001</v>
      </c>
      <c r="K24" s="35">
        <v>8896.7340000000004</v>
      </c>
      <c r="L24" s="35">
        <v>10574.853999999999</v>
      </c>
      <c r="M24" s="35">
        <v>12088.824000000001</v>
      </c>
      <c r="N24" s="35">
        <v>13305.535</v>
      </c>
      <c r="O24" s="35">
        <v>14662.7</v>
      </c>
      <c r="P24" s="35">
        <f>P23-P25</f>
        <v>15938.029</v>
      </c>
      <c r="Q24" s="35">
        <v>17326.422000000002</v>
      </c>
      <c r="R24" s="35">
        <f>R23-R25</f>
        <v>20162.34</v>
      </c>
      <c r="S24" s="35">
        <v>21413.376</v>
      </c>
      <c r="T24" s="35">
        <v>22906.111000000001</v>
      </c>
      <c r="U24" s="35">
        <v>24181.271000000001</v>
      </c>
      <c r="V24" s="35">
        <v>25337.543000000001</v>
      </c>
      <c r="W24" s="35">
        <v>26646.597000000002</v>
      </c>
    </row>
    <row r="25" spans="1:23" x14ac:dyDescent="0.2">
      <c r="A25" s="14" t="s">
        <v>10</v>
      </c>
      <c r="B25" s="19" t="s">
        <v>2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5">
        <v>52.536000000000001</v>
      </c>
      <c r="J25" s="35">
        <v>65.016999999999996</v>
      </c>
      <c r="K25" s="35">
        <v>76.736999999999995</v>
      </c>
      <c r="L25" s="35">
        <v>83.242999999999995</v>
      </c>
      <c r="M25" s="35">
        <v>90.477000000000004</v>
      </c>
      <c r="N25" s="35">
        <v>135.61799999999999</v>
      </c>
      <c r="O25" s="35">
        <v>152.77699999999999</v>
      </c>
      <c r="P25" s="35">
        <v>166.29400000000001</v>
      </c>
      <c r="Q25" s="35">
        <v>179.8</v>
      </c>
      <c r="R25" s="35">
        <v>213.91499999999999</v>
      </c>
      <c r="S25" s="35">
        <v>227.29</v>
      </c>
      <c r="T25" s="35">
        <v>265.64699999999999</v>
      </c>
      <c r="U25" s="35">
        <v>295.77199999999999</v>
      </c>
      <c r="V25" s="35">
        <v>306.71800000000002</v>
      </c>
      <c r="W25" s="35">
        <v>324.42700000000002</v>
      </c>
    </row>
    <row r="26" spans="1:23" x14ac:dyDescent="0.2">
      <c r="A26" s="14" t="s">
        <v>12</v>
      </c>
      <c r="B26" s="19" t="s">
        <v>2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5">
        <f t="shared" ref="I26:O26" si="10">I27+I28</f>
        <v>1.6850000000000001</v>
      </c>
      <c r="J26" s="35">
        <f t="shared" si="10"/>
        <v>1.802</v>
      </c>
      <c r="K26" s="35">
        <f t="shared" si="10"/>
        <v>1.9650000000000001</v>
      </c>
      <c r="L26" s="35">
        <f t="shared" si="10"/>
        <v>1.996</v>
      </c>
      <c r="M26" s="35">
        <f t="shared" si="10"/>
        <v>1.9610000000000001</v>
      </c>
      <c r="N26" s="35">
        <f t="shared" si="10"/>
        <v>2.6680000000000001</v>
      </c>
      <c r="O26" s="35">
        <f t="shared" si="10"/>
        <v>2.8319999999999999</v>
      </c>
      <c r="P26" s="35">
        <v>3.06</v>
      </c>
      <c r="Q26" s="35">
        <v>3.29</v>
      </c>
      <c r="R26" s="35">
        <v>3.863</v>
      </c>
      <c r="S26" s="35">
        <v>4.1130000000000004</v>
      </c>
      <c r="T26" s="35">
        <v>4.4749999999999996</v>
      </c>
      <c r="U26" s="35">
        <v>4.8029999999999999</v>
      </c>
      <c r="V26" s="35">
        <v>10.555</v>
      </c>
      <c r="W26" s="35">
        <v>115.658</v>
      </c>
    </row>
    <row r="27" spans="1:23" x14ac:dyDescent="0.2">
      <c r="A27" s="14" t="s">
        <v>9</v>
      </c>
      <c r="B27" s="19" t="s">
        <v>2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5">
        <v>1.429</v>
      </c>
      <c r="J27" s="35">
        <v>1.4910000000000001</v>
      </c>
      <c r="K27" s="35">
        <v>1.6240000000000001</v>
      </c>
      <c r="L27" s="35">
        <v>1.653</v>
      </c>
      <c r="M27" s="35">
        <v>1.629</v>
      </c>
      <c r="N27" s="35">
        <v>2.3420000000000001</v>
      </c>
      <c r="O27" s="35">
        <v>2.5089999999999999</v>
      </c>
      <c r="P27" s="35">
        <f>P26-P28</f>
        <v>2.7789999999999999</v>
      </c>
      <c r="Q27" s="35">
        <v>3.0760000000000001</v>
      </c>
      <c r="R27" s="35">
        <f>R26-R28</f>
        <v>3.6429999999999998</v>
      </c>
      <c r="S27" s="35">
        <v>3.8890000000000002</v>
      </c>
      <c r="T27" s="35">
        <v>4.1580000000000004</v>
      </c>
      <c r="U27" s="35">
        <v>4.4720000000000004</v>
      </c>
      <c r="V27" s="35">
        <v>10.221</v>
      </c>
      <c r="W27" s="35">
        <v>115.374</v>
      </c>
    </row>
    <row r="28" spans="1:23" x14ac:dyDescent="0.2">
      <c r="A28" s="14" t="s">
        <v>10</v>
      </c>
      <c r="B28" s="19" t="s">
        <v>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5">
        <v>0.25600000000000001</v>
      </c>
      <c r="J28" s="35">
        <v>0.311</v>
      </c>
      <c r="K28" s="35">
        <v>0.34100000000000003</v>
      </c>
      <c r="L28" s="35">
        <v>0.34300000000000003</v>
      </c>
      <c r="M28" s="35">
        <v>0.33200000000000002</v>
      </c>
      <c r="N28" s="35">
        <v>0.32600000000000001</v>
      </c>
      <c r="O28" s="35">
        <v>0.32300000000000001</v>
      </c>
      <c r="P28" s="35">
        <v>0.28100000000000003</v>
      </c>
      <c r="Q28" s="35">
        <v>0.214</v>
      </c>
      <c r="R28" s="35">
        <v>0.22</v>
      </c>
      <c r="S28" s="35">
        <v>0.224</v>
      </c>
      <c r="T28" s="35">
        <v>0.317</v>
      </c>
      <c r="U28" s="35">
        <v>0.33100000000000002</v>
      </c>
      <c r="V28" s="35">
        <v>0.33400000000000002</v>
      </c>
      <c r="W28" s="35">
        <v>0.28399999999999997</v>
      </c>
    </row>
    <row r="29" spans="1:23" x14ac:dyDescent="0.2">
      <c r="A29" s="15" t="s">
        <v>8</v>
      </c>
      <c r="B29" s="19" t="s">
        <v>2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5">
        <f t="shared" ref="I29:O29" si="11">I30+I33</f>
        <v>0.30599999999999999</v>
      </c>
      <c r="J29" s="35">
        <f t="shared" si="11"/>
        <v>0.27500000000000002</v>
      </c>
      <c r="K29" s="35">
        <f t="shared" si="11"/>
        <v>0.25700000000000001</v>
      </c>
      <c r="L29" s="35">
        <f t="shared" si="11"/>
        <v>0.13400000000000001</v>
      </c>
      <c r="M29" s="35">
        <f t="shared" si="11"/>
        <v>0.13100000000000001</v>
      </c>
      <c r="N29" s="35">
        <f t="shared" si="11"/>
        <v>6.3E-2</v>
      </c>
      <c r="O29" s="35">
        <f t="shared" si="11"/>
        <v>2.8999999999999998E-2</v>
      </c>
      <c r="P29" s="35">
        <f>P30+P33</f>
        <v>2.9000000000000001E-2</v>
      </c>
      <c r="Q29" s="35">
        <v>2.9000000000000001E-2</v>
      </c>
      <c r="R29" s="35">
        <f>R30+R33</f>
        <v>3.1E-2</v>
      </c>
      <c r="S29" s="35">
        <v>3.7999999999999999E-2</v>
      </c>
      <c r="T29" s="35">
        <v>4.5999999999999999E-2</v>
      </c>
      <c r="U29" s="35">
        <v>4.827</v>
      </c>
      <c r="V29" s="35">
        <v>6.3289999999999997</v>
      </c>
      <c r="W29" s="35">
        <v>8.3859999999999992</v>
      </c>
    </row>
    <row r="30" spans="1:23" x14ac:dyDescent="0.2">
      <c r="A30" s="14" t="s">
        <v>11</v>
      </c>
      <c r="B30" s="19" t="s">
        <v>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5">
        <f t="shared" ref="I30:O30" si="12">I31+I32</f>
        <v>9.1999999999999998E-2</v>
      </c>
      <c r="J30" s="35">
        <f t="shared" si="12"/>
        <v>8.0999999999999989E-2</v>
      </c>
      <c r="K30" s="35">
        <f t="shared" si="12"/>
        <v>7.9999999999999988E-2</v>
      </c>
      <c r="L30" s="35">
        <f t="shared" si="12"/>
        <v>6.6000000000000003E-2</v>
      </c>
      <c r="M30" s="35">
        <f t="shared" si="12"/>
        <v>6.6000000000000003E-2</v>
      </c>
      <c r="N30" s="35">
        <f t="shared" si="12"/>
        <v>6.3E-2</v>
      </c>
      <c r="O30" s="35">
        <f t="shared" si="12"/>
        <v>2.8999999999999998E-2</v>
      </c>
      <c r="P30" s="35">
        <v>2.9000000000000001E-2</v>
      </c>
      <c r="Q30" s="35">
        <v>2.9000000000000001E-2</v>
      </c>
      <c r="R30" s="35">
        <v>3.1E-2</v>
      </c>
      <c r="S30" s="35">
        <v>3.7999999999999999E-2</v>
      </c>
      <c r="T30" s="35">
        <v>4.5999999999999999E-2</v>
      </c>
      <c r="U30" s="35">
        <v>4.8239999999999998</v>
      </c>
      <c r="V30" s="35">
        <v>6.3250000000000002</v>
      </c>
      <c r="W30" s="35">
        <v>8.3780000000000001</v>
      </c>
    </row>
    <row r="31" spans="1:23" x14ac:dyDescent="0.2">
      <c r="A31" s="14" t="s">
        <v>9</v>
      </c>
      <c r="B31" s="19" t="s">
        <v>2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5">
        <v>7.9000000000000001E-2</v>
      </c>
      <c r="J31" s="35">
        <v>7.1999999999999995E-2</v>
      </c>
      <c r="K31" s="35">
        <v>7.0999999999999994E-2</v>
      </c>
      <c r="L31" s="35">
        <v>5.8999999999999997E-2</v>
      </c>
      <c r="M31" s="35">
        <v>5.8000000000000003E-2</v>
      </c>
      <c r="N31" s="35">
        <v>5.5E-2</v>
      </c>
      <c r="O31" s="35">
        <v>2.3E-2</v>
      </c>
      <c r="P31" s="35">
        <f>P30-P32</f>
        <v>2.3E-2</v>
      </c>
      <c r="Q31" s="35">
        <v>2.3E-2</v>
      </c>
      <c r="R31" s="35">
        <f>R30-R32</f>
        <v>2.5000000000000001E-2</v>
      </c>
      <c r="S31" s="35">
        <v>3.3000000000000002E-2</v>
      </c>
      <c r="T31" s="35">
        <v>4.1000000000000002E-2</v>
      </c>
      <c r="U31" s="35">
        <v>4.8159999999999998</v>
      </c>
      <c r="V31" s="35">
        <v>6.3090000000000002</v>
      </c>
      <c r="W31" s="35">
        <v>8.3000000000000007</v>
      </c>
    </row>
    <row r="32" spans="1:23" x14ac:dyDescent="0.2">
      <c r="A32" s="14" t="s">
        <v>10</v>
      </c>
      <c r="B32" s="19" t="s">
        <v>2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5">
        <v>1.2999999999999999E-2</v>
      </c>
      <c r="J32" s="35">
        <v>8.9999999999999993E-3</v>
      </c>
      <c r="K32" s="35">
        <v>8.9999999999999993E-3</v>
      </c>
      <c r="L32" s="35">
        <v>7.0000000000000001E-3</v>
      </c>
      <c r="M32" s="35">
        <v>8.0000000000000002E-3</v>
      </c>
      <c r="N32" s="35">
        <v>8.0000000000000002E-3</v>
      </c>
      <c r="O32" s="35">
        <v>6.0000000000000001E-3</v>
      </c>
      <c r="P32" s="35">
        <v>6.0000000000000001E-3</v>
      </c>
      <c r="Q32" s="35">
        <v>6.0000000000000001E-3</v>
      </c>
      <c r="R32" s="35">
        <v>6.0000000000000001E-3</v>
      </c>
      <c r="S32" s="35">
        <v>5.0000000000000001E-3</v>
      </c>
      <c r="T32" s="35">
        <v>5.0000000000000001E-3</v>
      </c>
      <c r="U32" s="35">
        <v>8.0000000000000002E-3</v>
      </c>
      <c r="V32" s="35">
        <v>1.6E-2</v>
      </c>
      <c r="W32" s="35">
        <v>7.8E-2</v>
      </c>
    </row>
    <row r="33" spans="1:27" x14ac:dyDescent="0.2">
      <c r="A33" s="14" t="s">
        <v>12</v>
      </c>
      <c r="B33" s="19" t="s">
        <v>2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5">
        <f t="shared" ref="I33:O33" si="13">I34+I35</f>
        <v>0.214</v>
      </c>
      <c r="J33" s="35">
        <f t="shared" si="13"/>
        <v>0.19400000000000001</v>
      </c>
      <c r="K33" s="35">
        <f t="shared" si="13"/>
        <v>0.17699999999999999</v>
      </c>
      <c r="L33" s="35">
        <f t="shared" si="13"/>
        <v>6.8000000000000005E-2</v>
      </c>
      <c r="M33" s="35">
        <f t="shared" si="13"/>
        <v>6.5000000000000002E-2</v>
      </c>
      <c r="N33" s="35">
        <f t="shared" si="13"/>
        <v>0</v>
      </c>
      <c r="O33" s="35">
        <f t="shared" si="13"/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3.0000000000000001E-3</v>
      </c>
      <c r="V33" s="35">
        <v>4.0000000000000001E-3</v>
      </c>
      <c r="W33" s="35">
        <v>8.0000000000000002E-3</v>
      </c>
    </row>
    <row r="34" spans="1:27" x14ac:dyDescent="0.2">
      <c r="A34" s="14" t="s">
        <v>9</v>
      </c>
      <c r="B34" s="19" t="s">
        <v>2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5">
        <v>0.214</v>
      </c>
      <c r="J34" s="35">
        <v>0.19400000000000001</v>
      </c>
      <c r="K34" s="35">
        <v>0.17699999999999999</v>
      </c>
      <c r="L34" s="35">
        <v>6.8000000000000005E-2</v>
      </c>
      <c r="M34" s="35">
        <v>6.5000000000000002E-2</v>
      </c>
      <c r="N34" s="35">
        <v>0</v>
      </c>
      <c r="O34" s="35">
        <v>0</v>
      </c>
      <c r="P34" s="35">
        <f>P33-P35</f>
        <v>0</v>
      </c>
      <c r="Q34" s="35">
        <v>0</v>
      </c>
      <c r="R34" s="35">
        <f>R33-R35</f>
        <v>0</v>
      </c>
      <c r="S34" s="35">
        <v>0</v>
      </c>
      <c r="T34" s="35">
        <v>0</v>
      </c>
      <c r="U34" s="35">
        <v>0</v>
      </c>
      <c r="V34" s="35">
        <v>4.0000000000000001E-3</v>
      </c>
      <c r="W34" s="35">
        <v>5.0000000000000001E-3</v>
      </c>
    </row>
    <row r="35" spans="1:27" x14ac:dyDescent="0.2">
      <c r="A35" s="14" t="s">
        <v>10</v>
      </c>
      <c r="B35" s="19" t="s">
        <v>2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3.0000000000000001E-3</v>
      </c>
    </row>
    <row r="36" spans="1:27" x14ac:dyDescent="0.2">
      <c r="A36" s="13" t="s">
        <v>23</v>
      </c>
      <c r="B36" s="21" t="s">
        <v>2</v>
      </c>
      <c r="C36" s="34">
        <v>6.2E-2</v>
      </c>
      <c r="D36" s="34">
        <v>8.6999999999999994E-2</v>
      </c>
      <c r="E36" s="34">
        <v>9.7000000000000003E-2</v>
      </c>
      <c r="F36" s="34">
        <v>0.115</v>
      </c>
      <c r="G36" s="34">
        <v>0.25900000000000001</v>
      </c>
      <c r="H36" s="34">
        <v>0.41299999999999998</v>
      </c>
      <c r="I36" s="34">
        <v>0.60699999999999998</v>
      </c>
      <c r="J36" s="34">
        <v>0.73699999999999999</v>
      </c>
      <c r="K36" s="34">
        <v>0.98199999999999998</v>
      </c>
      <c r="L36" s="34">
        <v>1.121</v>
      </c>
      <c r="M36" s="34">
        <v>1.216</v>
      </c>
      <c r="N36" s="34">
        <v>1.1000000000000001</v>
      </c>
      <c r="O36" s="34">
        <v>1.0149999999999999</v>
      </c>
      <c r="P36" s="34">
        <f>P37+P44</f>
        <v>1.1869999999999998</v>
      </c>
      <c r="Q36" s="34">
        <v>1.4109999999999998</v>
      </c>
      <c r="R36" s="34">
        <v>2.1739999999999999</v>
      </c>
      <c r="S36" s="34">
        <v>2.5249999999999999</v>
      </c>
      <c r="T36" s="34">
        <v>2.931</v>
      </c>
      <c r="U36" s="34">
        <v>2.7760000000000002</v>
      </c>
      <c r="V36" s="34">
        <v>3.8919999999999999</v>
      </c>
      <c r="W36" s="34">
        <v>3.9940000000000002</v>
      </c>
    </row>
    <row r="37" spans="1:27" x14ac:dyDescent="0.2">
      <c r="A37" s="14" t="s">
        <v>7</v>
      </c>
      <c r="B37" s="19" t="s">
        <v>2</v>
      </c>
      <c r="C37" s="35">
        <v>3.2000000000000001E-2</v>
      </c>
      <c r="D37" s="35">
        <v>5.3999999999999999E-2</v>
      </c>
      <c r="E37" s="35">
        <v>6.4000000000000001E-2</v>
      </c>
      <c r="F37" s="35">
        <v>8.2000000000000003E-2</v>
      </c>
      <c r="G37" s="35">
        <v>0.22500000000000001</v>
      </c>
      <c r="H37" s="35">
        <v>0.379</v>
      </c>
      <c r="I37" s="35">
        <v>0.57099999999999995</v>
      </c>
      <c r="J37" s="35">
        <v>0.69799999999999995</v>
      </c>
      <c r="K37" s="35">
        <v>0.94099999999999995</v>
      </c>
      <c r="L37" s="35">
        <v>1.0820000000000001</v>
      </c>
      <c r="M37" s="35">
        <v>1.177</v>
      </c>
      <c r="N37" s="35">
        <v>1.0940000000000001</v>
      </c>
      <c r="O37" s="35">
        <v>1.0089999999999999</v>
      </c>
      <c r="P37" s="35">
        <v>1.1779999999999999</v>
      </c>
      <c r="Q37" s="35">
        <v>0.36899999999999999</v>
      </c>
      <c r="R37" s="35">
        <v>2.1640000000000001</v>
      </c>
      <c r="S37" s="35">
        <v>2.5139999999999998</v>
      </c>
      <c r="T37" s="35">
        <v>2.9169999999999998</v>
      </c>
      <c r="U37" s="35">
        <v>2.7630000000000003</v>
      </c>
      <c r="V37" s="35">
        <v>3.8639999999999999</v>
      </c>
      <c r="W37" s="35">
        <v>3.9790000000000001</v>
      </c>
    </row>
    <row r="38" spans="1:27" x14ac:dyDescent="0.2">
      <c r="A38" s="14" t="s">
        <v>11</v>
      </c>
      <c r="B38" s="19" t="s">
        <v>2</v>
      </c>
      <c r="C38" s="35">
        <v>2.5999999999999999E-2</v>
      </c>
      <c r="D38" s="35">
        <v>4.8000000000000001E-2</v>
      </c>
      <c r="E38" s="35">
        <v>5.7000000000000002E-2</v>
      </c>
      <c r="F38" s="35">
        <v>7.1999999999999995E-2</v>
      </c>
      <c r="G38" s="35">
        <v>0.20799999999999999</v>
      </c>
      <c r="H38" s="35">
        <v>0.36</v>
      </c>
      <c r="I38" s="35">
        <v>0.55200000000000005</v>
      </c>
      <c r="J38" s="35">
        <v>0.67700000000000005</v>
      </c>
      <c r="K38" s="35">
        <v>0.91900000000000004</v>
      </c>
      <c r="L38" s="35">
        <v>1.06</v>
      </c>
      <c r="M38" s="35">
        <v>1.155</v>
      </c>
      <c r="N38" s="35">
        <v>1.081</v>
      </c>
      <c r="O38" s="35">
        <v>1.0049999999999999</v>
      </c>
      <c r="P38" s="35">
        <v>1.175</v>
      </c>
      <c r="Q38" s="35">
        <v>0.36499999999999999</v>
      </c>
      <c r="R38" s="35">
        <v>2.1589999999999998</v>
      </c>
      <c r="S38" s="35">
        <v>2.5110000000000001</v>
      </c>
      <c r="T38" s="35">
        <v>2.9089999999999998</v>
      </c>
      <c r="U38" s="35">
        <v>2.7270000000000003</v>
      </c>
      <c r="V38" s="35">
        <v>3.8220000000000001</v>
      </c>
      <c r="W38" s="35">
        <v>3.9220000000000002</v>
      </c>
    </row>
    <row r="39" spans="1:27" x14ac:dyDescent="0.2">
      <c r="A39" s="14" t="s">
        <v>9</v>
      </c>
      <c r="B39" s="19" t="s">
        <v>2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5">
        <v>0.23100000000000001</v>
      </c>
      <c r="R39" s="35">
        <v>2.0139999999999998</v>
      </c>
      <c r="S39" s="35">
        <v>2.3380000000000001</v>
      </c>
      <c r="T39" s="35">
        <v>2.722</v>
      </c>
      <c r="U39" s="35">
        <v>2.5270000000000001</v>
      </c>
      <c r="V39" s="35">
        <v>3.63</v>
      </c>
      <c r="W39" s="35">
        <v>3.6880000000000002</v>
      </c>
    </row>
    <row r="40" spans="1:27" x14ac:dyDescent="0.2">
      <c r="A40" s="14" t="s">
        <v>10</v>
      </c>
      <c r="B40" s="19" t="s">
        <v>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5">
        <v>0.13400000000000001</v>
      </c>
      <c r="R40" s="35">
        <v>0.14499999999999999</v>
      </c>
      <c r="S40" s="35">
        <v>0.17299999999999999</v>
      </c>
      <c r="T40" s="35">
        <v>0.187</v>
      </c>
      <c r="U40" s="35">
        <v>0.2</v>
      </c>
      <c r="V40" s="35">
        <v>0.192</v>
      </c>
      <c r="W40" s="35">
        <v>0.23400000000000001</v>
      </c>
    </row>
    <row r="41" spans="1:27" x14ac:dyDescent="0.2">
      <c r="A41" s="14" t="s">
        <v>12</v>
      </c>
      <c r="B41" s="19" t="s">
        <v>2</v>
      </c>
      <c r="C41" s="35">
        <v>6.0000000000000001E-3</v>
      </c>
      <c r="D41" s="35">
        <v>6.0000000000000001E-3</v>
      </c>
      <c r="E41" s="35">
        <v>7.0000000000000001E-3</v>
      </c>
      <c r="F41" s="35">
        <v>0.01</v>
      </c>
      <c r="G41" s="35">
        <v>1.7000000000000001E-2</v>
      </c>
      <c r="H41" s="35">
        <v>1.9E-2</v>
      </c>
      <c r="I41" s="35">
        <v>1.9E-2</v>
      </c>
      <c r="J41" s="35">
        <v>2.1000000000000001E-2</v>
      </c>
      <c r="K41" s="35">
        <v>2.1999999999999999E-2</v>
      </c>
      <c r="L41" s="35">
        <v>2.1999999999999999E-2</v>
      </c>
      <c r="M41" s="35">
        <v>2.1999999999999999E-2</v>
      </c>
      <c r="N41" s="35">
        <v>1.2999999999999999E-2</v>
      </c>
      <c r="O41" s="35">
        <v>4.0000000000000001E-3</v>
      </c>
      <c r="P41" s="35">
        <v>3.0000000000000001E-3</v>
      </c>
      <c r="Q41" s="35">
        <v>4.0000000000000001E-3</v>
      </c>
      <c r="R41" s="35">
        <v>5.0000000000000001E-3</v>
      </c>
      <c r="S41" s="35">
        <v>3.0000000000000001E-3</v>
      </c>
      <c r="T41" s="35">
        <v>8.0000000000000002E-3</v>
      </c>
      <c r="U41" s="35">
        <v>3.6000000000000004E-2</v>
      </c>
      <c r="V41" s="35">
        <v>4.2000000000000003E-2</v>
      </c>
      <c r="W41" s="35">
        <v>5.7000000000000002E-2</v>
      </c>
    </row>
    <row r="42" spans="1:27" x14ac:dyDescent="0.2">
      <c r="A42" s="14" t="s">
        <v>9</v>
      </c>
      <c r="B42" s="19" t="s">
        <v>2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5">
        <v>3.0000000000000001E-3</v>
      </c>
      <c r="R42" s="35">
        <v>4.0000000000000001E-3</v>
      </c>
      <c r="S42" s="35">
        <v>2E-3</v>
      </c>
      <c r="T42" s="35">
        <v>7.0000000000000001E-3</v>
      </c>
      <c r="U42" s="35">
        <v>3.4000000000000002E-2</v>
      </c>
      <c r="V42" s="35">
        <v>0.04</v>
      </c>
      <c r="W42" s="35">
        <v>5.5E-2</v>
      </c>
    </row>
    <row r="43" spans="1:27" x14ac:dyDescent="0.2">
      <c r="A43" s="14" t="s">
        <v>10</v>
      </c>
      <c r="B43" s="19" t="s">
        <v>2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5">
        <v>1E-3</v>
      </c>
      <c r="R43" s="35">
        <v>1E-3</v>
      </c>
      <c r="S43" s="35">
        <v>1E-3</v>
      </c>
      <c r="T43" s="35">
        <v>1E-3</v>
      </c>
      <c r="U43" s="35">
        <v>2E-3</v>
      </c>
      <c r="V43" s="35">
        <v>2E-3</v>
      </c>
      <c r="W43" s="35">
        <v>2E-3</v>
      </c>
    </row>
    <row r="44" spans="1:27" x14ac:dyDescent="0.2">
      <c r="A44" s="15" t="s">
        <v>8</v>
      </c>
      <c r="B44" s="19" t="s">
        <v>2</v>
      </c>
      <c r="C44" s="35">
        <v>0.03</v>
      </c>
      <c r="D44" s="35">
        <v>3.3000000000000002E-2</v>
      </c>
      <c r="E44" s="35">
        <v>3.3000000000000002E-2</v>
      </c>
      <c r="F44" s="35">
        <v>3.3000000000000002E-2</v>
      </c>
      <c r="G44" s="35">
        <v>3.4000000000000002E-2</v>
      </c>
      <c r="H44" s="35">
        <v>3.4000000000000002E-2</v>
      </c>
      <c r="I44" s="35">
        <v>3.5999999999999997E-2</v>
      </c>
      <c r="J44" s="35">
        <v>3.9E-2</v>
      </c>
      <c r="K44" s="35">
        <v>4.1000000000000002E-2</v>
      </c>
      <c r="L44" s="35">
        <v>3.9E-2</v>
      </c>
      <c r="M44" s="35">
        <v>3.9E-2</v>
      </c>
      <c r="N44" s="35">
        <v>6.0000000000000001E-3</v>
      </c>
      <c r="O44" s="35">
        <v>6.0000000000000001E-3</v>
      </c>
      <c r="P44" s="35">
        <v>8.9999999999999993E-3</v>
      </c>
      <c r="Q44" s="35">
        <v>1.0419999999999998</v>
      </c>
      <c r="R44" s="35">
        <v>0.01</v>
      </c>
      <c r="S44" s="35">
        <v>1.0999999999999999E-2</v>
      </c>
      <c r="T44" s="35">
        <v>1.4E-2</v>
      </c>
      <c r="U44" s="35">
        <v>1.3000000000000001E-2</v>
      </c>
      <c r="V44" s="35">
        <v>2.8000000000000001E-2</v>
      </c>
      <c r="W44" s="35">
        <v>1.4999999999999999E-2</v>
      </c>
      <c r="AA44" s="146"/>
    </row>
    <row r="45" spans="1:27" x14ac:dyDescent="0.2">
      <c r="A45" s="14" t="s">
        <v>11</v>
      </c>
      <c r="B45" s="19" t="s">
        <v>2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1E-3</v>
      </c>
      <c r="I45" s="35">
        <v>1E-3</v>
      </c>
      <c r="J45" s="35">
        <v>2E-3</v>
      </c>
      <c r="K45" s="35">
        <v>2E-3</v>
      </c>
      <c r="L45" s="35">
        <v>2E-3</v>
      </c>
      <c r="M45" s="35">
        <v>3.0000000000000001E-3</v>
      </c>
      <c r="N45" s="35">
        <v>2E-3</v>
      </c>
      <c r="O45" s="35">
        <v>2E-3</v>
      </c>
      <c r="P45" s="35">
        <v>4.0000000000000001E-3</v>
      </c>
      <c r="Q45" s="35">
        <v>5.0000000000000001E-3</v>
      </c>
      <c r="R45" s="35">
        <v>6.0000000000000001E-3</v>
      </c>
      <c r="S45" s="35">
        <v>7.0000000000000001E-3</v>
      </c>
      <c r="T45" s="35">
        <v>8.9999999999999993E-3</v>
      </c>
      <c r="U45" s="35">
        <v>9.0000000000000011E-3</v>
      </c>
      <c r="V45" s="35">
        <v>2.4E-2</v>
      </c>
      <c r="W45" s="35">
        <v>1.2E-2</v>
      </c>
    </row>
    <row r="46" spans="1:27" x14ac:dyDescent="0.2">
      <c r="A46" s="14" t="s">
        <v>9</v>
      </c>
      <c r="B46" s="19" t="s">
        <v>2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5">
        <v>3.0000000000000001E-3</v>
      </c>
      <c r="R46" s="35">
        <v>4.0000000000000001E-3</v>
      </c>
      <c r="S46" s="35">
        <v>5.0000000000000001E-3</v>
      </c>
      <c r="T46" s="35">
        <v>3.0000000000000001E-3</v>
      </c>
      <c r="U46" s="35">
        <v>3.0000000000000001E-3</v>
      </c>
      <c r="V46" s="35">
        <v>4.0000000000000001E-3</v>
      </c>
      <c r="W46" s="35">
        <v>3.0000000000000001E-3</v>
      </c>
    </row>
    <row r="47" spans="1:27" x14ac:dyDescent="0.2">
      <c r="A47" s="14" t="s">
        <v>10</v>
      </c>
      <c r="B47" s="19" t="s">
        <v>2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5">
        <v>2E-3</v>
      </c>
      <c r="R47" s="35">
        <v>2E-3</v>
      </c>
      <c r="S47" s="35">
        <v>2E-3</v>
      </c>
      <c r="T47" s="35">
        <v>6.0000000000000001E-3</v>
      </c>
      <c r="U47" s="35">
        <v>6.0000000000000001E-3</v>
      </c>
      <c r="V47" s="35">
        <v>0.02</v>
      </c>
      <c r="W47" s="35">
        <v>8.9999999999999993E-3</v>
      </c>
    </row>
    <row r="48" spans="1:27" x14ac:dyDescent="0.2">
      <c r="A48" s="14" t="s">
        <v>12</v>
      </c>
      <c r="B48" s="19" t="s">
        <v>2</v>
      </c>
      <c r="C48" s="35">
        <v>0.03</v>
      </c>
      <c r="D48" s="35">
        <v>3.3000000000000002E-2</v>
      </c>
      <c r="E48" s="35">
        <v>3.3000000000000002E-2</v>
      </c>
      <c r="F48" s="35">
        <v>3.3000000000000002E-2</v>
      </c>
      <c r="G48" s="35">
        <v>3.4000000000000002E-2</v>
      </c>
      <c r="H48" s="35">
        <v>3.3000000000000002E-2</v>
      </c>
      <c r="I48" s="35">
        <v>3.5000000000000003E-2</v>
      </c>
      <c r="J48" s="35">
        <v>3.6999999999999998E-2</v>
      </c>
      <c r="K48" s="35">
        <v>3.9E-2</v>
      </c>
      <c r="L48" s="35">
        <v>3.6999999999999998E-2</v>
      </c>
      <c r="M48" s="35">
        <v>3.5999999999999997E-2</v>
      </c>
      <c r="N48" s="35">
        <v>4.0000000000000001E-3</v>
      </c>
      <c r="O48" s="35">
        <v>4.0000000000000001E-3</v>
      </c>
      <c r="P48" s="35">
        <v>5.0000000000000001E-3</v>
      </c>
      <c r="Q48" s="35">
        <v>1.0369999999999999</v>
      </c>
      <c r="R48" s="35">
        <v>4.0000000000000001E-3</v>
      </c>
      <c r="S48" s="35">
        <v>4.0000000000000001E-3</v>
      </c>
      <c r="T48" s="35">
        <v>5.0000000000000001E-3</v>
      </c>
      <c r="U48" s="35">
        <v>4.0000000000000001E-3</v>
      </c>
      <c r="V48" s="35">
        <v>4.0000000000000001E-3</v>
      </c>
      <c r="W48" s="35">
        <v>3.0000000000000001E-3</v>
      </c>
    </row>
    <row r="49" spans="1:23" x14ac:dyDescent="0.2">
      <c r="A49" s="14" t="s">
        <v>9</v>
      </c>
      <c r="B49" s="19" t="s">
        <v>2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5">
        <v>1.034</v>
      </c>
      <c r="R49" s="35">
        <v>1E-3</v>
      </c>
      <c r="S49" s="35">
        <v>1E-3</v>
      </c>
      <c r="T49" s="35">
        <v>0</v>
      </c>
      <c r="U49" s="35">
        <v>0</v>
      </c>
      <c r="V49" s="35">
        <v>0</v>
      </c>
      <c r="W49" s="35">
        <v>0</v>
      </c>
    </row>
    <row r="50" spans="1:23" x14ac:dyDescent="0.2">
      <c r="A50" s="14" t="s">
        <v>10</v>
      </c>
      <c r="B50" s="19" t="s">
        <v>2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5">
        <v>3.0000000000000001E-3</v>
      </c>
      <c r="R50" s="35">
        <v>3.0000000000000001E-3</v>
      </c>
      <c r="S50" s="35">
        <v>3.0000000000000001E-3</v>
      </c>
      <c r="T50" s="35">
        <v>5.0000000000000001E-3</v>
      </c>
      <c r="U50" s="35">
        <v>4.0000000000000001E-3</v>
      </c>
      <c r="V50" s="35">
        <v>4.0000000000000001E-3</v>
      </c>
      <c r="W50" s="35">
        <v>3.0000000000000001E-3</v>
      </c>
    </row>
    <row r="51" spans="1:23" x14ac:dyDescent="0.2">
      <c r="A51" s="12" t="s">
        <v>19</v>
      </c>
      <c r="B51" s="22" t="s">
        <v>2</v>
      </c>
      <c r="C51" s="32">
        <f>C52+C53+C54</f>
        <v>21.034000000000002</v>
      </c>
      <c r="D51" s="32">
        <f t="shared" ref="D51:P51" si="14">D52+D53+D54</f>
        <v>18.66</v>
      </c>
      <c r="E51" s="32">
        <f t="shared" si="14"/>
        <v>19.721</v>
      </c>
      <c r="F51" s="32">
        <f t="shared" si="14"/>
        <v>20.595999999999997</v>
      </c>
      <c r="G51" s="32">
        <f t="shared" si="14"/>
        <v>25.198</v>
      </c>
      <c r="H51" s="32">
        <f t="shared" si="14"/>
        <v>25.725000000000001</v>
      </c>
      <c r="I51" s="32">
        <f t="shared" si="14"/>
        <v>920.09899999999982</v>
      </c>
      <c r="J51" s="32">
        <f t="shared" si="14"/>
        <v>1089.0539999999999</v>
      </c>
      <c r="K51" s="32">
        <f t="shared" si="14"/>
        <v>954.04299999999989</v>
      </c>
      <c r="L51" s="32">
        <f t="shared" si="14"/>
        <v>963.34100000000001</v>
      </c>
      <c r="M51" s="32">
        <f t="shared" si="14"/>
        <v>310.31799999999998</v>
      </c>
      <c r="N51" s="32">
        <f t="shared" si="14"/>
        <v>263.71999999999997</v>
      </c>
      <c r="O51" s="32">
        <f t="shared" si="14"/>
        <v>110.85100000000001</v>
      </c>
      <c r="P51" s="32">
        <f t="shared" si="14"/>
        <v>146.17400000000001</v>
      </c>
      <c r="Q51" s="32">
        <v>227.60999999999999</v>
      </c>
      <c r="R51" s="32">
        <v>301.95800000000003</v>
      </c>
      <c r="S51" s="32">
        <v>325.94100000000003</v>
      </c>
      <c r="T51" s="32">
        <v>457.029</v>
      </c>
      <c r="U51" s="32">
        <v>862.70900000000006</v>
      </c>
      <c r="V51" s="32">
        <v>292.58699999999999</v>
      </c>
      <c r="W51" s="32">
        <v>348.935</v>
      </c>
    </row>
    <row r="52" spans="1:23" x14ac:dyDescent="0.2">
      <c r="A52" s="12" t="s">
        <v>5</v>
      </c>
      <c r="B52" s="22" t="s">
        <v>2</v>
      </c>
      <c r="C52" s="32">
        <f t="shared" ref="C52:P52" si="15">C55</f>
        <v>21.023000000000003</v>
      </c>
      <c r="D52" s="32">
        <f t="shared" si="15"/>
        <v>18.64</v>
      </c>
      <c r="E52" s="32">
        <f t="shared" si="15"/>
        <v>19.7</v>
      </c>
      <c r="F52" s="32">
        <f t="shared" si="15"/>
        <v>20.567999999999998</v>
      </c>
      <c r="G52" s="32">
        <f t="shared" si="15"/>
        <v>25.115000000000002</v>
      </c>
      <c r="H52" s="32">
        <f t="shared" si="15"/>
        <v>25.634</v>
      </c>
      <c r="I52" s="32">
        <f t="shared" si="15"/>
        <v>28.683</v>
      </c>
      <c r="J52" s="32">
        <f t="shared" si="15"/>
        <v>32.600999999999999</v>
      </c>
      <c r="K52" s="32">
        <f t="shared" si="15"/>
        <v>31.26</v>
      </c>
      <c r="L52" s="32">
        <f t="shared" si="15"/>
        <v>19.906000000000002</v>
      </c>
      <c r="M52" s="32">
        <f t="shared" si="15"/>
        <v>23.736000000000001</v>
      </c>
      <c r="N52" s="32">
        <f t="shared" si="15"/>
        <v>23.393000000000001</v>
      </c>
      <c r="O52" s="32">
        <f t="shared" si="15"/>
        <v>15.093</v>
      </c>
      <c r="P52" s="32">
        <f t="shared" si="15"/>
        <v>31.54</v>
      </c>
      <c r="Q52" s="32">
        <v>110.35199999999999</v>
      </c>
      <c r="R52" s="32">
        <v>38.289000000000001</v>
      </c>
      <c r="S52" s="32">
        <v>35.606999999999999</v>
      </c>
      <c r="T52" s="32">
        <v>45.945999999999998</v>
      </c>
      <c r="U52" s="32">
        <v>46.935000000000002</v>
      </c>
      <c r="V52" s="32">
        <v>28.077999999999999</v>
      </c>
      <c r="W52" s="32">
        <v>34.075000000000003</v>
      </c>
    </row>
    <row r="53" spans="1:23" x14ac:dyDescent="0.2">
      <c r="A53" s="12" t="s">
        <v>6</v>
      </c>
      <c r="B53" s="22" t="s">
        <v>2</v>
      </c>
      <c r="C53" s="32">
        <f t="shared" ref="C53:P53" si="16">C70</f>
        <v>0</v>
      </c>
      <c r="D53" s="32">
        <f t="shared" si="16"/>
        <v>0</v>
      </c>
      <c r="E53" s="32">
        <f t="shared" si="16"/>
        <v>0</v>
      </c>
      <c r="F53" s="32">
        <f t="shared" si="16"/>
        <v>0</v>
      </c>
      <c r="G53" s="32">
        <f t="shared" si="16"/>
        <v>0</v>
      </c>
      <c r="H53" s="32">
        <f t="shared" si="16"/>
        <v>0</v>
      </c>
      <c r="I53" s="32">
        <f t="shared" si="16"/>
        <v>891.15899999999988</v>
      </c>
      <c r="J53" s="32">
        <f t="shared" si="16"/>
        <v>1056.2849999999999</v>
      </c>
      <c r="K53" s="32">
        <f t="shared" si="16"/>
        <v>922.38299999999992</v>
      </c>
      <c r="L53" s="32">
        <f t="shared" si="16"/>
        <v>943.06700000000001</v>
      </c>
      <c r="M53" s="32">
        <f t="shared" si="16"/>
        <v>286.28800000000001</v>
      </c>
      <c r="N53" s="32">
        <f t="shared" si="16"/>
        <v>240.1</v>
      </c>
      <c r="O53" s="32">
        <f t="shared" si="16"/>
        <v>95.567000000000007</v>
      </c>
      <c r="P53" s="32">
        <f t="shared" si="16"/>
        <v>114.31500000000001</v>
      </c>
      <c r="Q53" s="32">
        <v>116.55500000000001</v>
      </c>
      <c r="R53" s="32">
        <v>262.38000000000005</v>
      </c>
      <c r="S53" s="32">
        <v>289.43599999999998</v>
      </c>
      <c r="T53" s="32">
        <v>410.64100000000002</v>
      </c>
      <c r="U53" s="32">
        <v>815.08900000000006</v>
      </c>
      <c r="V53" s="32">
        <v>263.60000000000002</v>
      </c>
      <c r="W53" s="32">
        <v>312.74700000000001</v>
      </c>
    </row>
    <row r="54" spans="1:23" x14ac:dyDescent="0.2">
      <c r="A54" s="12" t="s">
        <v>22</v>
      </c>
      <c r="B54" s="22" t="s">
        <v>2</v>
      </c>
      <c r="C54" s="43">
        <f>C85</f>
        <v>1.0999999999999999E-2</v>
      </c>
      <c r="D54" s="43">
        <f t="shared" ref="D54:P54" si="17">D85</f>
        <v>0.02</v>
      </c>
      <c r="E54" s="43">
        <f t="shared" si="17"/>
        <v>2.1000000000000001E-2</v>
      </c>
      <c r="F54" s="43">
        <f t="shared" si="17"/>
        <v>2.8000000000000001E-2</v>
      </c>
      <c r="G54" s="43">
        <f t="shared" si="17"/>
        <v>8.3000000000000004E-2</v>
      </c>
      <c r="H54" s="43">
        <f t="shared" si="17"/>
        <v>9.0999999999999998E-2</v>
      </c>
      <c r="I54" s="43">
        <f t="shared" si="17"/>
        <v>0.25700000000000001</v>
      </c>
      <c r="J54" s="43">
        <f t="shared" si="17"/>
        <v>0.16800000000000001</v>
      </c>
      <c r="K54" s="43">
        <f t="shared" si="17"/>
        <v>0.4</v>
      </c>
      <c r="L54" s="43">
        <f t="shared" si="17"/>
        <v>0.36799999999999999</v>
      </c>
      <c r="M54" s="43">
        <f t="shared" si="17"/>
        <v>0.29399999999999998</v>
      </c>
      <c r="N54" s="43">
        <f t="shared" si="17"/>
        <v>0.22700000000000001</v>
      </c>
      <c r="O54" s="43">
        <f t="shared" si="17"/>
        <v>0.191</v>
      </c>
      <c r="P54" s="43">
        <f t="shared" si="17"/>
        <v>0.31900000000000001</v>
      </c>
      <c r="Q54" s="43">
        <v>0.70299999999999996</v>
      </c>
      <c r="R54" s="32">
        <v>1.2889999999999999</v>
      </c>
      <c r="S54" s="32">
        <v>0.89800000000000002</v>
      </c>
      <c r="T54" s="32">
        <v>0.442</v>
      </c>
      <c r="U54" s="32">
        <v>0.68499999999999994</v>
      </c>
      <c r="V54" s="32">
        <v>0.90900000000000003</v>
      </c>
      <c r="W54" s="32">
        <v>2.113</v>
      </c>
    </row>
    <row r="55" spans="1:23" x14ac:dyDescent="0.2">
      <c r="A55" s="13" t="s">
        <v>20</v>
      </c>
      <c r="B55" s="21" t="s">
        <v>2</v>
      </c>
      <c r="C55" s="34">
        <f t="shared" ref="C55:P55" si="18">C56+C63</f>
        <v>21.023000000000003</v>
      </c>
      <c r="D55" s="34">
        <f t="shared" si="18"/>
        <v>18.64</v>
      </c>
      <c r="E55" s="34">
        <f t="shared" si="18"/>
        <v>19.7</v>
      </c>
      <c r="F55" s="34">
        <f t="shared" si="18"/>
        <v>20.567999999999998</v>
      </c>
      <c r="G55" s="34">
        <f t="shared" si="18"/>
        <v>25.115000000000002</v>
      </c>
      <c r="H55" s="34">
        <f t="shared" si="18"/>
        <v>25.634</v>
      </c>
      <c r="I55" s="34">
        <f t="shared" si="18"/>
        <v>28.683</v>
      </c>
      <c r="J55" s="34">
        <f t="shared" si="18"/>
        <v>32.600999999999999</v>
      </c>
      <c r="K55" s="34">
        <f t="shared" si="18"/>
        <v>31.26</v>
      </c>
      <c r="L55" s="34">
        <f t="shared" si="18"/>
        <v>19.906000000000002</v>
      </c>
      <c r="M55" s="34">
        <f t="shared" si="18"/>
        <v>23.736000000000001</v>
      </c>
      <c r="N55" s="34">
        <f t="shared" si="18"/>
        <v>23.393000000000001</v>
      </c>
      <c r="O55" s="34">
        <f t="shared" si="18"/>
        <v>15.093</v>
      </c>
      <c r="P55" s="34">
        <f t="shared" si="18"/>
        <v>31.54</v>
      </c>
      <c r="Q55" s="34">
        <v>110.35199999999999</v>
      </c>
      <c r="R55" s="34">
        <v>38.289000000000001</v>
      </c>
      <c r="S55" s="34">
        <v>35.606999999999999</v>
      </c>
      <c r="T55" s="34">
        <v>45.945999999999998</v>
      </c>
      <c r="U55" s="34">
        <v>46.935000000000002</v>
      </c>
      <c r="V55" s="34">
        <v>28.077999999999999</v>
      </c>
      <c r="W55" s="34">
        <v>34.075000000000003</v>
      </c>
    </row>
    <row r="56" spans="1:23" x14ac:dyDescent="0.2">
      <c r="A56" s="14" t="s">
        <v>7</v>
      </c>
      <c r="B56" s="19" t="s">
        <v>2</v>
      </c>
      <c r="C56" s="35">
        <f t="shared" ref="C56:O56" si="19">C57+C60</f>
        <v>20.958000000000002</v>
      </c>
      <c r="D56" s="35">
        <f t="shared" si="19"/>
        <v>18.582000000000001</v>
      </c>
      <c r="E56" s="35">
        <f t="shared" si="19"/>
        <v>19.617999999999999</v>
      </c>
      <c r="F56" s="35">
        <f t="shared" si="19"/>
        <v>20.47</v>
      </c>
      <c r="G56" s="35">
        <f t="shared" si="19"/>
        <v>24.990000000000002</v>
      </c>
      <c r="H56" s="35">
        <f t="shared" si="19"/>
        <v>25.501999999999999</v>
      </c>
      <c r="I56" s="35">
        <f t="shared" si="19"/>
        <v>28.533000000000001</v>
      </c>
      <c r="J56" s="35">
        <f t="shared" si="19"/>
        <v>32.46</v>
      </c>
      <c r="K56" s="35">
        <f t="shared" si="19"/>
        <v>31.115000000000002</v>
      </c>
      <c r="L56" s="35">
        <f t="shared" si="19"/>
        <v>19.781000000000002</v>
      </c>
      <c r="M56" s="35">
        <f t="shared" si="19"/>
        <v>23.619</v>
      </c>
      <c r="N56" s="35">
        <f t="shared" si="19"/>
        <v>23.268000000000001</v>
      </c>
      <c r="O56" s="35">
        <f t="shared" si="19"/>
        <v>15.034000000000001</v>
      </c>
      <c r="P56" s="35">
        <v>31.388999999999999</v>
      </c>
      <c r="Q56" s="35">
        <v>109.901</v>
      </c>
      <c r="R56" s="35">
        <v>38.073</v>
      </c>
      <c r="S56" s="35">
        <v>35.371000000000002</v>
      </c>
      <c r="T56" s="35">
        <v>45.710999999999999</v>
      </c>
      <c r="U56" s="35">
        <v>46.664000000000001</v>
      </c>
      <c r="V56" s="35">
        <v>27.803999999999998</v>
      </c>
      <c r="W56" s="35">
        <v>33.793999999999997</v>
      </c>
    </row>
    <row r="57" spans="1:23" x14ac:dyDescent="0.2">
      <c r="A57" s="14" t="s">
        <v>11</v>
      </c>
      <c r="B57" s="19" t="s">
        <v>2</v>
      </c>
      <c r="C57" s="35">
        <v>20.911000000000001</v>
      </c>
      <c r="D57" s="35">
        <v>18.527000000000001</v>
      </c>
      <c r="E57" s="35">
        <v>19.558</v>
      </c>
      <c r="F57" s="35">
        <v>20.407</v>
      </c>
      <c r="G57" s="35">
        <v>24.931000000000001</v>
      </c>
      <c r="H57" s="35">
        <v>25.439</v>
      </c>
      <c r="I57" s="35">
        <v>28.452000000000002</v>
      </c>
      <c r="J57" s="35">
        <v>32.365000000000002</v>
      </c>
      <c r="K57" s="35">
        <v>31.018000000000001</v>
      </c>
      <c r="L57" s="35">
        <v>19.745000000000001</v>
      </c>
      <c r="M57" s="35">
        <v>23.587</v>
      </c>
      <c r="N57" s="35">
        <v>23.241</v>
      </c>
      <c r="O57" s="35">
        <v>15.003</v>
      </c>
      <c r="P57" s="35">
        <v>31.314</v>
      </c>
      <c r="Q57" s="35">
        <v>109.378</v>
      </c>
      <c r="R57" s="35">
        <v>37.942</v>
      </c>
      <c r="S57" s="35">
        <v>35.271999999999998</v>
      </c>
      <c r="T57" s="35">
        <v>45.628</v>
      </c>
      <c r="U57" s="35">
        <v>46.582999999999998</v>
      </c>
      <c r="V57" s="35">
        <v>27.734999999999999</v>
      </c>
      <c r="W57" s="35">
        <v>33.709000000000003</v>
      </c>
    </row>
    <row r="58" spans="1:23" x14ac:dyDescent="0.2">
      <c r="A58" s="14" t="s">
        <v>9</v>
      </c>
      <c r="B58" s="19" t="s">
        <v>2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44">
        <v>60.802999999999997</v>
      </c>
      <c r="R58" s="44">
        <v>16.718</v>
      </c>
      <c r="S58" s="44">
        <v>13.186999999999999</v>
      </c>
      <c r="T58" s="44">
        <v>23.661000000000001</v>
      </c>
      <c r="U58" s="44">
        <v>26.003</v>
      </c>
      <c r="V58" s="44">
        <v>10.833</v>
      </c>
      <c r="W58" s="44">
        <v>13.618</v>
      </c>
    </row>
    <row r="59" spans="1:23" x14ac:dyDescent="0.2">
      <c r="A59" s="14" t="s">
        <v>10</v>
      </c>
      <c r="B59" s="19" t="s">
        <v>2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44">
        <v>48.575000000000003</v>
      </c>
      <c r="R59" s="44">
        <v>21.224</v>
      </c>
      <c r="S59" s="44">
        <v>22.085000000000001</v>
      </c>
      <c r="T59" s="44">
        <v>21.966999999999999</v>
      </c>
      <c r="U59" s="44">
        <v>20.58</v>
      </c>
      <c r="V59" s="44">
        <v>16.902000000000001</v>
      </c>
      <c r="W59" s="44">
        <v>20.091000000000001</v>
      </c>
    </row>
    <row r="60" spans="1:23" x14ac:dyDescent="0.2">
      <c r="A60" s="14" t="s">
        <v>12</v>
      </c>
      <c r="B60" s="19" t="s">
        <v>2</v>
      </c>
      <c r="C60" s="35">
        <v>4.7E-2</v>
      </c>
      <c r="D60" s="35">
        <v>5.5E-2</v>
      </c>
      <c r="E60" s="35">
        <v>0.06</v>
      </c>
      <c r="F60" s="35">
        <v>6.3E-2</v>
      </c>
      <c r="G60" s="35">
        <v>5.8999999999999997E-2</v>
      </c>
      <c r="H60" s="35">
        <v>6.3E-2</v>
      </c>
      <c r="I60" s="35">
        <v>8.1000000000000003E-2</v>
      </c>
      <c r="J60" s="35">
        <v>9.5000000000000001E-2</v>
      </c>
      <c r="K60" s="35">
        <v>9.7000000000000003E-2</v>
      </c>
      <c r="L60" s="35">
        <v>3.5999999999999997E-2</v>
      </c>
      <c r="M60" s="35">
        <v>3.2000000000000001E-2</v>
      </c>
      <c r="N60" s="35">
        <v>2.7E-2</v>
      </c>
      <c r="O60" s="35">
        <v>3.1E-2</v>
      </c>
      <c r="P60" s="35">
        <v>7.4999999999999997E-2</v>
      </c>
      <c r="Q60" s="35">
        <v>0.52300000000000002</v>
      </c>
      <c r="R60" s="35">
        <v>0.13100000000000001</v>
      </c>
      <c r="S60" s="35">
        <v>9.9000000000000005E-2</v>
      </c>
      <c r="T60" s="35">
        <v>8.3000000000000004E-2</v>
      </c>
      <c r="U60" s="35">
        <v>8.0999999999999989E-2</v>
      </c>
      <c r="V60" s="35">
        <v>6.9000000000000006E-2</v>
      </c>
      <c r="W60" s="35">
        <v>8.5000000000000006E-2</v>
      </c>
    </row>
    <row r="61" spans="1:23" x14ac:dyDescent="0.2">
      <c r="A61" s="14" t="s">
        <v>9</v>
      </c>
      <c r="B61" s="19" t="s">
        <v>2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44">
        <v>0.41</v>
      </c>
      <c r="R61" s="44">
        <v>8.7999999999999995E-2</v>
      </c>
      <c r="S61" s="44">
        <v>5.7000000000000002E-2</v>
      </c>
      <c r="T61" s="44">
        <v>4.2000000000000003E-2</v>
      </c>
      <c r="U61" s="44">
        <v>3.7999999999999999E-2</v>
      </c>
      <c r="V61" s="44">
        <v>3.3000000000000002E-2</v>
      </c>
      <c r="W61" s="44">
        <v>3.6999999999999998E-2</v>
      </c>
    </row>
    <row r="62" spans="1:23" x14ac:dyDescent="0.2">
      <c r="A62" s="14" t="s">
        <v>10</v>
      </c>
      <c r="B62" s="19" t="s">
        <v>2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44">
        <v>0.113</v>
      </c>
      <c r="R62" s="44">
        <v>4.2999999999999997E-2</v>
      </c>
      <c r="S62" s="44">
        <v>4.2000000000000003E-2</v>
      </c>
      <c r="T62" s="44">
        <v>4.1000000000000002E-2</v>
      </c>
      <c r="U62" s="44">
        <v>4.2999999999999997E-2</v>
      </c>
      <c r="V62" s="44">
        <v>3.5999999999999997E-2</v>
      </c>
      <c r="W62" s="44">
        <v>4.8000000000000001E-2</v>
      </c>
    </row>
    <row r="63" spans="1:23" x14ac:dyDescent="0.2">
      <c r="A63" s="15" t="s">
        <v>8</v>
      </c>
      <c r="B63" s="19" t="s">
        <v>2</v>
      </c>
      <c r="C63" s="35">
        <f t="shared" ref="C63:O63" si="20">C64+C67</f>
        <v>6.5000000000000002E-2</v>
      </c>
      <c r="D63" s="35">
        <f t="shared" si="20"/>
        <v>5.7999999999999996E-2</v>
      </c>
      <c r="E63" s="35">
        <f t="shared" si="20"/>
        <v>8.2000000000000003E-2</v>
      </c>
      <c r="F63" s="35">
        <f t="shared" si="20"/>
        <v>9.8000000000000004E-2</v>
      </c>
      <c r="G63" s="35">
        <f t="shared" si="20"/>
        <v>0.125</v>
      </c>
      <c r="H63" s="35">
        <f t="shared" si="20"/>
        <v>0.13200000000000001</v>
      </c>
      <c r="I63" s="35">
        <f t="shared" si="20"/>
        <v>0.15000000000000002</v>
      </c>
      <c r="J63" s="35">
        <f t="shared" si="20"/>
        <v>0.14100000000000001</v>
      </c>
      <c r="K63" s="35">
        <f t="shared" si="20"/>
        <v>0.14499999999999999</v>
      </c>
      <c r="L63" s="35">
        <f t="shared" si="20"/>
        <v>0.125</v>
      </c>
      <c r="M63" s="35">
        <f t="shared" si="20"/>
        <v>0.11700000000000001</v>
      </c>
      <c r="N63" s="35">
        <f t="shared" si="20"/>
        <v>0.125</v>
      </c>
      <c r="O63" s="35">
        <f t="shared" si="20"/>
        <v>5.9000000000000004E-2</v>
      </c>
      <c r="P63" s="35">
        <v>0.151</v>
      </c>
      <c r="Q63" s="35">
        <v>0.45100000000000001</v>
      </c>
      <c r="R63" s="35">
        <v>0.216</v>
      </c>
      <c r="S63" s="35">
        <v>0.23599999999999999</v>
      </c>
      <c r="T63" s="35">
        <v>0.23499999999999999</v>
      </c>
      <c r="U63" s="35">
        <v>0.27100000000000002</v>
      </c>
      <c r="V63" s="35">
        <v>0.27400000000000002</v>
      </c>
      <c r="W63" s="35">
        <v>0.28100000000000003</v>
      </c>
    </row>
    <row r="64" spans="1:23" x14ac:dyDescent="0.2">
      <c r="A64" s="14" t="s">
        <v>11</v>
      </c>
      <c r="B64" s="19" t="s">
        <v>2</v>
      </c>
      <c r="C64" s="35">
        <v>5.8999999999999997E-2</v>
      </c>
      <c r="D64" s="35">
        <v>5.0999999999999997E-2</v>
      </c>
      <c r="E64" s="35">
        <v>7.4999999999999997E-2</v>
      </c>
      <c r="F64" s="35">
        <v>9.0999999999999998E-2</v>
      </c>
      <c r="G64" s="35">
        <v>0.11899999999999999</v>
      </c>
      <c r="H64" s="35">
        <v>0.127</v>
      </c>
      <c r="I64" s="35">
        <v>0.14000000000000001</v>
      </c>
      <c r="J64" s="35">
        <v>0.13600000000000001</v>
      </c>
      <c r="K64" s="35">
        <v>0.14199999999999999</v>
      </c>
      <c r="L64" s="35">
        <v>0.122</v>
      </c>
      <c r="M64" s="35">
        <v>0.114</v>
      </c>
      <c r="N64" s="35">
        <v>0.122</v>
      </c>
      <c r="O64" s="35">
        <v>5.7000000000000002E-2</v>
      </c>
      <c r="P64" s="35">
        <v>0.15</v>
      </c>
      <c r="Q64" s="35">
        <v>0.45</v>
      </c>
      <c r="R64" s="35">
        <v>0.216</v>
      </c>
      <c r="S64" s="35">
        <v>0.23599999999999999</v>
      </c>
      <c r="T64" s="35">
        <v>0.23400000000000001</v>
      </c>
      <c r="U64" s="35">
        <v>0.27</v>
      </c>
      <c r="V64" s="35">
        <v>0.27100000000000002</v>
      </c>
      <c r="W64" s="35">
        <v>0.27900000000000003</v>
      </c>
    </row>
    <row r="65" spans="1:23" x14ac:dyDescent="0.2">
      <c r="A65" s="14" t="s">
        <v>9</v>
      </c>
      <c r="B65" s="19" t="s">
        <v>2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44">
        <v>0.32500000000000001</v>
      </c>
      <c r="R65" s="44">
        <v>0.15</v>
      </c>
      <c r="S65" s="44">
        <v>0.157</v>
      </c>
      <c r="T65" s="44">
        <v>0.16</v>
      </c>
      <c r="U65" s="44">
        <v>0.19600000000000001</v>
      </c>
      <c r="V65" s="44">
        <v>0.19900000000000001</v>
      </c>
      <c r="W65" s="44">
        <v>0.20399999999999999</v>
      </c>
    </row>
    <row r="66" spans="1:23" x14ac:dyDescent="0.2">
      <c r="A66" s="14" t="s">
        <v>10</v>
      </c>
      <c r="B66" s="19" t="s">
        <v>2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44">
        <v>0.125</v>
      </c>
      <c r="R66" s="44">
        <v>6.6000000000000003E-2</v>
      </c>
      <c r="S66" s="44">
        <v>7.9000000000000001E-2</v>
      </c>
      <c r="T66" s="44">
        <v>7.3999999999999996E-2</v>
      </c>
      <c r="U66" s="44">
        <v>7.3999999999999996E-2</v>
      </c>
      <c r="V66" s="44">
        <v>7.1999999999999995E-2</v>
      </c>
      <c r="W66" s="44">
        <v>7.4999999999999997E-2</v>
      </c>
    </row>
    <row r="67" spans="1:23" x14ac:dyDescent="0.2">
      <c r="A67" s="14" t="s">
        <v>12</v>
      </c>
      <c r="B67" s="19" t="s">
        <v>2</v>
      </c>
      <c r="C67" s="35">
        <v>6.0000000000000001E-3</v>
      </c>
      <c r="D67" s="35">
        <v>7.0000000000000001E-3</v>
      </c>
      <c r="E67" s="35">
        <v>7.0000000000000001E-3</v>
      </c>
      <c r="F67" s="35">
        <v>7.0000000000000001E-3</v>
      </c>
      <c r="G67" s="35">
        <v>6.0000000000000001E-3</v>
      </c>
      <c r="H67" s="35">
        <v>5.0000000000000001E-3</v>
      </c>
      <c r="I67" s="35">
        <v>0.01</v>
      </c>
      <c r="J67" s="35">
        <v>5.0000000000000001E-3</v>
      </c>
      <c r="K67" s="35">
        <v>3.0000000000000001E-3</v>
      </c>
      <c r="L67" s="35">
        <v>3.0000000000000001E-3</v>
      </c>
      <c r="M67" s="35">
        <v>3.0000000000000001E-3</v>
      </c>
      <c r="N67" s="35">
        <v>3.0000000000000001E-3</v>
      </c>
      <c r="O67" s="35">
        <v>2E-3</v>
      </c>
      <c r="P67" s="35">
        <v>1E-3</v>
      </c>
      <c r="Q67" s="35">
        <v>1E-3</v>
      </c>
      <c r="R67" s="35">
        <v>0</v>
      </c>
      <c r="S67" s="35">
        <v>0</v>
      </c>
      <c r="T67" s="35">
        <v>1E-3</v>
      </c>
      <c r="U67" s="35">
        <v>1E-3</v>
      </c>
      <c r="V67" s="35">
        <v>3.0000000000000001E-3</v>
      </c>
      <c r="W67" s="35">
        <v>2E-3</v>
      </c>
    </row>
    <row r="68" spans="1:23" x14ac:dyDescent="0.2">
      <c r="A68" s="14" t="s">
        <v>9</v>
      </c>
      <c r="B68" s="19" t="s">
        <v>2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44">
        <v>1E-3</v>
      </c>
      <c r="R68" s="44">
        <v>0</v>
      </c>
      <c r="S68" s="44">
        <v>0</v>
      </c>
      <c r="T68" s="44">
        <v>1E-3</v>
      </c>
      <c r="U68" s="44">
        <v>1E-3</v>
      </c>
      <c r="V68" s="44">
        <v>1E-3</v>
      </c>
      <c r="W68" s="44">
        <v>1E-3</v>
      </c>
    </row>
    <row r="69" spans="1:23" x14ac:dyDescent="0.2">
      <c r="A69" s="14" t="s">
        <v>10</v>
      </c>
      <c r="B69" s="19" t="s">
        <v>2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2E-3</v>
      </c>
      <c r="W69" s="44">
        <v>1E-3</v>
      </c>
    </row>
    <row r="70" spans="1:23" s="39" customFormat="1" x14ac:dyDescent="0.2">
      <c r="A70" s="38" t="s">
        <v>21</v>
      </c>
      <c r="B70" s="21" t="s">
        <v>2</v>
      </c>
      <c r="C70" s="18">
        <f t="shared" ref="C70:P70" si="21">C71+C78</f>
        <v>0</v>
      </c>
      <c r="D70" s="18">
        <f t="shared" si="21"/>
        <v>0</v>
      </c>
      <c r="E70" s="18">
        <f t="shared" si="21"/>
        <v>0</v>
      </c>
      <c r="F70" s="18">
        <f t="shared" si="21"/>
        <v>0</v>
      </c>
      <c r="G70" s="18">
        <f t="shared" si="21"/>
        <v>0</v>
      </c>
      <c r="H70" s="18">
        <f t="shared" si="21"/>
        <v>0</v>
      </c>
      <c r="I70" s="34">
        <f t="shared" si="21"/>
        <v>891.15899999999988</v>
      </c>
      <c r="J70" s="34">
        <f t="shared" si="21"/>
        <v>1056.2849999999999</v>
      </c>
      <c r="K70" s="34">
        <f t="shared" si="21"/>
        <v>922.38299999999992</v>
      </c>
      <c r="L70" s="34">
        <f t="shared" si="21"/>
        <v>943.06700000000001</v>
      </c>
      <c r="M70" s="34">
        <f t="shared" si="21"/>
        <v>286.28800000000001</v>
      </c>
      <c r="N70" s="34">
        <f t="shared" si="21"/>
        <v>240.1</v>
      </c>
      <c r="O70" s="34">
        <f t="shared" si="21"/>
        <v>95.567000000000007</v>
      </c>
      <c r="P70" s="34">
        <f t="shared" si="21"/>
        <v>114.31500000000001</v>
      </c>
      <c r="Q70" s="34">
        <v>116.55500000000001</v>
      </c>
      <c r="R70" s="34">
        <v>262.38000000000005</v>
      </c>
      <c r="S70" s="34">
        <v>289.43599999999998</v>
      </c>
      <c r="T70" s="34">
        <v>410.64100000000002</v>
      </c>
      <c r="U70" s="34">
        <v>815.08900000000006</v>
      </c>
      <c r="V70" s="34">
        <v>263.60000000000002</v>
      </c>
      <c r="W70" s="34">
        <v>312.74700000000001</v>
      </c>
    </row>
    <row r="71" spans="1:23" s="39" customFormat="1" x14ac:dyDescent="0.2">
      <c r="A71" s="40" t="s">
        <v>7</v>
      </c>
      <c r="B71" s="19" t="s">
        <v>2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35">
        <f t="shared" ref="I71:P71" si="22">I72+I75</f>
        <v>891.14299999999992</v>
      </c>
      <c r="J71" s="35">
        <f t="shared" si="22"/>
        <v>1056.2619999999999</v>
      </c>
      <c r="K71" s="35">
        <f t="shared" si="22"/>
        <v>922.36799999999994</v>
      </c>
      <c r="L71" s="35">
        <f t="shared" si="22"/>
        <v>943.05799999999999</v>
      </c>
      <c r="M71" s="35">
        <f t="shared" si="22"/>
        <v>286.279</v>
      </c>
      <c r="N71" s="35">
        <f t="shared" si="22"/>
        <v>240.09100000000001</v>
      </c>
      <c r="O71" s="35">
        <f t="shared" si="22"/>
        <v>95.557000000000002</v>
      </c>
      <c r="P71" s="35">
        <f t="shared" si="22"/>
        <v>114.30500000000001</v>
      </c>
      <c r="Q71" s="35">
        <v>116.54400000000001</v>
      </c>
      <c r="R71" s="35">
        <v>262.36600000000004</v>
      </c>
      <c r="S71" s="35">
        <v>289.41800000000001</v>
      </c>
      <c r="T71" s="35">
        <v>410.625</v>
      </c>
      <c r="U71" s="35">
        <v>815.0630000000001</v>
      </c>
      <c r="V71" s="35">
        <v>263.55799999999999</v>
      </c>
      <c r="W71" s="35">
        <v>312.71100000000001</v>
      </c>
    </row>
    <row r="72" spans="1:23" s="39" customFormat="1" x14ac:dyDescent="0.2">
      <c r="A72" s="40" t="s">
        <v>11</v>
      </c>
      <c r="B72" s="19" t="s">
        <v>2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35">
        <v>891.13199999999995</v>
      </c>
      <c r="J72" s="35">
        <v>1056.249</v>
      </c>
      <c r="K72" s="35">
        <v>922.36199999999997</v>
      </c>
      <c r="L72" s="35">
        <v>943.05799999999999</v>
      </c>
      <c r="M72" s="35">
        <v>286.279</v>
      </c>
      <c r="N72" s="35">
        <v>240.09100000000001</v>
      </c>
      <c r="O72" s="35">
        <v>95.557000000000002</v>
      </c>
      <c r="P72" s="35">
        <v>114.081</v>
      </c>
      <c r="Q72" s="35">
        <v>116.38200000000001</v>
      </c>
      <c r="R72" s="35">
        <v>262.17700000000002</v>
      </c>
      <c r="S72" s="35">
        <v>289.24400000000003</v>
      </c>
      <c r="T72" s="35">
        <v>410.46800000000002</v>
      </c>
      <c r="U72" s="35">
        <v>814.92000000000007</v>
      </c>
      <c r="V72" s="35">
        <v>263.41000000000003</v>
      </c>
      <c r="W72" s="35">
        <v>312.04199999999997</v>
      </c>
    </row>
    <row r="73" spans="1:23" s="39" customFormat="1" x14ac:dyDescent="0.2">
      <c r="A73" s="40" t="s">
        <v>9</v>
      </c>
      <c r="B73" s="19" t="s">
        <v>2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140">
        <v>355.61099999999999</v>
      </c>
      <c r="U73" s="140">
        <v>704.36800000000005</v>
      </c>
      <c r="V73" s="140">
        <v>221.58500000000001</v>
      </c>
      <c r="W73" s="140">
        <v>277.84199999999998</v>
      </c>
    </row>
    <row r="74" spans="1:23" s="39" customFormat="1" x14ac:dyDescent="0.2">
      <c r="A74" s="40" t="s">
        <v>10</v>
      </c>
      <c r="B74" s="19" t="s">
        <v>2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140">
        <v>54.856999999999999</v>
      </c>
      <c r="U74" s="140">
        <v>110.55200000000001</v>
      </c>
      <c r="V74" s="140">
        <v>41.825000000000003</v>
      </c>
      <c r="W74" s="140">
        <v>34.200000000000003</v>
      </c>
    </row>
    <row r="75" spans="1:23" s="39" customFormat="1" x14ac:dyDescent="0.2">
      <c r="A75" s="40" t="s">
        <v>12</v>
      </c>
      <c r="B75" s="19" t="s">
        <v>2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35">
        <v>1.0999999999999999E-2</v>
      </c>
      <c r="J75" s="35">
        <v>1.2999999999999999E-2</v>
      </c>
      <c r="K75" s="35">
        <v>6.0000000000000001E-3</v>
      </c>
      <c r="L75" s="35">
        <v>0</v>
      </c>
      <c r="M75" s="35">
        <v>0</v>
      </c>
      <c r="N75" s="35">
        <v>0</v>
      </c>
      <c r="O75" s="35">
        <v>0</v>
      </c>
      <c r="P75" s="35">
        <v>0.224</v>
      </c>
      <c r="Q75" s="35">
        <v>0.16200000000000001</v>
      </c>
      <c r="R75" s="35">
        <v>0.189</v>
      </c>
      <c r="S75" s="35">
        <v>0.17399999999999999</v>
      </c>
      <c r="T75" s="35">
        <v>0.157</v>
      </c>
      <c r="U75" s="35">
        <v>0.14299999999999999</v>
      </c>
      <c r="V75" s="35">
        <v>0.14799999999999999</v>
      </c>
      <c r="W75" s="35">
        <v>0.66900000000000004</v>
      </c>
    </row>
    <row r="76" spans="1:23" s="39" customFormat="1" x14ac:dyDescent="0.2">
      <c r="A76" s="40" t="s">
        <v>9</v>
      </c>
      <c r="B76" s="19" t="s">
        <v>2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140">
        <v>0.13500000000000001</v>
      </c>
      <c r="U76" s="140">
        <v>0.11799999999999999</v>
      </c>
      <c r="V76" s="140">
        <v>0.128</v>
      </c>
      <c r="W76" s="140">
        <v>0.65200000000000002</v>
      </c>
    </row>
    <row r="77" spans="1:23" s="39" customFormat="1" x14ac:dyDescent="0.2">
      <c r="A77" s="40" t="s">
        <v>10</v>
      </c>
      <c r="B77" s="19" t="s">
        <v>2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140">
        <v>2.1999999999999999E-2</v>
      </c>
      <c r="U77" s="140">
        <v>2.5000000000000001E-2</v>
      </c>
      <c r="V77" s="140">
        <v>0.02</v>
      </c>
      <c r="W77" s="140">
        <v>1.7000000000000001E-2</v>
      </c>
    </row>
    <row r="78" spans="1:23" s="39" customFormat="1" x14ac:dyDescent="0.2">
      <c r="A78" s="42" t="s">
        <v>8</v>
      </c>
      <c r="B78" s="19" t="s">
        <v>2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35">
        <f t="shared" ref="I78:P78" si="23">I79+I82</f>
        <v>1.6E-2</v>
      </c>
      <c r="J78" s="35">
        <f t="shared" si="23"/>
        <v>2.3E-2</v>
      </c>
      <c r="K78" s="35">
        <f t="shared" si="23"/>
        <v>1.4999999999999999E-2</v>
      </c>
      <c r="L78" s="35">
        <f t="shared" si="23"/>
        <v>8.9999999999999993E-3</v>
      </c>
      <c r="M78" s="35">
        <f t="shared" si="23"/>
        <v>8.9999999999999993E-3</v>
      </c>
      <c r="N78" s="35">
        <f t="shared" si="23"/>
        <v>8.9999999999999993E-3</v>
      </c>
      <c r="O78" s="35">
        <f t="shared" si="23"/>
        <v>0.01</v>
      </c>
      <c r="P78" s="35">
        <f t="shared" si="23"/>
        <v>0.01</v>
      </c>
      <c r="Q78" s="35">
        <v>1.0999999999999999E-2</v>
      </c>
      <c r="R78" s="35">
        <v>1.4E-2</v>
      </c>
      <c r="S78" s="35">
        <v>1.7999999999999999E-2</v>
      </c>
      <c r="T78" s="35">
        <v>1.6E-2</v>
      </c>
      <c r="U78" s="35">
        <v>2.5999999999999999E-2</v>
      </c>
      <c r="V78" s="35">
        <v>4.2000000000000003E-2</v>
      </c>
      <c r="W78" s="35">
        <v>3.5999999999999997E-2</v>
      </c>
    </row>
    <row r="79" spans="1:23" s="39" customFormat="1" x14ac:dyDescent="0.2">
      <c r="A79" s="40" t="s">
        <v>11</v>
      </c>
      <c r="B79" s="19" t="s">
        <v>2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35">
        <v>5.0000000000000001E-3</v>
      </c>
      <c r="J79" s="35">
        <v>0.01</v>
      </c>
      <c r="K79" s="35">
        <v>8.9999999999999993E-3</v>
      </c>
      <c r="L79" s="35">
        <v>8.9999999999999993E-3</v>
      </c>
      <c r="M79" s="35">
        <v>8.9999999999999993E-3</v>
      </c>
      <c r="N79" s="35">
        <v>8.9999999999999993E-3</v>
      </c>
      <c r="O79" s="35">
        <v>0.01</v>
      </c>
      <c r="P79" s="35">
        <v>0.01</v>
      </c>
      <c r="Q79" s="35">
        <v>1.0999999999999999E-2</v>
      </c>
      <c r="R79" s="35">
        <v>1.4E-2</v>
      </c>
      <c r="S79" s="35">
        <v>1.7999999999999999E-2</v>
      </c>
      <c r="T79" s="35">
        <v>1.6E-2</v>
      </c>
      <c r="U79" s="35">
        <v>2.5999999999999999E-2</v>
      </c>
      <c r="V79" s="35">
        <v>4.2000000000000003E-2</v>
      </c>
      <c r="W79" s="35">
        <v>3.5999999999999997E-2</v>
      </c>
    </row>
    <row r="80" spans="1:23" s="39" customFormat="1" x14ac:dyDescent="0.2">
      <c r="A80" s="40" t="s">
        <v>9</v>
      </c>
      <c r="B80" s="19" t="s">
        <v>2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140">
        <v>1.4999999999999999E-2</v>
      </c>
      <c r="U80" s="140">
        <v>2.1999999999999999E-2</v>
      </c>
      <c r="V80" s="140">
        <v>3.6999999999999998E-2</v>
      </c>
      <c r="W80" s="140">
        <v>3.1E-2</v>
      </c>
    </row>
    <row r="81" spans="1:23" s="39" customFormat="1" x14ac:dyDescent="0.2">
      <c r="A81" s="40" t="s">
        <v>10</v>
      </c>
      <c r="B81" s="19" t="s">
        <v>2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140">
        <v>1E-3</v>
      </c>
      <c r="U81" s="140">
        <v>4.0000000000000001E-3</v>
      </c>
      <c r="V81" s="140">
        <v>5.0000000000000001E-3</v>
      </c>
      <c r="W81" s="140">
        <v>5.0000000000000001E-3</v>
      </c>
    </row>
    <row r="82" spans="1:23" s="39" customFormat="1" x14ac:dyDescent="0.2">
      <c r="A82" s="40" t="s">
        <v>12</v>
      </c>
      <c r="B82" s="19" t="s">
        <v>2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35">
        <v>1.0999999999999999E-2</v>
      </c>
      <c r="J82" s="35">
        <v>1.2999999999999999E-2</v>
      </c>
      <c r="K82" s="35">
        <v>6.0000000000000001E-3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</row>
    <row r="83" spans="1:23" s="39" customFormat="1" x14ac:dyDescent="0.2">
      <c r="A83" s="40" t="s">
        <v>9</v>
      </c>
      <c r="B83" s="19" t="s">
        <v>2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140">
        <v>0</v>
      </c>
      <c r="U83" s="140">
        <v>0</v>
      </c>
      <c r="V83" s="140">
        <v>0</v>
      </c>
      <c r="W83" s="140">
        <v>0</v>
      </c>
    </row>
    <row r="84" spans="1:23" s="39" customFormat="1" x14ac:dyDescent="0.2">
      <c r="A84" s="40" t="s">
        <v>10</v>
      </c>
      <c r="B84" s="19" t="s">
        <v>2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140">
        <v>0</v>
      </c>
      <c r="U84" s="140">
        <v>0</v>
      </c>
      <c r="V84" s="140">
        <v>0</v>
      </c>
      <c r="W84" s="140">
        <v>0</v>
      </c>
    </row>
    <row r="85" spans="1:23" x14ac:dyDescent="0.2">
      <c r="A85" s="13" t="s">
        <v>25</v>
      </c>
      <c r="B85" s="21" t="s">
        <v>2</v>
      </c>
      <c r="C85" s="34">
        <v>1.0999999999999999E-2</v>
      </c>
      <c r="D85" s="34">
        <v>0.02</v>
      </c>
      <c r="E85" s="34">
        <v>2.1000000000000001E-2</v>
      </c>
      <c r="F85" s="34">
        <v>2.8000000000000001E-2</v>
      </c>
      <c r="G85" s="34">
        <v>8.3000000000000004E-2</v>
      </c>
      <c r="H85" s="34">
        <v>9.0999999999999998E-2</v>
      </c>
      <c r="I85" s="34">
        <v>0.25700000000000001</v>
      </c>
      <c r="J85" s="34">
        <v>0.16800000000000001</v>
      </c>
      <c r="K85" s="34">
        <v>0.4</v>
      </c>
      <c r="L85" s="34">
        <v>0.36799999999999999</v>
      </c>
      <c r="M85" s="34">
        <v>0.29399999999999998</v>
      </c>
      <c r="N85" s="34">
        <v>0.22700000000000001</v>
      </c>
      <c r="O85" s="34">
        <v>0.191</v>
      </c>
      <c r="P85" s="34">
        <f>P86+P93</f>
        <v>0.31900000000000001</v>
      </c>
      <c r="Q85" s="34">
        <v>0.70299999999999996</v>
      </c>
      <c r="R85" s="34">
        <v>1.2889999999999999</v>
      </c>
      <c r="S85" s="34">
        <v>0.89800000000000002</v>
      </c>
      <c r="T85" s="34">
        <v>0.442</v>
      </c>
      <c r="U85" s="34">
        <v>0.68499999999999994</v>
      </c>
      <c r="V85" s="34">
        <v>0.90900000000000003</v>
      </c>
      <c r="W85" s="34">
        <v>2.113</v>
      </c>
    </row>
    <row r="86" spans="1:23" x14ac:dyDescent="0.2">
      <c r="A86" s="14" t="s">
        <v>7</v>
      </c>
      <c r="B86" s="19" t="s">
        <v>2</v>
      </c>
      <c r="C86" s="35">
        <v>8.0000000000000002E-3</v>
      </c>
      <c r="D86" s="35">
        <v>1.6E-2</v>
      </c>
      <c r="E86" s="35">
        <v>1.6E-2</v>
      </c>
      <c r="F86" s="35">
        <v>2.1999999999999999E-2</v>
      </c>
      <c r="G86" s="35">
        <v>7.4999999999999997E-2</v>
      </c>
      <c r="H86" s="35">
        <v>8.3000000000000004E-2</v>
      </c>
      <c r="I86" s="35">
        <v>0.248</v>
      </c>
      <c r="J86" s="35">
        <v>0.156</v>
      </c>
      <c r="K86" s="35">
        <v>0.39</v>
      </c>
      <c r="L86" s="35">
        <v>0.36499999999999999</v>
      </c>
      <c r="M86" s="35">
        <v>0.28999999999999998</v>
      </c>
      <c r="N86" s="35">
        <v>0.222</v>
      </c>
      <c r="O86" s="35">
        <v>0.188</v>
      </c>
      <c r="P86" s="35">
        <v>0.312</v>
      </c>
      <c r="Q86" s="35">
        <v>0.13400000000000001</v>
      </c>
      <c r="R86" s="35">
        <v>1.284</v>
      </c>
      <c r="S86" s="35">
        <v>0.89100000000000001</v>
      </c>
      <c r="T86" s="35">
        <v>0.43099999999999999</v>
      </c>
      <c r="U86" s="35">
        <v>0.67499999999999993</v>
      </c>
      <c r="V86" s="35">
        <v>0.88700000000000001</v>
      </c>
      <c r="W86" s="35">
        <v>2.1019999999999999</v>
      </c>
    </row>
    <row r="87" spans="1:23" x14ac:dyDescent="0.2">
      <c r="A87" s="14" t="s">
        <v>11</v>
      </c>
      <c r="B87" s="19" t="s">
        <v>2</v>
      </c>
      <c r="C87" s="35">
        <v>7.0000000000000001E-3</v>
      </c>
      <c r="D87" s="35">
        <v>1.4999999999999999E-2</v>
      </c>
      <c r="E87" s="35">
        <v>1.4999999999999999E-2</v>
      </c>
      <c r="F87" s="35">
        <v>0.02</v>
      </c>
      <c r="G87" s="35">
        <v>7.0999999999999994E-2</v>
      </c>
      <c r="H87" s="35">
        <v>8.1000000000000003E-2</v>
      </c>
      <c r="I87" s="35">
        <v>0.246</v>
      </c>
      <c r="J87" s="35">
        <v>0.154</v>
      </c>
      <c r="K87" s="35">
        <v>0.38900000000000001</v>
      </c>
      <c r="L87" s="35">
        <v>0.36399999999999999</v>
      </c>
      <c r="M87" s="35">
        <v>0.28999999999999998</v>
      </c>
      <c r="N87" s="35">
        <v>0.222</v>
      </c>
      <c r="O87" s="35">
        <v>0.188</v>
      </c>
      <c r="P87" s="35">
        <v>0.312</v>
      </c>
      <c r="Q87" s="35">
        <v>0.13300000000000001</v>
      </c>
      <c r="R87" s="35">
        <v>1.282</v>
      </c>
      <c r="S87" s="35">
        <v>0.89100000000000001</v>
      </c>
      <c r="T87" s="35">
        <v>0.42899999999999999</v>
      </c>
      <c r="U87" s="35">
        <v>0.66399999999999992</v>
      </c>
      <c r="V87" s="35">
        <v>0.879</v>
      </c>
      <c r="W87" s="35">
        <v>2.0779999999999998</v>
      </c>
    </row>
    <row r="88" spans="1:23" x14ac:dyDescent="0.2">
      <c r="A88" s="14" t="s">
        <v>9</v>
      </c>
      <c r="B88" s="19" t="s">
        <v>2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5.8000000000000003E-2</v>
      </c>
      <c r="R88" s="44">
        <v>1.212</v>
      </c>
      <c r="S88" s="44">
        <v>0.78700000000000003</v>
      </c>
      <c r="T88" s="44">
        <v>0.317</v>
      </c>
      <c r="U88" s="44">
        <v>0.56599999999999995</v>
      </c>
      <c r="V88" s="44">
        <v>0.77800000000000002</v>
      </c>
      <c r="W88" s="44">
        <v>1.9530000000000001</v>
      </c>
    </row>
    <row r="89" spans="1:23" x14ac:dyDescent="0.2">
      <c r="A89" s="14" t="s">
        <v>10</v>
      </c>
      <c r="B89" s="19" t="s">
        <v>2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7.4999999999999997E-2</v>
      </c>
      <c r="R89" s="44">
        <v>7.0000000000000007E-2</v>
      </c>
      <c r="S89" s="44">
        <v>0.104</v>
      </c>
      <c r="T89" s="44">
        <v>0.112</v>
      </c>
      <c r="U89" s="44">
        <v>9.8000000000000004E-2</v>
      </c>
      <c r="V89" s="44">
        <v>0.10100000000000001</v>
      </c>
      <c r="W89" s="44">
        <v>0.125</v>
      </c>
    </row>
    <row r="90" spans="1:23" x14ac:dyDescent="0.2">
      <c r="A90" s="14" t="s">
        <v>12</v>
      </c>
      <c r="B90" s="19" t="s">
        <v>2</v>
      </c>
      <c r="C90" s="35">
        <v>1E-3</v>
      </c>
      <c r="D90" s="35">
        <v>1E-3</v>
      </c>
      <c r="E90" s="35">
        <v>1E-3</v>
      </c>
      <c r="F90" s="35">
        <v>2E-3</v>
      </c>
      <c r="G90" s="35">
        <v>4.0000000000000001E-3</v>
      </c>
      <c r="H90" s="35">
        <v>2E-3</v>
      </c>
      <c r="I90" s="35">
        <v>2E-3</v>
      </c>
      <c r="J90" s="35">
        <v>2E-3</v>
      </c>
      <c r="K90" s="35">
        <v>1E-3</v>
      </c>
      <c r="L90" s="35">
        <v>1E-3</v>
      </c>
      <c r="M90" s="35">
        <v>0</v>
      </c>
      <c r="N90" s="35">
        <v>0</v>
      </c>
      <c r="O90" s="35">
        <v>0</v>
      </c>
      <c r="P90" s="35">
        <v>0</v>
      </c>
      <c r="Q90" s="35">
        <v>1E-3</v>
      </c>
      <c r="R90" s="35">
        <v>2E-3</v>
      </c>
      <c r="S90" s="35">
        <v>0</v>
      </c>
      <c r="T90" s="35">
        <v>2E-3</v>
      </c>
      <c r="U90" s="35">
        <v>1.0999999999999999E-2</v>
      </c>
      <c r="V90" s="35">
        <v>8.0000000000000002E-3</v>
      </c>
      <c r="W90" s="35">
        <v>2.4E-2</v>
      </c>
    </row>
    <row r="91" spans="1:23" x14ac:dyDescent="0.2">
      <c r="A91" s="14" t="s">
        <v>9</v>
      </c>
      <c r="B91" s="19" t="s">
        <v>2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1E-3</v>
      </c>
      <c r="R91" s="44">
        <v>2E-3</v>
      </c>
      <c r="S91" s="44">
        <v>0</v>
      </c>
      <c r="T91" s="44">
        <v>2E-3</v>
      </c>
      <c r="U91" s="44">
        <v>1.0999999999999999E-2</v>
      </c>
      <c r="V91" s="44">
        <v>8.0000000000000002E-3</v>
      </c>
      <c r="W91" s="44">
        <v>2.4E-2</v>
      </c>
    </row>
    <row r="92" spans="1:23" x14ac:dyDescent="0.2">
      <c r="A92" s="14" t="s">
        <v>10</v>
      </c>
      <c r="B92" s="19" t="s">
        <v>2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</row>
    <row r="93" spans="1:23" x14ac:dyDescent="0.2">
      <c r="A93" s="15" t="s">
        <v>8</v>
      </c>
      <c r="B93" s="19" t="s">
        <v>2</v>
      </c>
      <c r="C93" s="35">
        <v>3.0000000000000001E-3</v>
      </c>
      <c r="D93" s="35">
        <v>4.0000000000000001E-3</v>
      </c>
      <c r="E93" s="35">
        <v>5.0000000000000001E-3</v>
      </c>
      <c r="F93" s="35">
        <v>6.0000000000000001E-3</v>
      </c>
      <c r="G93" s="35">
        <v>8.0000000000000002E-3</v>
      </c>
      <c r="H93" s="35">
        <v>8.0000000000000002E-3</v>
      </c>
      <c r="I93" s="35">
        <v>8.9999999999999993E-3</v>
      </c>
      <c r="J93" s="35">
        <v>1.2E-2</v>
      </c>
      <c r="K93" s="35">
        <v>0.01</v>
      </c>
      <c r="L93" s="35">
        <v>3.0000000000000001E-3</v>
      </c>
      <c r="M93" s="35">
        <v>4.0000000000000001E-3</v>
      </c>
      <c r="N93" s="35">
        <v>5.0000000000000001E-3</v>
      </c>
      <c r="O93" s="35">
        <v>3.0000000000000001E-3</v>
      </c>
      <c r="P93" s="35">
        <v>7.0000000000000001E-3</v>
      </c>
      <c r="Q93" s="35">
        <v>0.56899999999999995</v>
      </c>
      <c r="R93" s="35">
        <v>5.0000000000000001E-3</v>
      </c>
      <c r="S93" s="35">
        <v>7.0000000000000001E-3</v>
      </c>
      <c r="T93" s="35">
        <v>1.0999999999999999E-2</v>
      </c>
      <c r="U93" s="35">
        <v>0.01</v>
      </c>
      <c r="V93" s="35">
        <v>2.1999999999999999E-2</v>
      </c>
      <c r="W93" s="35">
        <v>1.0999999999999999E-2</v>
      </c>
    </row>
    <row r="94" spans="1:23" x14ac:dyDescent="0.2">
      <c r="A94" s="14" t="s">
        <v>11</v>
      </c>
      <c r="B94" s="19" t="s">
        <v>2</v>
      </c>
      <c r="C94" s="44">
        <v>0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1E-3</v>
      </c>
      <c r="K94" s="44">
        <v>0</v>
      </c>
      <c r="L94" s="44">
        <v>1E-3</v>
      </c>
      <c r="M94" s="44">
        <v>1E-3</v>
      </c>
      <c r="N94" s="44">
        <v>2E-3</v>
      </c>
      <c r="O94" s="44">
        <v>1E-3</v>
      </c>
      <c r="P94" s="44">
        <v>3.0000000000000001E-3</v>
      </c>
      <c r="Q94" s="44">
        <v>3.0000000000000001E-3</v>
      </c>
      <c r="R94" s="44">
        <v>4.0000000000000001E-3</v>
      </c>
      <c r="S94" s="44">
        <v>5.0000000000000001E-3</v>
      </c>
      <c r="T94" s="44">
        <v>8.0000000000000002E-3</v>
      </c>
      <c r="U94" s="44">
        <v>8.0000000000000002E-3</v>
      </c>
      <c r="V94" s="44">
        <v>2.1000000000000001E-2</v>
      </c>
      <c r="W94" s="44">
        <v>0.01</v>
      </c>
    </row>
    <row r="95" spans="1:23" x14ac:dyDescent="0.2">
      <c r="A95" s="14" t="s">
        <v>9</v>
      </c>
      <c r="B95" s="19" t="s">
        <v>2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2E-3</v>
      </c>
      <c r="R95" s="44">
        <v>3.0000000000000001E-3</v>
      </c>
      <c r="S95" s="44">
        <v>4.0000000000000001E-3</v>
      </c>
      <c r="T95" s="44">
        <v>3.0000000000000001E-3</v>
      </c>
      <c r="U95" s="44">
        <v>3.0000000000000001E-3</v>
      </c>
      <c r="V95" s="44">
        <v>4.0000000000000001E-3</v>
      </c>
      <c r="W95" s="44">
        <v>2E-3</v>
      </c>
    </row>
    <row r="96" spans="1:23" x14ac:dyDescent="0.2">
      <c r="A96" s="14" t="s">
        <v>10</v>
      </c>
      <c r="B96" s="19" t="s">
        <v>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1E-3</v>
      </c>
      <c r="R96" s="44">
        <v>1E-3</v>
      </c>
      <c r="S96" s="44">
        <v>1E-3</v>
      </c>
      <c r="T96" s="44">
        <v>5.0000000000000001E-3</v>
      </c>
      <c r="U96" s="44">
        <v>5.0000000000000001E-3</v>
      </c>
      <c r="V96" s="44">
        <v>1.7000000000000001E-2</v>
      </c>
      <c r="W96" s="44">
        <v>8.0000000000000002E-3</v>
      </c>
    </row>
    <row r="97" spans="1:23" x14ac:dyDescent="0.2">
      <c r="A97" s="14" t="s">
        <v>12</v>
      </c>
      <c r="B97" s="19" t="s">
        <v>2</v>
      </c>
      <c r="C97" s="35">
        <v>3.0000000000000001E-3</v>
      </c>
      <c r="D97" s="35">
        <v>4.0000000000000001E-3</v>
      </c>
      <c r="E97" s="35">
        <v>5.0000000000000001E-3</v>
      </c>
      <c r="F97" s="35">
        <v>6.0000000000000001E-3</v>
      </c>
      <c r="G97" s="35">
        <v>8.0000000000000002E-3</v>
      </c>
      <c r="H97" s="35">
        <v>8.0000000000000002E-3</v>
      </c>
      <c r="I97" s="35">
        <v>8.9999999999999993E-3</v>
      </c>
      <c r="J97" s="35">
        <v>1.0999999999999999E-2</v>
      </c>
      <c r="K97" s="35">
        <v>0.01</v>
      </c>
      <c r="L97" s="35">
        <v>2E-3</v>
      </c>
      <c r="M97" s="35">
        <v>3.0000000000000001E-3</v>
      </c>
      <c r="N97" s="35">
        <v>3.0000000000000001E-3</v>
      </c>
      <c r="O97" s="35">
        <v>2E-3</v>
      </c>
      <c r="P97" s="35">
        <v>4.0000000000000001E-3</v>
      </c>
      <c r="Q97" s="35">
        <v>0.56599999999999995</v>
      </c>
      <c r="R97" s="35">
        <v>1E-3</v>
      </c>
      <c r="S97" s="35">
        <v>2E-3</v>
      </c>
      <c r="T97" s="35">
        <v>3.0000000000000001E-3</v>
      </c>
      <c r="U97" s="35">
        <v>2E-3</v>
      </c>
      <c r="V97" s="35">
        <v>1E-3</v>
      </c>
      <c r="W97" s="35">
        <v>1E-3</v>
      </c>
    </row>
    <row r="98" spans="1:23" x14ac:dyDescent="0.2">
      <c r="A98" s="14" t="s">
        <v>9</v>
      </c>
      <c r="B98" s="19" t="s">
        <v>2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0.56499999999999995</v>
      </c>
      <c r="R98" s="44">
        <v>0</v>
      </c>
      <c r="S98" s="44">
        <v>1E-3</v>
      </c>
      <c r="T98" s="44">
        <v>0</v>
      </c>
      <c r="U98" s="44">
        <v>0</v>
      </c>
      <c r="V98" s="44">
        <v>0</v>
      </c>
      <c r="W98" s="44">
        <v>0</v>
      </c>
    </row>
    <row r="99" spans="1:23" x14ac:dyDescent="0.2">
      <c r="A99" s="14" t="s">
        <v>10</v>
      </c>
      <c r="B99" s="19" t="s">
        <v>2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1E-3</v>
      </c>
      <c r="R99" s="44">
        <v>1E-3</v>
      </c>
      <c r="S99" s="44">
        <v>1E-3</v>
      </c>
      <c r="T99" s="44">
        <v>3.0000000000000001E-3</v>
      </c>
      <c r="U99" s="44">
        <v>2E-3</v>
      </c>
      <c r="V99" s="44">
        <v>1E-3</v>
      </c>
      <c r="W99" s="44">
        <v>1E-3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21"/>
  <sheetViews>
    <sheetView tabSelected="1" topLeftCell="B1" zoomScaleNormal="100" workbookViewId="0">
      <pane xSplit="2" ySplit="1" topLeftCell="R2" activePane="bottomRight" state="frozen"/>
      <selection activeCell="B1" sqref="B1"/>
      <selection pane="topRight" activeCell="D1" sqref="D1"/>
      <selection pane="bottomLeft" activeCell="B2" sqref="B2"/>
      <selection pane="bottomRight" activeCell="Z20" sqref="Z20"/>
    </sheetView>
  </sheetViews>
  <sheetFormatPr defaultColWidth="9.140625" defaultRowHeight="11.1" customHeight="1" x14ac:dyDescent="0.2"/>
  <cols>
    <col min="1" max="1" width="0" style="90" hidden="1" customWidth="1"/>
    <col min="2" max="2" width="64" style="127" customWidth="1"/>
    <col min="3" max="3" width="11.5703125" style="132" customWidth="1"/>
    <col min="4" max="10" width="10.28515625" style="128" customWidth="1"/>
    <col min="11" max="12" width="10.28515625" style="129" customWidth="1"/>
    <col min="13" max="13" width="10.28515625" style="130" customWidth="1"/>
    <col min="14" max="18" width="10.28515625" style="95" customWidth="1"/>
    <col min="19" max="20" width="11" style="95" customWidth="1"/>
    <col min="21" max="21" width="10.7109375" style="95" customWidth="1"/>
    <col min="22" max="23" width="10.5703125" style="95" customWidth="1"/>
    <col min="24" max="24" width="10" style="95" customWidth="1"/>
    <col min="25" max="16384" width="9.140625" style="95"/>
  </cols>
  <sheetData>
    <row r="1" spans="2:24" ht="20.25" customHeight="1" x14ac:dyDescent="0.2">
      <c r="B1" s="91" t="s">
        <v>3</v>
      </c>
      <c r="C1" s="131" t="s">
        <v>0</v>
      </c>
      <c r="D1" s="92">
        <v>43830</v>
      </c>
      <c r="E1" s="92">
        <v>43921</v>
      </c>
      <c r="F1" s="92">
        <v>44012</v>
      </c>
      <c r="G1" s="92">
        <v>44104</v>
      </c>
      <c r="H1" s="93">
        <v>44196</v>
      </c>
      <c r="I1" s="93">
        <v>44286</v>
      </c>
      <c r="J1" s="93">
        <v>44377</v>
      </c>
      <c r="K1" s="93">
        <v>44469</v>
      </c>
      <c r="L1" s="94">
        <v>44561</v>
      </c>
      <c r="M1" s="93">
        <v>44651</v>
      </c>
      <c r="N1" s="94">
        <v>44742</v>
      </c>
      <c r="O1" s="94">
        <v>44834</v>
      </c>
      <c r="P1" s="94">
        <v>44926</v>
      </c>
      <c r="Q1" s="94">
        <v>45016</v>
      </c>
      <c r="R1" s="94">
        <v>45107</v>
      </c>
      <c r="S1" s="94">
        <v>45199</v>
      </c>
      <c r="T1" s="94">
        <v>45291</v>
      </c>
      <c r="U1" s="94">
        <v>45382</v>
      </c>
      <c r="V1" s="94">
        <v>45473</v>
      </c>
      <c r="W1" s="94">
        <v>45565</v>
      </c>
      <c r="X1" s="94">
        <v>45657</v>
      </c>
    </row>
    <row r="2" spans="2:24" ht="11.1" customHeight="1" x14ac:dyDescent="0.2">
      <c r="B2" s="96" t="s">
        <v>89</v>
      </c>
      <c r="C2" s="119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2:24" ht="11.1" customHeight="1" x14ac:dyDescent="0.2">
      <c r="B3" s="98" t="s">
        <v>90</v>
      </c>
      <c r="C3" s="99" t="s">
        <v>91</v>
      </c>
      <c r="D3" s="100">
        <v>1099833.52802215</v>
      </c>
      <c r="E3" s="100">
        <v>1164251.3543545499</v>
      </c>
      <c r="F3" s="100">
        <v>1197597.96789341</v>
      </c>
      <c r="G3" s="100">
        <v>1376104.11094557</v>
      </c>
      <c r="H3" s="100">
        <v>1442155.14187485</v>
      </c>
      <c r="I3" s="100">
        <v>1529287.3821066599</v>
      </c>
      <c r="J3" s="100">
        <v>1502464.2668330199</v>
      </c>
      <c r="K3" s="100">
        <v>1559380.0996558596</v>
      </c>
      <c r="L3" s="100">
        <v>1665919.9397643197</v>
      </c>
      <c r="M3" s="100">
        <v>1367909.8371732889</v>
      </c>
      <c r="N3" s="100">
        <v>1105684.9074164494</v>
      </c>
      <c r="O3" s="100">
        <v>1129811.059489209</v>
      </c>
      <c r="P3" s="100">
        <v>1253889.4496916304</v>
      </c>
      <c r="Q3" s="100">
        <v>1231939.8461184839</v>
      </c>
      <c r="R3" s="100">
        <v>1309260.1860835189</v>
      </c>
      <c r="S3" s="100">
        <v>1465798.7233157707</v>
      </c>
      <c r="T3" s="100">
        <v>1715201.7334793194</v>
      </c>
      <c r="U3" s="100">
        <v>1663999.3301023229</v>
      </c>
      <c r="V3" s="100">
        <v>1502643.9995359119</v>
      </c>
      <c r="W3" s="100">
        <v>1775869.5212751594</v>
      </c>
      <c r="X3" s="100">
        <v>1971480.7389927593</v>
      </c>
    </row>
    <row r="4" spans="2:24" ht="11.1" customHeight="1" x14ac:dyDescent="0.2">
      <c r="B4" s="101" t="s">
        <v>92</v>
      </c>
      <c r="C4" s="102" t="s">
        <v>91</v>
      </c>
      <c r="D4" s="103">
        <v>1085748.6971422234</v>
      </c>
      <c r="E4" s="103">
        <v>1152032.9435006392</v>
      </c>
      <c r="F4" s="103">
        <v>1184036.844659911</v>
      </c>
      <c r="G4" s="103">
        <v>1363380.8152810093</v>
      </c>
      <c r="H4" s="103">
        <v>1427211.5046459651</v>
      </c>
      <c r="I4" s="103">
        <v>1516386.2538129704</v>
      </c>
      <c r="J4" s="103">
        <v>1487317.1761689214</v>
      </c>
      <c r="K4" s="103">
        <v>1545830.0602149297</v>
      </c>
      <c r="L4" s="103">
        <v>1653437.1071238997</v>
      </c>
      <c r="M4" s="104">
        <v>1355079.9519143288</v>
      </c>
      <c r="N4" s="104">
        <v>1092179.8679141693</v>
      </c>
      <c r="O4" s="104">
        <v>1115947.6293638488</v>
      </c>
      <c r="P4" s="104">
        <v>1239036.6401274104</v>
      </c>
      <c r="Q4" s="104">
        <v>1217315.5631345341</v>
      </c>
      <c r="R4" s="104">
        <v>1293217.2056220488</v>
      </c>
      <c r="S4" s="104">
        <v>1448344.850295211</v>
      </c>
      <c r="T4" s="104">
        <v>1695186.3090420398</v>
      </c>
      <c r="U4" s="104">
        <v>1643751.9510142324</v>
      </c>
      <c r="V4" s="104">
        <v>1483785.8597553719</v>
      </c>
      <c r="W4" s="104">
        <v>1753929.1821713592</v>
      </c>
      <c r="X4" s="104">
        <v>1951810.6556323194</v>
      </c>
    </row>
    <row r="5" spans="2:24" s="90" customFormat="1" ht="11.1" customHeight="1" x14ac:dyDescent="0.2">
      <c r="B5" s="105" t="s">
        <v>93</v>
      </c>
      <c r="C5" s="106" t="s">
        <v>91</v>
      </c>
      <c r="D5" s="107">
        <v>74840.319514530027</v>
      </c>
      <c r="E5" s="107">
        <v>67951.572747529979</v>
      </c>
      <c r="F5" s="107">
        <v>67011.100569199989</v>
      </c>
      <c r="G5" s="107">
        <v>66945.95515817999</v>
      </c>
      <c r="H5" s="107">
        <v>79109.16777948002</v>
      </c>
      <c r="I5" s="107">
        <v>73673.397238950012</v>
      </c>
      <c r="J5" s="107">
        <v>71517.936780350006</v>
      </c>
      <c r="K5" s="104">
        <v>74852.469742000001</v>
      </c>
      <c r="L5" s="104">
        <v>83710.921100520005</v>
      </c>
      <c r="M5" s="104">
        <v>88616.962604080036</v>
      </c>
      <c r="N5" s="104">
        <v>88312.21982482</v>
      </c>
      <c r="O5" s="104">
        <v>87843.104190529979</v>
      </c>
      <c r="P5" s="104">
        <v>97773.147448610034</v>
      </c>
      <c r="Q5" s="104">
        <v>94153.108485470002</v>
      </c>
      <c r="R5" s="104">
        <v>101572.56292486002</v>
      </c>
      <c r="S5" s="104">
        <v>101510.14886131001</v>
      </c>
      <c r="T5" s="104">
        <v>120966.00609527998</v>
      </c>
      <c r="U5" s="104">
        <v>113265.14939150002</v>
      </c>
      <c r="V5" s="104">
        <v>116121.76603758006</v>
      </c>
      <c r="W5" s="104">
        <v>121019.49412998001</v>
      </c>
      <c r="X5" s="104">
        <v>143662.65504048002</v>
      </c>
    </row>
    <row r="6" spans="2:24" ht="11.1" customHeight="1" x14ac:dyDescent="0.2">
      <c r="B6" s="105" t="s">
        <v>94</v>
      </c>
      <c r="C6" s="106" t="s">
        <v>91</v>
      </c>
      <c r="D6" s="107">
        <v>16524.932399159999</v>
      </c>
      <c r="E6" s="107">
        <v>21721.700225119999</v>
      </c>
      <c r="F6" s="107">
        <v>17756.619104689998</v>
      </c>
      <c r="G6" s="107">
        <v>19252.824080850001</v>
      </c>
      <c r="H6" s="107">
        <v>17534.685585899999</v>
      </c>
      <c r="I6" s="107">
        <v>22898.559599119999</v>
      </c>
      <c r="J6" s="107">
        <v>18834.098560890001</v>
      </c>
      <c r="K6" s="104">
        <v>21471.894189940002</v>
      </c>
      <c r="L6" s="104">
        <v>18937.990627839998</v>
      </c>
      <c r="M6" s="104">
        <v>34150.644023970002</v>
      </c>
      <c r="N6" s="104">
        <v>18828.704316350002</v>
      </c>
      <c r="O6" s="104">
        <v>23997.374180160004</v>
      </c>
      <c r="P6" s="104">
        <v>62510.233280490007</v>
      </c>
      <c r="Q6" s="104">
        <v>53888.196411829987</v>
      </c>
      <c r="R6" s="104">
        <v>64280.769012479999</v>
      </c>
      <c r="S6" s="104">
        <v>72108.294581740003</v>
      </c>
      <c r="T6" s="104">
        <v>26335.641211989998</v>
      </c>
      <c r="U6" s="104">
        <v>22038.419986540001</v>
      </c>
      <c r="V6" s="104">
        <v>25121.465677080003</v>
      </c>
      <c r="W6" s="104">
        <v>31936.17290419</v>
      </c>
      <c r="X6" s="104">
        <v>23713.566931640002</v>
      </c>
    </row>
    <row r="7" spans="2:24" ht="11.1" customHeight="1" x14ac:dyDescent="0.2">
      <c r="B7" s="101" t="s">
        <v>95</v>
      </c>
      <c r="C7" s="102" t="s">
        <v>91</v>
      </c>
      <c r="D7" s="103">
        <v>14084.830879929998</v>
      </c>
      <c r="E7" s="103">
        <v>12218.410853909998</v>
      </c>
      <c r="F7" s="103">
        <v>13561.1232335</v>
      </c>
      <c r="G7" s="103">
        <v>12723.295664560001</v>
      </c>
      <c r="H7" s="103">
        <v>14943.637228890002</v>
      </c>
      <c r="I7" s="103">
        <v>12901.128293690001</v>
      </c>
      <c r="J7" s="103">
        <v>15147.0906641</v>
      </c>
      <c r="K7" s="104">
        <v>13550.039440930002</v>
      </c>
      <c r="L7" s="104">
        <v>12482.832640420005</v>
      </c>
      <c r="M7" s="104">
        <v>12829.885258960001</v>
      </c>
      <c r="N7" s="104">
        <v>13505.03950228</v>
      </c>
      <c r="O7" s="104">
        <v>13863.430125360001</v>
      </c>
      <c r="P7" s="104">
        <v>14852.809564219995</v>
      </c>
      <c r="Q7" s="104">
        <v>14624.282983949999</v>
      </c>
      <c r="R7" s="104">
        <v>16042.980461469999</v>
      </c>
      <c r="S7" s="104">
        <v>17453.87302056</v>
      </c>
      <c r="T7" s="104">
        <v>20015.424437280006</v>
      </c>
      <c r="U7" s="104">
        <v>20247.379088090005</v>
      </c>
      <c r="V7" s="104">
        <v>18858.139780539997</v>
      </c>
      <c r="W7" s="104">
        <v>21940.339103799994</v>
      </c>
      <c r="X7" s="104">
        <v>19670.083360440003</v>
      </c>
    </row>
    <row r="8" spans="2:24" ht="11.1" customHeight="1" x14ac:dyDescent="0.2">
      <c r="B8" s="101"/>
      <c r="C8" s="102"/>
      <c r="D8" s="103"/>
      <c r="E8" s="103"/>
      <c r="F8" s="103"/>
      <c r="G8" s="103"/>
      <c r="H8" s="103"/>
      <c r="I8" s="103"/>
      <c r="J8" s="103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spans="2:24" ht="11.1" customHeight="1" x14ac:dyDescent="0.2">
      <c r="B9" s="108" t="s">
        <v>96</v>
      </c>
      <c r="C9" s="102" t="s">
        <v>1</v>
      </c>
      <c r="D9" s="150">
        <v>10</v>
      </c>
      <c r="E9" s="150">
        <v>13</v>
      </c>
      <c r="F9" s="150">
        <v>11</v>
      </c>
      <c r="G9" s="150">
        <v>10</v>
      </c>
      <c r="H9" s="150">
        <v>10</v>
      </c>
      <c r="I9" s="150">
        <v>9</v>
      </c>
      <c r="J9" s="150">
        <v>9</v>
      </c>
      <c r="K9" s="151">
        <v>9</v>
      </c>
      <c r="L9" s="151">
        <v>9</v>
      </c>
      <c r="M9" s="151">
        <v>11</v>
      </c>
      <c r="N9" s="151">
        <v>13</v>
      </c>
      <c r="O9" s="151">
        <v>15</v>
      </c>
      <c r="P9" s="151">
        <v>17</v>
      </c>
      <c r="Q9" s="151">
        <v>15</v>
      </c>
      <c r="R9" s="151">
        <v>16</v>
      </c>
      <c r="S9" s="151">
        <v>14</v>
      </c>
      <c r="T9" s="151">
        <v>12</v>
      </c>
      <c r="U9" s="151">
        <v>15</v>
      </c>
      <c r="V9" s="151">
        <v>15</v>
      </c>
      <c r="W9" s="151">
        <v>13</v>
      </c>
      <c r="X9" s="151">
        <v>14</v>
      </c>
    </row>
    <row r="10" spans="2:24" ht="11.1" customHeight="1" x14ac:dyDescent="0.2">
      <c r="B10" s="108" t="s">
        <v>97</v>
      </c>
      <c r="C10" s="102" t="s">
        <v>4</v>
      </c>
      <c r="D10" s="109">
        <v>3.9682539682539684</v>
      </c>
      <c r="E10" s="109">
        <v>5.3278688524590168</v>
      </c>
      <c r="F10" s="109">
        <v>4.5454545454545459</v>
      </c>
      <c r="G10" s="109">
        <v>4.166666666666667</v>
      </c>
      <c r="H10" s="109">
        <v>4.2016806722689077</v>
      </c>
      <c r="I10" s="109">
        <v>3.8461538461538463</v>
      </c>
      <c r="J10" s="109">
        <v>3.8793103448275863</v>
      </c>
      <c r="K10" s="109">
        <v>3.9473684210526314</v>
      </c>
      <c r="L10" s="109">
        <v>3.8793103448275863</v>
      </c>
      <c r="M10" s="109">
        <v>4.7210300429184553</v>
      </c>
      <c r="N10" s="109">
        <v>5.6034482758620694</v>
      </c>
      <c r="O10" s="109">
        <v>6.437768240343348</v>
      </c>
      <c r="P10" s="109">
        <v>7.2649572649572649</v>
      </c>
      <c r="Q10" s="109">
        <v>6.4655172413793105</v>
      </c>
      <c r="R10" s="109">
        <v>6.866952789699571</v>
      </c>
      <c r="S10" s="109">
        <v>5.982905982905983</v>
      </c>
      <c r="T10" s="109">
        <v>5.9</v>
      </c>
      <c r="U10" s="109">
        <v>6.5</v>
      </c>
      <c r="V10" s="109">
        <v>6.5</v>
      </c>
      <c r="W10" s="109">
        <v>5.5084745762711869</v>
      </c>
      <c r="X10" s="109">
        <v>5.785123966942149</v>
      </c>
    </row>
    <row r="11" spans="2:24" ht="11.1" customHeight="1" x14ac:dyDescent="0.2">
      <c r="B11" s="98" t="s">
        <v>98</v>
      </c>
      <c r="C11" s="99" t="s">
        <v>91</v>
      </c>
      <c r="D11" s="100">
        <f>90099.6825988395+D13</f>
        <v>120440.6092656695</v>
      </c>
      <c r="E11" s="100">
        <f>98280.7940152449+E13</f>
        <v>134857.0094324149</v>
      </c>
      <c r="F11" s="100">
        <f>94999.3178001102+F13</f>
        <v>128804.5238112502</v>
      </c>
      <c r="G11" s="100">
        <f>99513.4704411397+G13</f>
        <v>133501.2430428997</v>
      </c>
      <c r="H11" s="100">
        <f>102130.20924605+H13</f>
        <v>135810.17372392002</v>
      </c>
      <c r="I11" s="100">
        <f>95547.8992277202+I13</f>
        <v>130965.96903746021</v>
      </c>
      <c r="J11" s="100">
        <f>88359.9186527661+J13</f>
        <v>122806.26339277609</v>
      </c>
      <c r="K11" s="100">
        <f>120868.08199673+K13</f>
        <v>158892.50036604999</v>
      </c>
      <c r="L11" s="100">
        <f>104532.29845679+L13</f>
        <v>141194.55437395</v>
      </c>
      <c r="M11" s="100">
        <f>89382.87350273+M13</f>
        <v>136440.20529666002</v>
      </c>
      <c r="N11" s="100">
        <v>228292.63737098998</v>
      </c>
      <c r="O11" s="100">
        <v>144187.36591579</v>
      </c>
      <c r="P11" s="100">
        <v>153827.72142908</v>
      </c>
      <c r="Q11" s="100">
        <v>172988.97321192001</v>
      </c>
      <c r="R11" s="100">
        <v>190703.80505192999</v>
      </c>
      <c r="S11" s="100">
        <v>205498.6211310701</v>
      </c>
      <c r="T11" s="100">
        <v>214910.54977626988</v>
      </c>
      <c r="U11" s="100">
        <v>237669.63343437019</v>
      </c>
      <c r="V11" s="100">
        <v>231395.22621129008</v>
      </c>
      <c r="W11" s="100">
        <v>241462.36947153017</v>
      </c>
      <c r="X11" s="100">
        <v>239804.34120496997</v>
      </c>
    </row>
    <row r="12" spans="2:24" ht="11.1" customHeight="1" x14ac:dyDescent="0.2">
      <c r="B12" s="101" t="s">
        <v>92</v>
      </c>
      <c r="C12" s="102" t="s">
        <v>91</v>
      </c>
      <c r="D12" s="103">
        <f t="shared" ref="D12:M12" si="0">D11-D15</f>
        <v>113479.35113186949</v>
      </c>
      <c r="E12" s="103">
        <f t="shared" si="0"/>
        <v>128179.35915484489</v>
      </c>
      <c r="F12" s="103">
        <f t="shared" si="0"/>
        <v>122085.6455354402</v>
      </c>
      <c r="G12" s="103">
        <f t="shared" si="0"/>
        <v>126410.3082721497</v>
      </c>
      <c r="H12" s="103">
        <f t="shared" si="0"/>
        <v>128785.40672949002</v>
      </c>
      <c r="I12" s="103">
        <f t="shared" si="0"/>
        <v>124132.4890567402</v>
      </c>
      <c r="J12" s="110">
        <f t="shared" si="0"/>
        <v>115676.7700196861</v>
      </c>
      <c r="K12" s="110">
        <f t="shared" si="0"/>
        <v>151694.15869350999</v>
      </c>
      <c r="L12" s="110">
        <f t="shared" si="0"/>
        <v>133893.89469856001</v>
      </c>
      <c r="M12" s="110">
        <f t="shared" si="0"/>
        <v>129272.50607123002</v>
      </c>
      <c r="N12" s="110">
        <v>220694.11430327999</v>
      </c>
      <c r="O12" s="110">
        <v>136690.70805039999</v>
      </c>
      <c r="P12" s="110">
        <v>146319.14207993</v>
      </c>
      <c r="Q12" s="110">
        <v>165540.10627471001</v>
      </c>
      <c r="R12" s="110">
        <v>134080.91756602001</v>
      </c>
      <c r="S12" s="110">
        <v>197403.90947422016</v>
      </c>
      <c r="T12" s="110">
        <v>206873.38993043991</v>
      </c>
      <c r="U12" s="110">
        <v>229118.85444733012</v>
      </c>
      <c r="V12" s="110">
        <v>222518.29404850997</v>
      </c>
      <c r="W12" s="110">
        <v>232202.75507407007</v>
      </c>
      <c r="X12" s="110">
        <v>229820.26458467002</v>
      </c>
    </row>
    <row r="13" spans="2:24" ht="11.1" customHeight="1" x14ac:dyDescent="0.2">
      <c r="B13" s="105" t="s">
        <v>93</v>
      </c>
      <c r="C13" s="106" t="s">
        <v>91</v>
      </c>
      <c r="D13" s="103">
        <v>30340.926666830001</v>
      </c>
      <c r="E13" s="103">
        <v>36576.215417170002</v>
      </c>
      <c r="F13" s="107">
        <v>33805.206011139999</v>
      </c>
      <c r="G13" s="107">
        <v>33987.77260176</v>
      </c>
      <c r="H13" s="103">
        <v>33679.964477870002</v>
      </c>
      <c r="I13" s="110">
        <v>35418.069809740002</v>
      </c>
      <c r="J13" s="107">
        <v>34446.344740009998</v>
      </c>
      <c r="K13" s="110">
        <v>38024.418369320003</v>
      </c>
      <c r="L13" s="110">
        <v>36662.255917160001</v>
      </c>
      <c r="M13" s="110">
        <v>47057.331793930003</v>
      </c>
      <c r="N13" s="110">
        <v>47720.388701189986</v>
      </c>
      <c r="O13" s="110">
        <v>42015.188376060003</v>
      </c>
      <c r="P13" s="110">
        <v>37843.48399352</v>
      </c>
      <c r="Q13" s="110">
        <v>44610.202691010003</v>
      </c>
      <c r="R13" s="110">
        <v>48868.305854679995</v>
      </c>
      <c r="S13" s="110">
        <v>53171.473305920015</v>
      </c>
      <c r="T13" s="110">
        <v>54152.587746879995</v>
      </c>
      <c r="U13" s="110">
        <v>57511.159870639989</v>
      </c>
      <c r="V13" s="110">
        <v>62394.8801599</v>
      </c>
      <c r="W13" s="110">
        <v>66332.328457659998</v>
      </c>
      <c r="X13" s="110">
        <v>65183.016628140009</v>
      </c>
    </row>
    <row r="14" spans="2:24" ht="11.1" customHeight="1" x14ac:dyDescent="0.2">
      <c r="B14" s="105" t="s">
        <v>94</v>
      </c>
      <c r="C14" s="106" t="s">
        <v>91</v>
      </c>
      <c r="D14" s="103">
        <v>11969.233394229997</v>
      </c>
      <c r="E14" s="103">
        <v>11895.274905679997</v>
      </c>
      <c r="F14" s="111">
        <v>11814.8830836</v>
      </c>
      <c r="G14" s="107">
        <v>11848.680775170002</v>
      </c>
      <c r="H14" s="103">
        <v>12270.232090310001</v>
      </c>
      <c r="I14" s="110">
        <v>13046.934527950001</v>
      </c>
      <c r="J14" s="110">
        <v>12189.222612699998</v>
      </c>
      <c r="K14" s="110">
        <v>12352.46703349</v>
      </c>
      <c r="L14" s="110">
        <v>12972.20676227</v>
      </c>
      <c r="M14" s="110">
        <v>12473.744186260001</v>
      </c>
      <c r="N14" s="110">
        <v>11618.640615620001</v>
      </c>
      <c r="O14" s="110">
        <v>12142.129492800001</v>
      </c>
      <c r="P14" s="110">
        <v>10915.035058039999</v>
      </c>
      <c r="Q14" s="110">
        <v>10755.35158359</v>
      </c>
      <c r="R14" s="110">
        <v>11700.749082209999</v>
      </c>
      <c r="S14" s="110">
        <v>13326.33101201</v>
      </c>
      <c r="T14" s="110">
        <v>12311.985162709998</v>
      </c>
      <c r="U14" s="110">
        <v>14065.797587089994</v>
      </c>
      <c r="V14" s="110">
        <v>13971.150445490008</v>
      </c>
      <c r="W14" s="110">
        <v>14317.795076460005</v>
      </c>
      <c r="X14" s="110">
        <v>14535.778808419998</v>
      </c>
    </row>
    <row r="15" spans="2:24" ht="11.1" customHeight="1" x14ac:dyDescent="0.2">
      <c r="B15" s="101" t="s">
        <v>95</v>
      </c>
      <c r="C15" s="102" t="s">
        <v>91</v>
      </c>
      <c r="D15" s="103">
        <v>6961.2581338000009</v>
      </c>
      <c r="E15" s="103">
        <v>6677.6502775700019</v>
      </c>
      <c r="F15" s="111">
        <v>6718.8782758100024</v>
      </c>
      <c r="G15" s="107">
        <v>7090.934770750001</v>
      </c>
      <c r="H15" s="103">
        <v>7024.7669944299978</v>
      </c>
      <c r="I15" s="110">
        <v>6833.4799807199997</v>
      </c>
      <c r="J15" s="110">
        <v>7129.4933730899984</v>
      </c>
      <c r="K15" s="110">
        <v>7198.3416725400002</v>
      </c>
      <c r="L15" s="110">
        <v>7300.6596753900003</v>
      </c>
      <c r="M15" s="110">
        <v>7167.6992254300021</v>
      </c>
      <c r="N15" s="110">
        <v>7598.5230677099989</v>
      </c>
      <c r="O15" s="110">
        <v>7496.6578653899996</v>
      </c>
      <c r="P15" s="110">
        <v>7508.5793491500026</v>
      </c>
      <c r="Q15" s="110">
        <v>7448.8669372100003</v>
      </c>
      <c r="R15" s="110">
        <v>7754.5816312299985</v>
      </c>
      <c r="S15" s="110">
        <v>8094.7116568499969</v>
      </c>
      <c r="T15" s="110">
        <v>8037.1598458299986</v>
      </c>
      <c r="U15" s="110">
        <v>8550.7789870399993</v>
      </c>
      <c r="V15" s="110">
        <v>8876.93216278</v>
      </c>
      <c r="W15" s="110">
        <v>9259.61439746</v>
      </c>
      <c r="X15" s="110">
        <v>9984.0766203000003</v>
      </c>
    </row>
    <row r="16" spans="2:24" ht="11.1" customHeight="1" x14ac:dyDescent="0.2">
      <c r="B16" s="98" t="s">
        <v>99</v>
      </c>
      <c r="C16" s="99" t="s">
        <v>4</v>
      </c>
      <c r="D16" s="100">
        <f t="shared" ref="D16:N16" si="1">D11*100/D3</f>
        <v>10.950803571360472</v>
      </c>
      <c r="E16" s="100">
        <f t="shared" si="1"/>
        <v>11.583152463428172</v>
      </c>
      <c r="F16" s="100">
        <f t="shared" si="1"/>
        <v>10.755239008781803</v>
      </c>
      <c r="G16" s="100">
        <f t="shared" si="1"/>
        <v>9.7013911942437456</v>
      </c>
      <c r="H16" s="100">
        <f t="shared" si="1"/>
        <v>9.4171680827183568</v>
      </c>
      <c r="I16" s="100">
        <f t="shared" si="1"/>
        <v>8.5638559874239508</v>
      </c>
      <c r="J16" s="100">
        <f t="shared" si="1"/>
        <v>8.1736561796330864</v>
      </c>
      <c r="K16" s="100">
        <f t="shared" si="1"/>
        <v>10.189465698652691</v>
      </c>
      <c r="L16" s="100">
        <f t="shared" si="1"/>
        <v>8.4754705795720895</v>
      </c>
      <c r="M16" s="100">
        <f t="shared" si="1"/>
        <v>9.9743566124655008</v>
      </c>
      <c r="N16" s="100">
        <f t="shared" si="1"/>
        <v>20.647169536248811</v>
      </c>
      <c r="O16" s="100">
        <v>12.762077756698323</v>
      </c>
      <c r="P16" s="100">
        <v>12.268044959379067</v>
      </c>
      <c r="Q16" s="100">
        <f>Q11*100/Q3</f>
        <v>14.04199837816452</v>
      </c>
      <c r="R16" s="100">
        <v>14.56576829258022</v>
      </c>
      <c r="S16" s="100">
        <v>14.019566115203963</v>
      </c>
      <c r="T16" s="100">
        <v>12.529753531692142</v>
      </c>
      <c r="U16" s="100">
        <v>14.283036605534893</v>
      </c>
      <c r="V16" s="100">
        <v>15.399204753937456</v>
      </c>
      <c r="W16" s="100">
        <v>13.596853067118838</v>
      </c>
      <c r="X16" s="100">
        <v>12.163666449386028</v>
      </c>
    </row>
    <row r="17" spans="2:24" ht="11.1" customHeight="1" x14ac:dyDescent="0.2">
      <c r="B17" s="98" t="s">
        <v>100</v>
      </c>
      <c r="C17" s="99" t="s">
        <v>91</v>
      </c>
      <c r="D17" s="100">
        <v>309472.7309343571</v>
      </c>
      <c r="E17" s="100">
        <v>310162.41148780979</v>
      </c>
      <c r="F17" s="100">
        <v>310577.62357046001</v>
      </c>
      <c r="G17" s="100">
        <v>319800.8882294799</v>
      </c>
      <c r="H17" s="100">
        <v>327041.99575317348</v>
      </c>
      <c r="I17" s="100">
        <v>320677.58693768003</v>
      </c>
      <c r="J17" s="100">
        <v>320856.62012766034</v>
      </c>
      <c r="K17" s="100">
        <v>365295.27073922002</v>
      </c>
      <c r="L17" s="100">
        <v>363540.92649891955</v>
      </c>
      <c r="M17" s="100">
        <v>362403.18973051012</v>
      </c>
      <c r="N17" s="100">
        <v>355253.18355015008</v>
      </c>
      <c r="O17" s="100">
        <v>377798.99970804993</v>
      </c>
      <c r="P17" s="100">
        <v>377195.27657842002</v>
      </c>
      <c r="Q17" s="100">
        <v>388773.83651645941</v>
      </c>
      <c r="R17" s="100">
        <v>410404.90471625997</v>
      </c>
      <c r="S17" s="100">
        <v>425956.18780327</v>
      </c>
      <c r="T17" s="100">
        <v>464950.62602465012</v>
      </c>
      <c r="U17" s="100">
        <v>483502.18517871015</v>
      </c>
      <c r="V17" s="100">
        <v>436317.46146292036</v>
      </c>
      <c r="W17" s="100">
        <v>385169.66451943992</v>
      </c>
      <c r="X17" s="100">
        <v>413465.70940674021</v>
      </c>
    </row>
    <row r="18" spans="2:24" ht="11.1" customHeight="1" x14ac:dyDescent="0.2">
      <c r="B18" s="101" t="s">
        <v>92</v>
      </c>
      <c r="C18" s="102" t="s">
        <v>91</v>
      </c>
      <c r="D18" s="107">
        <v>300271.2849432971</v>
      </c>
      <c r="E18" s="107">
        <v>300933.97007147979</v>
      </c>
      <c r="F18" s="107">
        <v>301355.20068314997</v>
      </c>
      <c r="G18" s="107">
        <v>310414.8287086999</v>
      </c>
      <c r="H18" s="107">
        <v>317469.58631898346</v>
      </c>
      <c r="I18" s="107">
        <v>310913.52834128001</v>
      </c>
      <c r="J18" s="107">
        <v>310836.35846611037</v>
      </c>
      <c r="K18" s="107">
        <v>355482.03668274003</v>
      </c>
      <c r="L18" s="107">
        <v>354229.51653747953</v>
      </c>
      <c r="M18" s="107">
        <v>353210.58327225014</v>
      </c>
      <c r="N18" s="107">
        <v>345595.27052079007</v>
      </c>
      <c r="O18" s="107">
        <v>368212.88755555992</v>
      </c>
      <c r="P18" s="107">
        <v>367591.33260324004</v>
      </c>
      <c r="Q18" s="107">
        <v>379214.84547643946</v>
      </c>
      <c r="R18" s="107">
        <v>400468.31858923991</v>
      </c>
      <c r="S18" s="107">
        <v>415574.21850271005</v>
      </c>
      <c r="T18" s="107">
        <v>454571.67567937012</v>
      </c>
      <c r="U18" s="107">
        <v>472581.43898753013</v>
      </c>
      <c r="V18" s="107">
        <v>424976.75918645033</v>
      </c>
      <c r="W18" s="107">
        <v>373492.79300421994</v>
      </c>
      <c r="X18" s="107">
        <v>400967.33198517008</v>
      </c>
    </row>
    <row r="19" spans="2:24" ht="11.1" customHeight="1" x14ac:dyDescent="0.2">
      <c r="B19" s="105" t="s">
        <v>93</v>
      </c>
      <c r="C19" s="106" t="s">
        <v>91</v>
      </c>
      <c r="D19" s="107">
        <v>63416.886229819997</v>
      </c>
      <c r="E19" s="107">
        <v>61802.330264689997</v>
      </c>
      <c r="F19" s="107">
        <v>59400.179048569997</v>
      </c>
      <c r="G19" s="107">
        <v>59565.483841569992</v>
      </c>
      <c r="H19" s="107">
        <v>66909.953920440006</v>
      </c>
      <c r="I19" s="107">
        <v>64620.050619120018</v>
      </c>
      <c r="J19" s="107">
        <v>62412.570941299986</v>
      </c>
      <c r="K19" s="107">
        <v>67138.193421329997</v>
      </c>
      <c r="L19" s="107">
        <v>71286.473724080002</v>
      </c>
      <c r="M19" s="107">
        <v>79379.574331799973</v>
      </c>
      <c r="N19" s="107">
        <v>79316.915645010013</v>
      </c>
      <c r="O19" s="107">
        <v>80071.812471020006</v>
      </c>
      <c r="P19" s="107">
        <v>85467.175808500004</v>
      </c>
      <c r="Q19" s="107">
        <v>84701.901007629989</v>
      </c>
      <c r="R19" s="107">
        <v>90723.097341849993</v>
      </c>
      <c r="S19" s="107">
        <v>90447.645621310003</v>
      </c>
      <c r="T19" s="107">
        <v>102473.22468998005</v>
      </c>
      <c r="U19" s="107">
        <v>101236.70581685002</v>
      </c>
      <c r="V19" s="107">
        <v>103742.93114565998</v>
      </c>
      <c r="W19" s="107">
        <v>109213.87598229</v>
      </c>
      <c r="X19" s="107">
        <v>126469.92863497997</v>
      </c>
    </row>
    <row r="20" spans="2:24" ht="11.1" customHeight="1" x14ac:dyDescent="0.2">
      <c r="B20" s="105" t="s">
        <v>94</v>
      </c>
      <c r="C20" s="106" t="s">
        <v>91</v>
      </c>
      <c r="D20" s="107">
        <v>14641.981635640001</v>
      </c>
      <c r="E20" s="107">
        <v>14550.77640703</v>
      </c>
      <c r="F20" s="107">
        <v>14650.771353239999</v>
      </c>
      <c r="G20" s="107">
        <v>14369.73973408</v>
      </c>
      <c r="H20" s="107">
        <v>15183.327866339996</v>
      </c>
      <c r="I20" s="107">
        <v>16091.052196409997</v>
      </c>
      <c r="J20" s="107">
        <v>15120.308003479997</v>
      </c>
      <c r="K20" s="107">
        <v>15798.159868919998</v>
      </c>
      <c r="L20" s="107">
        <v>16346.532653970002</v>
      </c>
      <c r="M20" s="107">
        <v>15666.50538404</v>
      </c>
      <c r="N20" s="107">
        <v>14323.779108610001</v>
      </c>
      <c r="O20" s="107">
        <v>14476.966910270001</v>
      </c>
      <c r="P20" s="107">
        <v>12916.322183</v>
      </c>
      <c r="Q20" s="107">
        <v>12705.043333400001</v>
      </c>
      <c r="R20" s="107">
        <v>13969.760671540002</v>
      </c>
      <c r="S20" s="107">
        <v>15740.510305840002</v>
      </c>
      <c r="T20" s="107">
        <v>14916.28269545</v>
      </c>
      <c r="U20" s="107">
        <v>16802.583814610003</v>
      </c>
      <c r="V20" s="107">
        <v>16877.433413589995</v>
      </c>
      <c r="W20" s="107">
        <v>17667.059951929998</v>
      </c>
      <c r="X20" s="107">
        <v>18247.599367840001</v>
      </c>
    </row>
    <row r="21" spans="2:24" ht="11.1" customHeight="1" x14ac:dyDescent="0.2">
      <c r="B21" s="101" t="s">
        <v>95</v>
      </c>
      <c r="C21" s="102" t="s">
        <v>91</v>
      </c>
      <c r="D21" s="107">
        <v>9201.4459910599981</v>
      </c>
      <c r="E21" s="107">
        <v>9228.4414163300025</v>
      </c>
      <c r="F21" s="107">
        <v>9222.4228873100001</v>
      </c>
      <c r="G21" s="107">
        <v>9386.0595207800015</v>
      </c>
      <c r="H21" s="107">
        <v>9572.40943419</v>
      </c>
      <c r="I21" s="107">
        <v>9764.0585963999984</v>
      </c>
      <c r="J21" s="107">
        <v>10020.261661550001</v>
      </c>
      <c r="K21" s="107">
        <v>9813.2340564800015</v>
      </c>
      <c r="L21" s="107">
        <v>9311.4099614399984</v>
      </c>
      <c r="M21" s="107">
        <v>9192.6064582600011</v>
      </c>
      <c r="N21" s="107">
        <v>9657.913029360001</v>
      </c>
      <c r="O21" s="107">
        <v>9586.1121524899991</v>
      </c>
      <c r="P21" s="107">
        <v>9603.9439751800001</v>
      </c>
      <c r="Q21" s="107">
        <v>9558.9910400200006</v>
      </c>
      <c r="R21" s="107">
        <v>9936.5861270199985</v>
      </c>
      <c r="S21" s="107">
        <v>10381.969300560002</v>
      </c>
      <c r="T21" s="107">
        <v>10378.95034528</v>
      </c>
      <c r="U21" s="107">
        <v>10920.746191180002</v>
      </c>
      <c r="V21" s="107">
        <v>11340.702276470001</v>
      </c>
      <c r="W21" s="107">
        <v>11676.871515220002</v>
      </c>
      <c r="X21" s="107">
        <v>12498.37742157</v>
      </c>
    </row>
    <row r="22" spans="2:24" ht="11.1" customHeight="1" x14ac:dyDescent="0.2">
      <c r="B22" s="98" t="s">
        <v>101</v>
      </c>
      <c r="C22" s="99" t="s">
        <v>91</v>
      </c>
      <c r="D22" s="100">
        <v>790360.7970877972</v>
      </c>
      <c r="E22" s="100">
        <v>854088.94286674017</v>
      </c>
      <c r="F22" s="100">
        <v>887020.34432295023</v>
      </c>
      <c r="G22" s="100">
        <v>1056303.22271609</v>
      </c>
      <c r="H22" s="100">
        <v>1115113.1461216805</v>
      </c>
      <c r="I22" s="100">
        <v>1208609.7951689803</v>
      </c>
      <c r="J22" s="100">
        <v>1181607.6467053599</v>
      </c>
      <c r="K22" s="100">
        <v>1194084.82891664</v>
      </c>
      <c r="L22" s="100">
        <v>1302379.0132651702</v>
      </c>
      <c r="M22" s="100">
        <v>1005506.6474427796</v>
      </c>
      <c r="N22" s="100">
        <v>750431.72386629973</v>
      </c>
      <c r="O22" s="100">
        <v>752012.05472289992</v>
      </c>
      <c r="P22" s="100">
        <v>876694.17311320966</v>
      </c>
      <c r="Q22" s="100">
        <v>843166.00960202434</v>
      </c>
      <c r="R22" s="100">
        <v>898855.28136725991</v>
      </c>
      <c r="S22" s="100">
        <v>1039842.5355125003</v>
      </c>
      <c r="T22" s="100">
        <v>1250251.1074546699</v>
      </c>
      <c r="U22" s="100">
        <v>1180497.1449236104</v>
      </c>
      <c r="V22" s="100">
        <v>1066326.5380729907</v>
      </c>
      <c r="W22" s="100">
        <v>1390699.8567557198</v>
      </c>
      <c r="X22" s="100">
        <v>1558015.0295860199</v>
      </c>
    </row>
    <row r="23" spans="2:24" ht="11.1" customHeight="1" x14ac:dyDescent="0.2">
      <c r="B23" s="101" t="s">
        <v>92</v>
      </c>
      <c r="C23" s="102" t="s">
        <v>91</v>
      </c>
      <c r="D23" s="107">
        <v>785477.41219892725</v>
      </c>
      <c r="E23" s="107">
        <v>851098.97342916019</v>
      </c>
      <c r="F23" s="107">
        <v>882681.64397676021</v>
      </c>
      <c r="G23" s="107">
        <v>1052965.9865723099</v>
      </c>
      <c r="H23" s="107">
        <v>1109741.9183269804</v>
      </c>
      <c r="I23" s="107">
        <v>1205472.7254716903</v>
      </c>
      <c r="J23" s="107">
        <v>1176480.81770281</v>
      </c>
      <c r="K23" s="107">
        <v>1190348.0235321901</v>
      </c>
      <c r="L23" s="107">
        <v>1299207.5905861901</v>
      </c>
      <c r="M23" s="107">
        <v>1001869.3686420798</v>
      </c>
      <c r="N23" s="107">
        <v>746584.59739337966</v>
      </c>
      <c r="O23" s="107">
        <v>747734.73675002996</v>
      </c>
      <c r="P23" s="107">
        <v>871445.30752416968</v>
      </c>
      <c r="Q23" s="107">
        <v>838100.71765809425</v>
      </c>
      <c r="R23" s="107">
        <v>892748.8870328099</v>
      </c>
      <c r="S23" s="107">
        <v>1032770.6317925005</v>
      </c>
      <c r="T23" s="107">
        <v>1240614.63336267</v>
      </c>
      <c r="U23" s="107">
        <v>1171170.5120267002</v>
      </c>
      <c r="V23" s="107">
        <v>1058809.1005689206</v>
      </c>
      <c r="W23" s="107">
        <v>1380436.3891671393</v>
      </c>
      <c r="X23" s="107">
        <v>1550843.3236471501</v>
      </c>
    </row>
    <row r="24" spans="2:24" ht="11.1" customHeight="1" x14ac:dyDescent="0.2">
      <c r="B24" s="105" t="s">
        <v>93</v>
      </c>
      <c r="C24" s="106" t="s">
        <v>91</v>
      </c>
      <c r="D24" s="107">
        <v>11423.433284710003</v>
      </c>
      <c r="E24" s="107">
        <v>6149.242482839999</v>
      </c>
      <c r="F24" s="107">
        <v>7610.9215206300005</v>
      </c>
      <c r="G24" s="107">
        <v>7380.4713166100018</v>
      </c>
      <c r="H24" s="107">
        <v>12199.213859039995</v>
      </c>
      <c r="I24" s="107">
        <v>9053.3466198299975</v>
      </c>
      <c r="J24" s="107">
        <v>9105.3658390500004</v>
      </c>
      <c r="K24" s="107">
        <v>7714.2763206700001</v>
      </c>
      <c r="L24" s="107">
        <v>12424.447376440001</v>
      </c>
      <c r="M24" s="107">
        <v>9237.3882722799972</v>
      </c>
      <c r="N24" s="107">
        <v>8995.3041798100039</v>
      </c>
      <c r="O24" s="107">
        <v>7771.2917195100044</v>
      </c>
      <c r="P24" s="107">
        <v>12305.971640109999</v>
      </c>
      <c r="Q24" s="107">
        <v>9451.2074778400001</v>
      </c>
      <c r="R24" s="107">
        <v>10849.465583009995</v>
      </c>
      <c r="S24" s="107">
        <v>11062.503240000005</v>
      </c>
      <c r="T24" s="107">
        <v>18492.781405299997</v>
      </c>
      <c r="U24" s="107">
        <v>12028.44357465</v>
      </c>
      <c r="V24" s="107">
        <v>12378.834891920003</v>
      </c>
      <c r="W24" s="107">
        <v>11805.61814769</v>
      </c>
      <c r="X24" s="107">
        <v>17192.726405500001</v>
      </c>
    </row>
    <row r="25" spans="2:24" ht="11.1" customHeight="1" x14ac:dyDescent="0.2">
      <c r="B25" s="105" t="s">
        <v>94</v>
      </c>
      <c r="C25" s="106" t="s">
        <v>91</v>
      </c>
      <c r="D25" s="107">
        <v>1882.9507635200002</v>
      </c>
      <c r="E25" s="107">
        <v>7170.9238180899993</v>
      </c>
      <c r="F25" s="107">
        <v>3105.8477514499987</v>
      </c>
      <c r="G25" s="107">
        <v>4883.0843467700006</v>
      </c>
      <c r="H25" s="107">
        <v>2351.3577195600005</v>
      </c>
      <c r="I25" s="107">
        <v>6807.50740271</v>
      </c>
      <c r="J25" s="107">
        <v>3713.79055741</v>
      </c>
      <c r="K25" s="107">
        <v>5673.7343210200006</v>
      </c>
      <c r="L25" s="107">
        <v>2591.4579738699999</v>
      </c>
      <c r="M25" s="107">
        <v>18484.138639929999</v>
      </c>
      <c r="N25" s="107">
        <v>4504.9252077399997</v>
      </c>
      <c r="O25" s="107">
        <v>9520.4072698900018</v>
      </c>
      <c r="P25" s="107">
        <v>49593.911097489996</v>
      </c>
      <c r="Q25" s="107">
        <v>41183.153078429998</v>
      </c>
      <c r="R25" s="107">
        <v>50311.008340939996</v>
      </c>
      <c r="S25" s="107">
        <v>56367.78427589999</v>
      </c>
      <c r="T25" s="107">
        <v>11419.358516540004</v>
      </c>
      <c r="U25" s="107">
        <v>5235.8361719299992</v>
      </c>
      <c r="V25" s="107">
        <v>8244.0322634900003</v>
      </c>
      <c r="W25" s="107">
        <v>14269.112952259999</v>
      </c>
      <c r="X25" s="107">
        <v>5465.9675638000008</v>
      </c>
    </row>
    <row r="26" spans="2:24" ht="11.1" customHeight="1" x14ac:dyDescent="0.2">
      <c r="B26" s="101" t="s">
        <v>95</v>
      </c>
      <c r="C26" s="102" t="s">
        <v>91</v>
      </c>
      <c r="D26" s="107">
        <v>4883.3848888699977</v>
      </c>
      <c r="E26" s="107">
        <v>2989.9694375800004</v>
      </c>
      <c r="F26" s="107">
        <v>4338.7003461899985</v>
      </c>
      <c r="G26" s="107">
        <v>3337.2361437799996</v>
      </c>
      <c r="H26" s="107">
        <v>5371.2277947000011</v>
      </c>
      <c r="I26" s="107">
        <v>3137.0696972899996</v>
      </c>
      <c r="J26" s="107">
        <v>5126.82900255</v>
      </c>
      <c r="K26" s="107">
        <v>3736.8053844500009</v>
      </c>
      <c r="L26" s="107">
        <v>3171.4226789800005</v>
      </c>
      <c r="M26" s="107">
        <v>3637.2788006999999</v>
      </c>
      <c r="N26" s="107">
        <v>3847.1264729200002</v>
      </c>
      <c r="O26" s="107">
        <v>4277.3179728699997</v>
      </c>
      <c r="P26" s="107">
        <v>5248.8655890399987</v>
      </c>
      <c r="Q26" s="107">
        <v>5065.2919439300003</v>
      </c>
      <c r="R26" s="107">
        <v>6106.3943344499994</v>
      </c>
      <c r="S26" s="107">
        <v>7071.9037200000021</v>
      </c>
      <c r="T26" s="107">
        <v>9636.474092000004</v>
      </c>
      <c r="U26" s="107">
        <v>9326.6328969099977</v>
      </c>
      <c r="V26" s="107">
        <v>7517.4375040699997</v>
      </c>
      <c r="W26" s="107">
        <v>10263.467588579999</v>
      </c>
      <c r="X26" s="107">
        <v>7171.705938869999</v>
      </c>
    </row>
    <row r="27" spans="2:24" ht="11.1" customHeight="1" x14ac:dyDescent="0.2">
      <c r="B27" s="98" t="s">
        <v>102</v>
      </c>
      <c r="C27" s="99" t="s">
        <v>4</v>
      </c>
      <c r="D27" s="100">
        <f t="shared" ref="D27:N27" si="2">D22*100/D3</f>
        <v>71.861856994768743</v>
      </c>
      <c r="E27" s="100">
        <f t="shared" si="2"/>
        <v>73.359497472110661</v>
      </c>
      <c r="F27" s="100">
        <f t="shared" si="2"/>
        <v>74.066620694357908</v>
      </c>
      <c r="G27" s="100">
        <f t="shared" si="2"/>
        <v>76.76041473273898</v>
      </c>
      <c r="H27" s="100">
        <f t="shared" si="2"/>
        <v>77.322689753891254</v>
      </c>
      <c r="I27" s="100">
        <f t="shared" si="2"/>
        <v>79.030913960989309</v>
      </c>
      <c r="J27" s="100">
        <f t="shared" si="2"/>
        <v>78.644642191459241</v>
      </c>
      <c r="K27" s="100">
        <f t="shared" si="2"/>
        <v>76.574327784493533</v>
      </c>
      <c r="L27" s="100">
        <f t="shared" si="2"/>
        <v>78.177767261097785</v>
      </c>
      <c r="M27" s="100">
        <f t="shared" si="2"/>
        <v>73.506792634857007</v>
      </c>
      <c r="N27" s="100">
        <f t="shared" si="2"/>
        <v>67.870305439889137</v>
      </c>
      <c r="O27" s="100">
        <v>66.560868598939621</v>
      </c>
      <c r="P27" s="100">
        <v>69.917979876839652</v>
      </c>
      <c r="Q27" s="100">
        <f t="shared" ref="Q27" si="3">Q22*100/Q3</f>
        <v>68.442141250534036</v>
      </c>
      <c r="R27" s="100">
        <v>68.653678689800245</v>
      </c>
      <c r="S27" s="100">
        <v>70.940335734518953</v>
      </c>
      <c r="T27" s="100">
        <v>72.892364965053517</v>
      </c>
      <c r="U27" s="100">
        <v>70.943366596849472</v>
      </c>
      <c r="V27" s="100">
        <v>70.963351159843796</v>
      </c>
      <c r="W27" s="100">
        <v>78.310925442153575</v>
      </c>
      <c r="X27" s="100">
        <v>79.027656662880645</v>
      </c>
    </row>
    <row r="28" spans="2:24" ht="11.1" customHeight="1" x14ac:dyDescent="0.2">
      <c r="B28" s="98" t="s">
        <v>103</v>
      </c>
      <c r="C28" s="99" t="s">
        <v>91</v>
      </c>
      <c r="D28" s="100">
        <v>203368.09696299612</v>
      </c>
      <c r="E28" s="100">
        <v>302506.02268604998</v>
      </c>
      <c r="F28" s="100">
        <v>257805.73207293011</v>
      </c>
      <c r="G28" s="100">
        <v>306443.88790115004</v>
      </c>
      <c r="H28" s="100">
        <v>298856.87279688049</v>
      </c>
      <c r="I28" s="100">
        <v>327428.15033467999</v>
      </c>
      <c r="J28" s="100">
        <v>320372.84015244996</v>
      </c>
      <c r="K28" s="100">
        <v>338020.81050739007</v>
      </c>
      <c r="L28" s="100">
        <v>324801.03254802979</v>
      </c>
      <c r="M28" s="100">
        <v>349167.34134093986</v>
      </c>
      <c r="N28" s="100">
        <v>317030.81218181003</v>
      </c>
      <c r="O28" s="100">
        <v>352726.70847656002</v>
      </c>
      <c r="P28" s="100">
        <v>410148.30902176996</v>
      </c>
      <c r="Q28" s="100">
        <v>377250.84067041008</v>
      </c>
      <c r="R28" s="100">
        <v>384809.84340136993</v>
      </c>
      <c r="S28" s="100">
        <v>391945.31162470992</v>
      </c>
      <c r="T28" s="100">
        <v>429757.52043415018</v>
      </c>
      <c r="U28" s="100">
        <v>379322.40337755007</v>
      </c>
      <c r="V28" s="100">
        <v>334202.22381181008</v>
      </c>
      <c r="W28" s="100">
        <v>421881.96086025995</v>
      </c>
      <c r="X28" s="100">
        <v>439177.15300828009</v>
      </c>
    </row>
    <row r="29" spans="2:24" ht="11.1" customHeight="1" x14ac:dyDescent="0.2">
      <c r="B29" s="112" t="s">
        <v>92</v>
      </c>
      <c r="C29" s="102" t="s">
        <v>91</v>
      </c>
      <c r="D29" s="107">
        <v>199606.0756119861</v>
      </c>
      <c r="E29" s="107">
        <v>300755.42640887998</v>
      </c>
      <c r="F29" s="107">
        <v>254955.31864855011</v>
      </c>
      <c r="G29" s="107">
        <v>304371.44677358004</v>
      </c>
      <c r="H29" s="107">
        <v>294687.25044598046</v>
      </c>
      <c r="I29" s="107">
        <v>325552.32512487</v>
      </c>
      <c r="J29" s="107">
        <v>316830.75909008994</v>
      </c>
      <c r="K29" s="107">
        <v>335542.45067154011</v>
      </c>
      <c r="L29" s="107">
        <v>322895.34728431975</v>
      </c>
      <c r="M29" s="107">
        <v>347029.50750326988</v>
      </c>
      <c r="N29" s="107">
        <v>314857.50919828005</v>
      </c>
      <c r="O29" s="107">
        <v>349816.45023362001</v>
      </c>
      <c r="P29" s="107">
        <v>406156.75606838998</v>
      </c>
      <c r="Q29" s="107">
        <v>373613.49406248011</v>
      </c>
      <c r="R29" s="107">
        <v>380362.35566480993</v>
      </c>
      <c r="S29" s="107">
        <v>386812.2355166499</v>
      </c>
      <c r="T29" s="107">
        <v>421740.53588938015</v>
      </c>
      <c r="U29" s="107">
        <v>371643.65796337998</v>
      </c>
      <c r="V29" s="107">
        <v>328602.31692793011</v>
      </c>
      <c r="W29" s="107">
        <v>413498.90281392995</v>
      </c>
      <c r="X29" s="107">
        <v>433868.57508870005</v>
      </c>
    </row>
    <row r="30" spans="2:24" ht="11.1" customHeight="1" x14ac:dyDescent="0.2">
      <c r="B30" s="105" t="s">
        <v>93</v>
      </c>
      <c r="C30" s="106" t="s">
        <v>91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7">
        <v>0</v>
      </c>
      <c r="W30" s="107">
        <v>0</v>
      </c>
      <c r="X30" s="107">
        <v>0</v>
      </c>
    </row>
    <row r="31" spans="2:24" ht="11.1" customHeight="1" x14ac:dyDescent="0.2">
      <c r="B31" s="105" t="s">
        <v>94</v>
      </c>
      <c r="C31" s="106" t="s">
        <v>91</v>
      </c>
      <c r="D31" s="107">
        <v>259.69445615000001</v>
      </c>
      <c r="E31" s="107">
        <v>5728.4351583899997</v>
      </c>
      <c r="F31" s="107">
        <v>1471.5197628399999</v>
      </c>
      <c r="G31" s="107">
        <v>3186.82474275</v>
      </c>
      <c r="H31" s="107">
        <v>799.29952019000007</v>
      </c>
      <c r="I31" s="107">
        <v>5081.4242318400002</v>
      </c>
      <c r="J31" s="107">
        <v>1338.83537976</v>
      </c>
      <c r="K31" s="107">
        <v>3767.99214734</v>
      </c>
      <c r="L31" s="107">
        <v>618.10443969000005</v>
      </c>
      <c r="M31" s="107">
        <v>14805.686741089998</v>
      </c>
      <c r="N31" s="107">
        <v>2214.4893475700001</v>
      </c>
      <c r="O31" s="107">
        <v>7970.6508202900013</v>
      </c>
      <c r="P31" s="107">
        <v>19950.534004009998</v>
      </c>
      <c r="Q31" s="107">
        <v>4856.4301777900009</v>
      </c>
      <c r="R31" s="107">
        <v>7139.0461378499995</v>
      </c>
      <c r="S31" s="107">
        <v>3346.6309698</v>
      </c>
      <c r="T31" s="107">
        <v>9538.7492216099999</v>
      </c>
      <c r="U31" s="107">
        <v>2967.6835933100001</v>
      </c>
      <c r="V31" s="107">
        <v>6118.3767508500005</v>
      </c>
      <c r="W31" s="107">
        <v>12373.031954869999</v>
      </c>
      <c r="X31" s="107">
        <v>2862.0706334400002</v>
      </c>
    </row>
    <row r="32" spans="2:24" ht="11.1" customHeight="1" x14ac:dyDescent="0.2">
      <c r="B32" s="112" t="s">
        <v>95</v>
      </c>
      <c r="C32" s="102" t="s">
        <v>91</v>
      </c>
      <c r="D32" s="107">
        <v>3762.0213510100002</v>
      </c>
      <c r="E32" s="107">
        <v>1750.5962771700001</v>
      </c>
      <c r="F32" s="107">
        <v>2850.4134243799995</v>
      </c>
      <c r="G32" s="107">
        <v>2072.4411275700004</v>
      </c>
      <c r="H32" s="107">
        <v>4169.6223509000001</v>
      </c>
      <c r="I32" s="107">
        <v>1875.8252098100002</v>
      </c>
      <c r="J32" s="107">
        <v>3542.08106236</v>
      </c>
      <c r="K32" s="107">
        <v>2478.3598358499999</v>
      </c>
      <c r="L32" s="107">
        <v>1905.6852637099996</v>
      </c>
      <c r="M32" s="107">
        <v>2137.8338376699999</v>
      </c>
      <c r="N32" s="107">
        <v>2173.3029835299999</v>
      </c>
      <c r="O32" s="107">
        <v>2910.2582429399995</v>
      </c>
      <c r="P32" s="107">
        <v>3991.5529533799995</v>
      </c>
      <c r="Q32" s="107">
        <v>3637.3466079299997</v>
      </c>
      <c r="R32" s="107">
        <v>4447.4877365600005</v>
      </c>
      <c r="S32" s="107">
        <v>5133.0761080600014</v>
      </c>
      <c r="T32" s="107">
        <v>8016.9845447700009</v>
      </c>
      <c r="U32" s="107">
        <v>7678.74541417</v>
      </c>
      <c r="V32" s="107">
        <v>5599.9068838800004</v>
      </c>
      <c r="W32" s="107">
        <v>8383.0580463299993</v>
      </c>
      <c r="X32" s="107">
        <v>5308.5779195799996</v>
      </c>
    </row>
    <row r="33" spans="2:24" ht="11.1" customHeight="1" x14ac:dyDescent="0.2">
      <c r="B33" s="98" t="s">
        <v>104</v>
      </c>
      <c r="C33" s="99" t="s">
        <v>91</v>
      </c>
      <c r="D33" s="100">
        <v>73239.809765925529</v>
      </c>
      <c r="E33" s="100">
        <v>9977.771676869992</v>
      </c>
      <c r="F33" s="100">
        <v>26150.277079560004</v>
      </c>
      <c r="G33" s="100">
        <v>46939.548583500007</v>
      </c>
      <c r="H33" s="100">
        <v>60087.24177409424</v>
      </c>
      <c r="I33" s="100">
        <v>11625.361664950005</v>
      </c>
      <c r="J33" s="100">
        <v>27096.991561899991</v>
      </c>
      <c r="K33" s="100">
        <v>46383.452147319971</v>
      </c>
      <c r="L33" s="100">
        <v>54449.579820490006</v>
      </c>
      <c r="M33" s="100">
        <v>20802.522505560013</v>
      </c>
      <c r="N33" s="100">
        <v>30609.08112436</v>
      </c>
      <c r="O33" s="100">
        <v>53606.939829940049</v>
      </c>
      <c r="P33" s="100">
        <v>42339.564517280058</v>
      </c>
      <c r="Q33" s="100">
        <v>22670.064142581545</v>
      </c>
      <c r="R33" s="100">
        <v>57376.274777329956</v>
      </c>
      <c r="S33" s="100">
        <v>86958.879253749983</v>
      </c>
      <c r="T33" s="100">
        <v>121806.15795748006</v>
      </c>
      <c r="U33" s="100">
        <v>60319.325685169984</v>
      </c>
      <c r="V33" s="100">
        <v>90316.703769109983</v>
      </c>
      <c r="W33" s="100">
        <v>149891.23165032986</v>
      </c>
      <c r="X33" s="100">
        <v>222395.4251441501</v>
      </c>
    </row>
    <row r="34" spans="2:24" ht="11.1" customHeight="1" x14ac:dyDescent="0.2">
      <c r="B34" s="113" t="s">
        <v>92</v>
      </c>
      <c r="C34" s="114" t="s">
        <v>91</v>
      </c>
      <c r="D34" s="107">
        <v>72351.58726885551</v>
      </c>
      <c r="E34" s="107">
        <v>9965.6528845799912</v>
      </c>
      <c r="F34" s="107">
        <v>26026.150662730004</v>
      </c>
      <c r="G34" s="107">
        <v>46646.930566150011</v>
      </c>
      <c r="H34" s="107">
        <v>59719.205070804237</v>
      </c>
      <c r="I34" s="107">
        <v>11531.305481860005</v>
      </c>
      <c r="J34" s="107">
        <v>26810.090431039989</v>
      </c>
      <c r="K34" s="107">
        <v>45829.854753459971</v>
      </c>
      <c r="L34" s="107">
        <v>53677.870246689999</v>
      </c>
      <c r="M34" s="107">
        <v>20608.257707640016</v>
      </c>
      <c r="N34" s="107">
        <v>30257.130061010001</v>
      </c>
      <c r="O34" s="107">
        <v>52969.39781258005</v>
      </c>
      <c r="P34" s="107">
        <v>41342.320294810059</v>
      </c>
      <c r="Q34" s="107">
        <v>22627.67932500154</v>
      </c>
      <c r="R34" s="107">
        <v>57062.67123701996</v>
      </c>
      <c r="S34" s="107">
        <v>86140.671474549963</v>
      </c>
      <c r="T34" s="107">
        <v>120535.41546948001</v>
      </c>
      <c r="U34" s="107">
        <v>59652.48472095999</v>
      </c>
      <c r="V34" s="107">
        <v>89120.728614089981</v>
      </c>
      <c r="W34" s="107">
        <v>147664.20554764991</v>
      </c>
      <c r="X34" s="107">
        <v>218896.55873481001</v>
      </c>
    </row>
    <row r="35" spans="2:24" ht="11.1" customHeight="1" x14ac:dyDescent="0.2">
      <c r="B35" s="105" t="s">
        <v>93</v>
      </c>
      <c r="C35" s="115" t="s">
        <v>91</v>
      </c>
      <c r="D35" s="107">
        <v>3966.0637117199985</v>
      </c>
      <c r="E35" s="107">
        <v>703.61996761000012</v>
      </c>
      <c r="F35" s="107">
        <v>1964.5484147800005</v>
      </c>
      <c r="G35" s="107">
        <v>3141.0597418900011</v>
      </c>
      <c r="H35" s="107">
        <v>3605.6337644999985</v>
      </c>
      <c r="I35" s="107">
        <v>582.34664292999992</v>
      </c>
      <c r="J35" s="107">
        <v>755.13541808000014</v>
      </c>
      <c r="K35" s="107">
        <v>1584.55189776</v>
      </c>
      <c r="L35" s="107">
        <v>2771.8187331699996</v>
      </c>
      <c r="M35" s="107">
        <v>10832.268656109996</v>
      </c>
      <c r="N35" s="107">
        <v>12258.411902970001</v>
      </c>
      <c r="O35" s="107">
        <v>16565.320644160001</v>
      </c>
      <c r="P35" s="107">
        <v>17936.918705929998</v>
      </c>
      <c r="Q35" s="107">
        <v>952.34409573000028</v>
      </c>
      <c r="R35" s="107">
        <v>9368.0457533900026</v>
      </c>
      <c r="S35" s="107">
        <v>10431.620347919992</v>
      </c>
      <c r="T35" s="107">
        <v>13169.59550492</v>
      </c>
      <c r="U35" s="107">
        <v>3191.4978396900001</v>
      </c>
      <c r="V35" s="107">
        <v>6903.9880013799993</v>
      </c>
      <c r="W35" s="107">
        <v>9965.1171442000032</v>
      </c>
      <c r="X35" s="107">
        <v>16432.686470420002</v>
      </c>
    </row>
    <row r="36" spans="2:24" ht="11.1" customHeight="1" x14ac:dyDescent="0.2">
      <c r="B36" s="105" t="s">
        <v>94</v>
      </c>
      <c r="C36" s="115" t="s">
        <v>91</v>
      </c>
      <c r="D36" s="107">
        <v>892.11059425999997</v>
      </c>
      <c r="E36" s="107">
        <v>163.81749889999995</v>
      </c>
      <c r="F36" s="107">
        <v>506.65354257000001</v>
      </c>
      <c r="G36" s="107">
        <v>898.36208737000004</v>
      </c>
      <c r="H36" s="107">
        <v>1551.4971113000001</v>
      </c>
      <c r="I36" s="107">
        <v>378.03822958999996</v>
      </c>
      <c r="J36" s="107">
        <v>631.75958937999997</v>
      </c>
      <c r="K36" s="107">
        <v>743.44916974</v>
      </c>
      <c r="L36" s="107">
        <v>1173.5600624399999</v>
      </c>
      <c r="M36" s="107">
        <v>-510.17908700999993</v>
      </c>
      <c r="N36" s="107">
        <v>-1241.03725826</v>
      </c>
      <c r="O36" s="107">
        <v>-1335.7671283900002</v>
      </c>
      <c r="P36" s="107">
        <v>-1017.8590084399999</v>
      </c>
      <c r="Q36" s="107">
        <v>408.09911727999992</v>
      </c>
      <c r="R36" s="107">
        <v>955.9978905600002</v>
      </c>
      <c r="S36" s="107">
        <v>1680.4794010799999</v>
      </c>
      <c r="T36" s="107">
        <v>2010.3674245800005</v>
      </c>
      <c r="U36" s="107">
        <v>988.72201037000002</v>
      </c>
      <c r="V36" s="107">
        <v>1306.31524608</v>
      </c>
      <c r="W36" s="107">
        <v>1225.1746430599999</v>
      </c>
      <c r="X36" s="107">
        <v>1828.9287201399995</v>
      </c>
    </row>
    <row r="37" spans="2:24" ht="11.1" customHeight="1" x14ac:dyDescent="0.2">
      <c r="B37" s="113" t="s">
        <v>95</v>
      </c>
      <c r="C37" s="114" t="s">
        <v>91</v>
      </c>
      <c r="D37" s="107">
        <v>888.2224970699998</v>
      </c>
      <c r="E37" s="107">
        <v>12.118792290000018</v>
      </c>
      <c r="F37" s="107">
        <v>124.12641683</v>
      </c>
      <c r="G37" s="107">
        <v>292.61801734999995</v>
      </c>
      <c r="H37" s="107">
        <v>368.03670328999982</v>
      </c>
      <c r="I37" s="107">
        <v>94.056183090000005</v>
      </c>
      <c r="J37" s="107">
        <v>286.90113085999997</v>
      </c>
      <c r="K37" s="107">
        <v>553.5973938599999</v>
      </c>
      <c r="L37" s="107">
        <v>771.70957379999982</v>
      </c>
      <c r="M37" s="107">
        <v>194.26479792000003</v>
      </c>
      <c r="N37" s="107">
        <v>351.95106335000008</v>
      </c>
      <c r="O37" s="107">
        <v>637.54201735999993</v>
      </c>
      <c r="P37" s="107">
        <v>997.24422246999995</v>
      </c>
      <c r="Q37" s="107">
        <v>42.384817579999996</v>
      </c>
      <c r="R37" s="107">
        <v>313.60354031000003</v>
      </c>
      <c r="S37" s="107">
        <v>818.20777920000012</v>
      </c>
      <c r="T37" s="107">
        <v>1270.7424880000003</v>
      </c>
      <c r="U37" s="107">
        <v>666.84096421000004</v>
      </c>
      <c r="V37" s="107">
        <v>1195.9751550200003</v>
      </c>
      <c r="W37" s="107">
        <v>2227.0261026800003</v>
      </c>
      <c r="X37" s="107">
        <v>3498.8664093400012</v>
      </c>
    </row>
    <row r="38" spans="2:24" ht="11.1" customHeight="1" x14ac:dyDescent="0.2">
      <c r="B38" s="98" t="s">
        <v>105</v>
      </c>
      <c r="C38" s="99" t="s">
        <v>91</v>
      </c>
      <c r="D38" s="100">
        <v>90783.442121955813</v>
      </c>
      <c r="E38" s="100">
        <v>21246.376170239997</v>
      </c>
      <c r="F38" s="100">
        <v>43748.742492510035</v>
      </c>
      <c r="G38" s="100">
        <v>69178.821454240009</v>
      </c>
      <c r="H38" s="100">
        <v>107715.99896486205</v>
      </c>
      <c r="I38" s="100">
        <v>27244.401475449988</v>
      </c>
      <c r="J38" s="100">
        <v>58328.114813589993</v>
      </c>
      <c r="K38" s="100">
        <v>91088.585338650082</v>
      </c>
      <c r="L38" s="100">
        <v>133199.64448074001</v>
      </c>
      <c r="M38" s="100">
        <v>28501.903676360009</v>
      </c>
      <c r="N38" s="100">
        <v>54547.702161330002</v>
      </c>
      <c r="O38" s="100">
        <v>88773.27852563998</v>
      </c>
      <c r="P38" s="100">
        <v>135380.42391547002</v>
      </c>
      <c r="Q38" s="100">
        <v>37406.420738899993</v>
      </c>
      <c r="R38" s="100">
        <v>86118.340249460001</v>
      </c>
      <c r="S38" s="100">
        <v>137249.50483252012</v>
      </c>
      <c r="T38" s="100">
        <v>204153.18304670992</v>
      </c>
      <c r="U38" s="100">
        <v>48368.306350590014</v>
      </c>
      <c r="V38" s="100">
        <v>93819.943351750029</v>
      </c>
      <c r="W38" s="100">
        <v>140932.67525071008</v>
      </c>
      <c r="X38" s="100">
        <v>211513.71702579991</v>
      </c>
    </row>
    <row r="39" spans="2:24" ht="11.1" customHeight="1" x14ac:dyDescent="0.2">
      <c r="B39" s="116" t="s">
        <v>92</v>
      </c>
      <c r="C39" s="114" t="s">
        <v>91</v>
      </c>
      <c r="D39" s="107">
        <v>83320.578759815806</v>
      </c>
      <c r="E39" s="107">
        <v>19600.526174769995</v>
      </c>
      <c r="F39" s="107">
        <v>40260.997497880038</v>
      </c>
      <c r="G39" s="107">
        <v>63677.495007590012</v>
      </c>
      <c r="H39" s="107">
        <v>100334.74821049206</v>
      </c>
      <c r="I39" s="107">
        <v>25711.893967699991</v>
      </c>
      <c r="J39" s="107">
        <v>54368.208013000003</v>
      </c>
      <c r="K39" s="107">
        <v>85297.393951090082</v>
      </c>
      <c r="L39" s="107">
        <v>125489.51579983001</v>
      </c>
      <c r="M39" s="107">
        <v>26831.650996700009</v>
      </c>
      <c r="N39" s="107">
        <v>50306.246918069999</v>
      </c>
      <c r="O39" s="107">
        <v>82693.252315659993</v>
      </c>
      <c r="P39" s="107">
        <v>127308.03183572002</v>
      </c>
      <c r="Q39" s="107">
        <v>35734.640276699996</v>
      </c>
      <c r="R39" s="107">
        <v>81786.252557250002</v>
      </c>
      <c r="S39" s="107">
        <v>130704.03680333012</v>
      </c>
      <c r="T39" s="107">
        <v>195251.90730181991</v>
      </c>
      <c r="U39" s="107">
        <v>46363.172469800018</v>
      </c>
      <c r="V39" s="107">
        <v>88782.535917460031</v>
      </c>
      <c r="W39" s="107">
        <v>133486.00558835006</v>
      </c>
      <c r="X39" s="107">
        <v>200980.9192747499</v>
      </c>
    </row>
    <row r="40" spans="2:24" ht="11.1" customHeight="1" x14ac:dyDescent="0.2">
      <c r="B40" s="105" t="s">
        <v>93</v>
      </c>
      <c r="C40" s="115" t="s">
        <v>91</v>
      </c>
      <c r="D40" s="107">
        <v>42926.880064860008</v>
      </c>
      <c r="E40" s="107">
        <v>7920.1420221400003</v>
      </c>
      <c r="F40" s="107">
        <v>16102.896343699998</v>
      </c>
      <c r="G40" s="107">
        <v>26184.623246599993</v>
      </c>
      <c r="H40" s="107">
        <v>48114.702095590001</v>
      </c>
      <c r="I40" s="107">
        <v>10345.087556870003</v>
      </c>
      <c r="J40" s="107">
        <v>22884.913340359999</v>
      </c>
      <c r="K40" s="107">
        <v>36834.833107479993</v>
      </c>
      <c r="L40" s="107">
        <v>57107.305379449994</v>
      </c>
      <c r="M40" s="107">
        <v>10656.9537294</v>
      </c>
      <c r="N40" s="107">
        <v>20501.888231160003</v>
      </c>
      <c r="O40" s="107">
        <v>31585.494564539989</v>
      </c>
      <c r="P40" s="107">
        <v>54316.091027069997</v>
      </c>
      <c r="Q40" s="107">
        <v>12929.391228089997</v>
      </c>
      <c r="R40" s="107">
        <v>30024.710162180003</v>
      </c>
      <c r="S40" s="107">
        <v>48549.519925690009</v>
      </c>
      <c r="T40" s="107">
        <v>83336.581522700028</v>
      </c>
      <c r="U40" s="107">
        <v>18035.243213579997</v>
      </c>
      <c r="V40" s="107">
        <v>36715.417443410006</v>
      </c>
      <c r="W40" s="107">
        <v>56605.064243280009</v>
      </c>
      <c r="X40" s="107">
        <v>91082.401857660006</v>
      </c>
    </row>
    <row r="41" spans="2:24" ht="11.1" customHeight="1" x14ac:dyDescent="0.2">
      <c r="B41" s="105" t="s">
        <v>94</v>
      </c>
      <c r="C41" s="115" t="s">
        <v>91</v>
      </c>
      <c r="D41" s="107">
        <v>5697.9582694300016</v>
      </c>
      <c r="E41" s="107">
        <v>1446.0842913100003</v>
      </c>
      <c r="F41" s="107">
        <v>2930.0338278399995</v>
      </c>
      <c r="G41" s="107">
        <v>4502.3045134599997</v>
      </c>
      <c r="H41" s="107">
        <v>6254.8359305900003</v>
      </c>
      <c r="I41" s="107">
        <v>1592.0869564600005</v>
      </c>
      <c r="J41" s="107">
        <v>3261.2430325500004</v>
      </c>
      <c r="K41" s="107">
        <v>5158.5332159399995</v>
      </c>
      <c r="L41" s="107">
        <v>7208.0824599099988</v>
      </c>
      <c r="M41" s="107">
        <v>1739.8834984499997</v>
      </c>
      <c r="N41" s="107">
        <v>3640.1259628400003</v>
      </c>
      <c r="O41" s="107">
        <v>5586.0642281400005</v>
      </c>
      <c r="P41" s="107">
        <v>7673.1139093799993</v>
      </c>
      <c r="Q41" s="107">
        <v>2042.0734414699998</v>
      </c>
      <c r="R41" s="107">
        <v>4283.0736697099992</v>
      </c>
      <c r="S41" s="107">
        <v>6385.4448773600006</v>
      </c>
      <c r="T41" s="107">
        <v>9174.734768989998</v>
      </c>
      <c r="U41" s="107">
        <v>2644.1441950599988</v>
      </c>
      <c r="V41" s="107">
        <v>5473.6168793200013</v>
      </c>
      <c r="W41" s="107">
        <v>8489.3356351800012</v>
      </c>
      <c r="X41" s="107">
        <v>11454.15891195</v>
      </c>
    </row>
    <row r="42" spans="2:24" ht="11.1" customHeight="1" x14ac:dyDescent="0.2">
      <c r="B42" s="116" t="s">
        <v>95</v>
      </c>
      <c r="C42" s="114" t="s">
        <v>91</v>
      </c>
      <c r="D42" s="107">
        <v>7462.8633621399995</v>
      </c>
      <c r="E42" s="107">
        <v>1645.8499954699998</v>
      </c>
      <c r="F42" s="107">
        <v>3487.7449946300012</v>
      </c>
      <c r="G42" s="107">
        <v>5501.3264466499977</v>
      </c>
      <c r="H42" s="107">
        <v>7381.2507543699985</v>
      </c>
      <c r="I42" s="107">
        <v>1532.5075077500001</v>
      </c>
      <c r="J42" s="107">
        <v>3959.9068005899999</v>
      </c>
      <c r="K42" s="107">
        <v>5791.1913875599985</v>
      </c>
      <c r="L42" s="107">
        <v>7710.1286809100002</v>
      </c>
      <c r="M42" s="107">
        <v>1670.2526796600002</v>
      </c>
      <c r="N42" s="107">
        <v>4241.4552432599994</v>
      </c>
      <c r="O42" s="107">
        <v>6080.0262099800002</v>
      </c>
      <c r="P42" s="107">
        <v>8072.3920797499986</v>
      </c>
      <c r="Q42" s="107">
        <v>1671.7804621999999</v>
      </c>
      <c r="R42" s="107">
        <v>4332.0876922099987</v>
      </c>
      <c r="S42" s="107">
        <v>6545.4680291899995</v>
      </c>
      <c r="T42" s="107">
        <v>8901.2757448900011</v>
      </c>
      <c r="U42" s="107">
        <v>2005.1338807899999</v>
      </c>
      <c r="V42" s="107">
        <v>5037.4074342900012</v>
      </c>
      <c r="W42" s="107">
        <v>7446.6696623600001</v>
      </c>
      <c r="X42" s="107">
        <v>10532.79775105</v>
      </c>
    </row>
    <row r="43" spans="2:24" ht="11.1" customHeight="1" x14ac:dyDescent="0.2">
      <c r="B43" s="98" t="s">
        <v>106</v>
      </c>
      <c r="C43" s="99" t="s">
        <v>91</v>
      </c>
      <c r="D43" s="100">
        <v>34348.959306164805</v>
      </c>
      <c r="E43" s="100">
        <v>3399.0972808099964</v>
      </c>
      <c r="F43" s="100">
        <v>12981.957235749986</v>
      </c>
      <c r="G43" s="100">
        <v>25542.50194827003</v>
      </c>
      <c r="H43" s="100">
        <v>35136.477884386215</v>
      </c>
      <c r="I43" s="100">
        <v>6035.3637214399923</v>
      </c>
      <c r="J43" s="100">
        <v>14586.568112810011</v>
      </c>
      <c r="K43" s="100">
        <v>28832.170975170004</v>
      </c>
      <c r="L43" s="100">
        <v>25938.800035340009</v>
      </c>
      <c r="M43" s="100">
        <v>5857.2131014899915</v>
      </c>
      <c r="N43" s="100">
        <v>1542.8251613499999</v>
      </c>
      <c r="O43" s="100">
        <v>29850.069154220015</v>
      </c>
      <c r="P43" s="100">
        <v>10182.606330659995</v>
      </c>
      <c r="Q43" s="100">
        <v>18961.172796821549</v>
      </c>
      <c r="R43" s="100">
        <v>50584.512210020002</v>
      </c>
      <c r="S43" s="100">
        <v>76781.484776270008</v>
      </c>
      <c r="T43" s="100">
        <v>104177.79698165998</v>
      </c>
      <c r="U43" s="100">
        <v>41512.210183630028</v>
      </c>
      <c r="V43" s="100">
        <v>55033.991028729943</v>
      </c>
      <c r="W43" s="100">
        <v>81718.886928549953</v>
      </c>
      <c r="X43" s="100">
        <v>116989.08310693003</v>
      </c>
    </row>
    <row r="44" spans="2:24" ht="11.1" customHeight="1" x14ac:dyDescent="0.2">
      <c r="B44" s="101" t="s">
        <v>92</v>
      </c>
      <c r="C44" s="102" t="s">
        <v>91</v>
      </c>
      <c r="D44" s="107">
        <v>32927.066924284809</v>
      </c>
      <c r="E44" s="107">
        <v>3371.3256773199964</v>
      </c>
      <c r="F44" s="107">
        <v>12636.100102579985</v>
      </c>
      <c r="G44" s="107">
        <v>24617.75150659003</v>
      </c>
      <c r="H44" s="107">
        <v>34052.384871496215</v>
      </c>
      <c r="I44" s="107">
        <v>5816.3967736499917</v>
      </c>
      <c r="J44" s="107">
        <v>13637.569507000011</v>
      </c>
      <c r="K44" s="107">
        <v>27486.918372050004</v>
      </c>
      <c r="L44" s="107">
        <v>24294.613427490011</v>
      </c>
      <c r="M44" s="107">
        <v>5577.4031810499919</v>
      </c>
      <c r="N44" s="107">
        <v>624.30343251999989</v>
      </c>
      <c r="O44" s="107">
        <v>28592.518064820015</v>
      </c>
      <c r="P44" s="107">
        <v>8548.6939690299951</v>
      </c>
      <c r="Q44" s="107">
        <v>18786.37158282155</v>
      </c>
      <c r="R44" s="107">
        <v>49662.045775430008</v>
      </c>
      <c r="S44" s="107">
        <v>75081.302725360016</v>
      </c>
      <c r="T44" s="107">
        <v>101985.06717781996</v>
      </c>
      <c r="U44" s="107">
        <v>40866.833252240023</v>
      </c>
      <c r="V44" s="107">
        <v>53290.759618309945</v>
      </c>
      <c r="W44" s="107">
        <v>78901.189314819974</v>
      </c>
      <c r="X44" s="107">
        <v>112624.53563110004</v>
      </c>
    </row>
    <row r="45" spans="2:24" ht="11.1" customHeight="1" x14ac:dyDescent="0.2">
      <c r="B45" s="105" t="s">
        <v>93</v>
      </c>
      <c r="C45" s="106" t="s">
        <v>91</v>
      </c>
      <c r="D45" s="107">
        <v>16076.486304429998</v>
      </c>
      <c r="E45" s="107">
        <v>2099.71736044</v>
      </c>
      <c r="F45" s="107">
        <v>4702.3522789800008</v>
      </c>
      <c r="G45" s="107">
        <v>7772.378980749997</v>
      </c>
      <c r="H45" s="107">
        <v>16798.276557470002</v>
      </c>
      <c r="I45" s="107">
        <v>3348.2992614999998</v>
      </c>
      <c r="J45" s="107">
        <v>5992.7473570099992</v>
      </c>
      <c r="K45" s="107">
        <v>10651.191944120001</v>
      </c>
      <c r="L45" s="107">
        <v>16451.886247209997</v>
      </c>
      <c r="M45" s="107">
        <v>12786.688522619994</v>
      </c>
      <c r="N45" s="107">
        <v>16039.541894729995</v>
      </c>
      <c r="O45" s="107">
        <v>23616.742262610012</v>
      </c>
      <c r="P45" s="107">
        <v>34203.080769839995</v>
      </c>
      <c r="Q45" s="107">
        <v>4630.8973707199984</v>
      </c>
      <c r="R45" s="107">
        <v>19240.912442929995</v>
      </c>
      <c r="S45" s="107">
        <v>27938.943060040001</v>
      </c>
      <c r="T45" s="107">
        <v>45777.171664220004</v>
      </c>
      <c r="U45" s="107">
        <v>9640.5365989399961</v>
      </c>
      <c r="V45" s="107">
        <v>18140.951633119996</v>
      </c>
      <c r="W45" s="107">
        <v>28367.65310906</v>
      </c>
      <c r="X45" s="107">
        <v>47337.058584410006</v>
      </c>
    </row>
    <row r="46" spans="2:24" ht="11.1" customHeight="1" x14ac:dyDescent="0.2">
      <c r="B46" s="105" t="s">
        <v>94</v>
      </c>
      <c r="C46" s="106" t="s">
        <v>91</v>
      </c>
      <c r="D46" s="107">
        <v>2009.4582973500001</v>
      </c>
      <c r="E46" s="107">
        <v>551.11875581000015</v>
      </c>
      <c r="F46" s="107">
        <v>1233.9407252200001</v>
      </c>
      <c r="G46" s="107">
        <v>2011.3119685000004</v>
      </c>
      <c r="H46" s="107">
        <v>2825.11858682</v>
      </c>
      <c r="I46" s="107">
        <v>757.54731044000005</v>
      </c>
      <c r="J46" s="107">
        <v>1398.7393451499995</v>
      </c>
      <c r="K46" s="107">
        <v>2191.3748078400004</v>
      </c>
      <c r="L46" s="107">
        <v>2881.1313275699995</v>
      </c>
      <c r="M46" s="107">
        <v>47.06253124000002</v>
      </c>
      <c r="N46" s="107">
        <v>-54.282350759999915</v>
      </c>
      <c r="O46" s="107">
        <v>526.18535881999992</v>
      </c>
      <c r="P46" s="107">
        <v>1032.7928354600003</v>
      </c>
      <c r="Q46" s="107">
        <v>937.8757165400001</v>
      </c>
      <c r="R46" s="107">
        <v>2088.1003751499993</v>
      </c>
      <c r="S46" s="107">
        <v>3552.0583112799995</v>
      </c>
      <c r="T46" s="107">
        <v>4412.6237898599993</v>
      </c>
      <c r="U46" s="107">
        <v>1734.5901057599997</v>
      </c>
      <c r="V46" s="107">
        <v>3082.9326825800013</v>
      </c>
      <c r="W46" s="107">
        <v>4114.0432478600005</v>
      </c>
      <c r="X46" s="107">
        <v>4944.6526853400001</v>
      </c>
    </row>
    <row r="47" spans="2:24" ht="11.1" customHeight="1" x14ac:dyDescent="0.2">
      <c r="B47" s="101" t="s">
        <v>95</v>
      </c>
      <c r="C47" s="102" t="s">
        <v>91</v>
      </c>
      <c r="D47" s="107">
        <v>1421.8923818799999</v>
      </c>
      <c r="E47" s="107">
        <v>27.771603490000022</v>
      </c>
      <c r="F47" s="107">
        <v>345.85713316999994</v>
      </c>
      <c r="G47" s="107">
        <v>924.75044168000022</v>
      </c>
      <c r="H47" s="107">
        <v>1084.0930128900002</v>
      </c>
      <c r="I47" s="107">
        <v>218.96694778999995</v>
      </c>
      <c r="J47" s="107">
        <v>948.99860580999973</v>
      </c>
      <c r="K47" s="107">
        <v>1345.2526031200005</v>
      </c>
      <c r="L47" s="107">
        <v>1644.1866078500002</v>
      </c>
      <c r="M47" s="107">
        <v>279.80992043999993</v>
      </c>
      <c r="N47" s="107">
        <v>918.52172883000003</v>
      </c>
      <c r="O47" s="107">
        <v>1257.5510894000001</v>
      </c>
      <c r="P47" s="107">
        <v>1633.9123616300001</v>
      </c>
      <c r="Q47" s="107">
        <v>174.80121399999999</v>
      </c>
      <c r="R47" s="107">
        <v>922.46643459000006</v>
      </c>
      <c r="S47" s="107">
        <v>1700.1820509099996</v>
      </c>
      <c r="T47" s="107">
        <v>2192.7298038399995</v>
      </c>
      <c r="U47" s="107">
        <v>645.3769313900001</v>
      </c>
      <c r="V47" s="107">
        <v>1743.23141042</v>
      </c>
      <c r="W47" s="107">
        <v>2817.6976137300003</v>
      </c>
      <c r="X47" s="107">
        <v>4364.5474758299997</v>
      </c>
    </row>
    <row r="48" spans="2:24" ht="11.1" customHeight="1" x14ac:dyDescent="0.2">
      <c r="B48" s="117" t="s">
        <v>107</v>
      </c>
      <c r="C48" s="118" t="s">
        <v>4</v>
      </c>
      <c r="D48" s="100">
        <v>11.453109752125462</v>
      </c>
      <c r="E48" s="100">
        <v>11.200094705140366</v>
      </c>
      <c r="F48" s="100">
        <v>11.359977245170576</v>
      </c>
      <c r="G48" s="100">
        <v>11.949245093963576</v>
      </c>
      <c r="H48" s="100">
        <v>11.139897911952874</v>
      </c>
      <c r="I48" s="100">
        <v>11.891230746728988</v>
      </c>
      <c r="J48" s="100">
        <v>11.48909610307928</v>
      </c>
      <c r="K48" s="100">
        <v>11.618428111647509</v>
      </c>
      <c r="L48" s="100">
        <v>7.6406888610199459</v>
      </c>
      <c r="M48" s="100">
        <v>7.4333569902279715</v>
      </c>
      <c r="N48" s="100">
        <v>3.6481350578951663</v>
      </c>
      <c r="O48" s="100">
        <v>7.3882647528316889</v>
      </c>
      <c r="P48" s="100">
        <v>2.77275161899929</v>
      </c>
      <c r="Q48" s="100">
        <v>6.2550391380598391</v>
      </c>
      <c r="R48" s="100">
        <v>15.508400729539193</v>
      </c>
      <c r="S48" s="100">
        <v>14.421791719245187</v>
      </c>
      <c r="T48" s="100">
        <v>25.196817816731219</v>
      </c>
      <c r="U48" s="100">
        <v>29.2</v>
      </c>
      <c r="V48" s="100">
        <v>24.5</v>
      </c>
      <c r="W48" s="100">
        <v>24.8</v>
      </c>
      <c r="X48" s="100">
        <v>26.790505760922034</v>
      </c>
    </row>
    <row r="49" spans="2:24" ht="11.1" customHeight="1" x14ac:dyDescent="0.2">
      <c r="B49" s="101" t="s">
        <v>92</v>
      </c>
      <c r="C49" s="114" t="s">
        <v>4</v>
      </c>
      <c r="D49" s="107">
        <v>11.329300554416852</v>
      </c>
      <c r="E49" s="107">
        <v>11.099179556957694</v>
      </c>
      <c r="F49" s="107">
        <v>11.420545908073207</v>
      </c>
      <c r="G49" s="107">
        <v>11.926369327462833</v>
      </c>
      <c r="H49" s="107">
        <v>11.124995588815752</v>
      </c>
      <c r="I49" s="107">
        <v>11.841464260306299</v>
      </c>
      <c r="J49" s="107">
        <v>11.300480828207398</v>
      </c>
      <c r="K49" s="107">
        <v>11.501207373868628</v>
      </c>
      <c r="L49" s="107">
        <v>7.3667767296845854</v>
      </c>
      <c r="M49" s="107">
        <v>7.1395558014226834</v>
      </c>
      <c r="N49" s="107">
        <v>3.2806940547993242</v>
      </c>
      <c r="O49" s="107">
        <v>7.1480216209247986</v>
      </c>
      <c r="P49" s="107">
        <v>2.3894523618776748</v>
      </c>
      <c r="Q49" s="107">
        <v>5.9977294770157874</v>
      </c>
      <c r="R49" s="107">
        <v>15.471219444528641</v>
      </c>
      <c r="S49" s="107">
        <v>14.250575577662035</v>
      </c>
      <c r="T49" s="107">
        <v>25.276106963209596</v>
      </c>
      <c r="U49" s="107">
        <v>29.2</v>
      </c>
      <c r="V49" s="107">
        <v>24.4</v>
      </c>
      <c r="W49" s="107">
        <v>24.7</v>
      </c>
      <c r="X49" s="107">
        <v>26.480077422631698</v>
      </c>
    </row>
    <row r="50" spans="2:24" ht="11.1" customHeight="1" x14ac:dyDescent="0.2">
      <c r="B50" s="105" t="s">
        <v>93</v>
      </c>
      <c r="C50" s="115" t="s">
        <v>4</v>
      </c>
      <c r="D50" s="107">
        <v>27.372912412622679</v>
      </c>
      <c r="E50" s="107">
        <v>27.881133206829102</v>
      </c>
      <c r="F50" s="107">
        <v>29.529390196856436</v>
      </c>
      <c r="G50" s="107">
        <v>29.893587933435544</v>
      </c>
      <c r="H50" s="107">
        <v>26.998642791659563</v>
      </c>
      <c r="I50" s="107">
        <v>28.893650602573473</v>
      </c>
      <c r="J50" s="107">
        <v>28.904115356101851</v>
      </c>
      <c r="K50" s="107">
        <v>30.683485854682168</v>
      </c>
      <c r="L50" s="107">
        <v>24.749560331535594</v>
      </c>
      <c r="M50" s="107">
        <v>37.53988955859505</v>
      </c>
      <c r="N50" s="107">
        <v>36.851453308225352</v>
      </c>
      <c r="O50" s="107">
        <v>38.995207940147182</v>
      </c>
      <c r="P50" s="107">
        <v>43.237904493773904</v>
      </c>
      <c r="Q50" s="107">
        <v>31.847528422104755</v>
      </c>
      <c r="R50" s="107">
        <v>44.499346884019801</v>
      </c>
      <c r="S50" s="107">
        <v>44.650258230539741</v>
      </c>
      <c r="T50" s="107">
        <v>50.436156719289507</v>
      </c>
      <c r="U50" s="107">
        <v>54.1</v>
      </c>
      <c r="V50" s="107">
        <v>45.7</v>
      </c>
      <c r="W50" s="107">
        <v>45.6</v>
      </c>
      <c r="X50" s="107">
        <v>43.577483830652561</v>
      </c>
    </row>
    <row r="51" spans="2:24" ht="11.1" customHeight="1" x14ac:dyDescent="0.2">
      <c r="B51" s="105" t="s">
        <v>94</v>
      </c>
      <c r="C51" s="115" t="s">
        <v>4</v>
      </c>
      <c r="D51" s="107">
        <v>13.528143332349913</v>
      </c>
      <c r="E51" s="107">
        <v>13.683205176959488</v>
      </c>
      <c r="F51" s="107">
        <v>13.855302014844993</v>
      </c>
      <c r="G51" s="107">
        <v>16.443196055602499</v>
      </c>
      <c r="H51" s="107">
        <v>19.245569293636752</v>
      </c>
      <c r="I51" s="107">
        <v>20.251988127016322</v>
      </c>
      <c r="J51" s="107">
        <v>19.823041245719871</v>
      </c>
      <c r="K51" s="107">
        <v>19.625652147124089</v>
      </c>
      <c r="L51" s="107">
        <v>18.341953463082955</v>
      </c>
      <c r="M51" s="107">
        <v>13.734347510212173</v>
      </c>
      <c r="N51" s="107">
        <v>9.2427956955204049</v>
      </c>
      <c r="O51" s="107">
        <v>7.9357200473042511</v>
      </c>
      <c r="P51" s="107">
        <v>7.003874591606321</v>
      </c>
      <c r="Q51" s="107">
        <v>13.722670708242756</v>
      </c>
      <c r="R51" s="107">
        <v>23.213106023535449</v>
      </c>
      <c r="S51" s="107">
        <v>29.069954060164832</v>
      </c>
      <c r="T51" s="107">
        <v>31.407505309684076</v>
      </c>
      <c r="U51" s="107">
        <v>35.1</v>
      </c>
      <c r="V51" s="107">
        <v>34.5</v>
      </c>
      <c r="W51" s="107">
        <v>30.3</v>
      </c>
      <c r="X51" s="107">
        <v>29.254505744620271</v>
      </c>
    </row>
    <row r="52" spans="2:24" ht="11.1" customHeight="1" x14ac:dyDescent="0.2">
      <c r="B52" s="101" t="s">
        <v>95</v>
      </c>
      <c r="C52" s="114" t="s">
        <v>4</v>
      </c>
      <c r="D52" s="107">
        <v>15.333524200497138</v>
      </c>
      <c r="E52" s="107">
        <v>14.349551214086596</v>
      </c>
      <c r="F52" s="107">
        <v>9.4376448099538024</v>
      </c>
      <c r="G52" s="107">
        <v>12.691833890138685</v>
      </c>
      <c r="H52" s="107">
        <v>11.629209276711197</v>
      </c>
      <c r="I52" s="107">
        <v>13.51703054456704</v>
      </c>
      <c r="J52" s="107">
        <v>17.588106167489556</v>
      </c>
      <c r="K52" s="107">
        <v>15.493393744192758</v>
      </c>
      <c r="L52" s="107">
        <v>16.956889646763738</v>
      </c>
      <c r="M52" s="107">
        <v>17.723221450752053</v>
      </c>
      <c r="N52" s="107">
        <v>16.811078610639182</v>
      </c>
      <c r="O52" s="107">
        <v>16.362945196437458</v>
      </c>
      <c r="P52" s="107">
        <v>17.25283894360015</v>
      </c>
      <c r="Q52" s="107">
        <v>16.060058553279312</v>
      </c>
      <c r="R52" s="107">
        <v>16.93976954452884</v>
      </c>
      <c r="S52" s="107">
        <v>21.160024265585101</v>
      </c>
      <c r="T52" s="107">
        <v>21.98867247444279</v>
      </c>
      <c r="U52" s="107">
        <v>26</v>
      </c>
      <c r="V52" s="107">
        <v>28.5</v>
      </c>
      <c r="W52" s="107">
        <v>30.3</v>
      </c>
      <c r="X52" s="107">
        <v>38.409730846125122</v>
      </c>
    </row>
    <row r="53" spans="2:24" ht="11.1" customHeight="1" x14ac:dyDescent="0.2">
      <c r="B53" s="96" t="s">
        <v>108</v>
      </c>
      <c r="C53" s="119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</row>
    <row r="54" spans="2:24" ht="11.1" customHeight="1" x14ac:dyDescent="0.2">
      <c r="B54" s="120" t="s">
        <v>109</v>
      </c>
      <c r="C54" s="99" t="s">
        <v>4</v>
      </c>
      <c r="D54" s="121">
        <v>100</v>
      </c>
      <c r="E54" s="121">
        <v>99.999999999999986</v>
      </c>
      <c r="F54" s="121">
        <v>99.999999999999986</v>
      </c>
      <c r="G54" s="121">
        <v>100.00000000000001</v>
      </c>
      <c r="H54" s="121">
        <v>100</v>
      </c>
      <c r="I54" s="121">
        <v>100</v>
      </c>
      <c r="J54" s="121">
        <v>100</v>
      </c>
      <c r="K54" s="121">
        <v>100</v>
      </c>
      <c r="L54" s="121">
        <v>100</v>
      </c>
      <c r="M54" s="121">
        <v>100</v>
      </c>
      <c r="N54" s="121">
        <v>99.999999999999986</v>
      </c>
      <c r="O54" s="121">
        <v>99.999999999999986</v>
      </c>
      <c r="P54" s="121">
        <v>99.999999999999986</v>
      </c>
      <c r="Q54" s="121">
        <v>100</v>
      </c>
      <c r="R54" s="121">
        <v>100</v>
      </c>
      <c r="S54" s="121">
        <v>100.00000000000001</v>
      </c>
      <c r="T54" s="121">
        <v>100</v>
      </c>
      <c r="U54" s="121">
        <v>100</v>
      </c>
      <c r="V54" s="121">
        <v>99.999999999999986</v>
      </c>
      <c r="W54" s="121">
        <v>99.999999999999986</v>
      </c>
      <c r="X54" s="121">
        <v>100</v>
      </c>
    </row>
    <row r="55" spans="2:24" ht="11.1" customHeight="1" x14ac:dyDescent="0.2">
      <c r="B55" s="122" t="s">
        <v>110</v>
      </c>
      <c r="C55" s="123" t="s">
        <v>4</v>
      </c>
      <c r="D55" s="124">
        <v>3.2463362119852341</v>
      </c>
      <c r="E55" s="124">
        <v>5.8787140823227997</v>
      </c>
      <c r="F55" s="124">
        <v>4.1310136841332126</v>
      </c>
      <c r="G55" s="124">
        <v>5.8433907433734511</v>
      </c>
      <c r="H55" s="124">
        <v>3.3659230171325296</v>
      </c>
      <c r="I55" s="124">
        <v>3.8649569281329446</v>
      </c>
      <c r="J55" s="124">
        <v>3.7848220098976819</v>
      </c>
      <c r="K55" s="124">
        <v>3.5653192474706445</v>
      </c>
      <c r="L55" s="124">
        <v>2.9026341781685745</v>
      </c>
      <c r="M55" s="124">
        <v>5.3299882923953286</v>
      </c>
      <c r="N55" s="124">
        <v>6.569296110650197</v>
      </c>
      <c r="O55" s="124">
        <v>6.6895803846687576</v>
      </c>
      <c r="P55" s="124">
        <v>7.4001022930283531</v>
      </c>
      <c r="Q55" s="124">
        <v>5.3755297648962745</v>
      </c>
      <c r="R55" s="124">
        <v>5.2356453366464235</v>
      </c>
      <c r="S55" s="124">
        <v>5.3044933700113299</v>
      </c>
      <c r="T55" s="124">
        <v>5.9683733711225333</v>
      </c>
      <c r="U55" s="124">
        <v>6.7531806624397905</v>
      </c>
      <c r="V55" s="124">
        <v>5.7158204627474021</v>
      </c>
      <c r="W55" s="124">
        <v>6.2651195039928433</v>
      </c>
      <c r="X55" s="124">
        <v>6.1122928241961461</v>
      </c>
    </row>
    <row r="56" spans="2:24" ht="11.1" customHeight="1" x14ac:dyDescent="0.2">
      <c r="B56" s="122" t="s">
        <v>111</v>
      </c>
      <c r="C56" s="123" t="s">
        <v>4</v>
      </c>
      <c r="D56" s="124">
        <v>26.715831611601168</v>
      </c>
      <c r="E56" s="124">
        <v>28.575551038290023</v>
      </c>
      <c r="F56" s="124">
        <v>34.687954299372336</v>
      </c>
      <c r="G56" s="124">
        <v>34.283510119676293</v>
      </c>
      <c r="H56" s="124">
        <v>32.005610264302838</v>
      </c>
      <c r="I56" s="124">
        <v>36.588977477858506</v>
      </c>
      <c r="J56" s="124">
        <v>41.303224057845497</v>
      </c>
      <c r="K56" s="124">
        <v>42.488941853908486</v>
      </c>
      <c r="L56" s="124">
        <v>45.717836536649472</v>
      </c>
      <c r="M56" s="124">
        <v>40.391954546646168</v>
      </c>
      <c r="N56" s="124">
        <v>37.948827680305818</v>
      </c>
      <c r="O56" s="124">
        <v>35.334605796904739</v>
      </c>
      <c r="P56" s="124">
        <v>32.161844695586446</v>
      </c>
      <c r="Q56" s="124">
        <v>32.03883151268888</v>
      </c>
      <c r="R56" s="124">
        <v>34.013561031827528</v>
      </c>
      <c r="S56" s="124">
        <v>36.636271973648142</v>
      </c>
      <c r="T56" s="124">
        <v>35.311347943643959</v>
      </c>
      <c r="U56" s="124">
        <v>36.566850211050244</v>
      </c>
      <c r="V56" s="124">
        <v>37.889883027233402</v>
      </c>
      <c r="W56" s="124">
        <v>33.437342479605448</v>
      </c>
      <c r="X56" s="124">
        <v>33.669694272681383</v>
      </c>
    </row>
    <row r="57" spans="2:24" ht="11.1" customHeight="1" x14ac:dyDescent="0.2">
      <c r="B57" s="122" t="s">
        <v>112</v>
      </c>
      <c r="C57" s="123" t="s">
        <v>4</v>
      </c>
      <c r="D57" s="124">
        <v>20.655415300707997</v>
      </c>
      <c r="E57" s="124">
        <v>32.823337904121345</v>
      </c>
      <c r="F57" s="124">
        <v>29.684459607631819</v>
      </c>
      <c r="G57" s="124">
        <v>30.274885200522981</v>
      </c>
      <c r="H57" s="124">
        <v>38.587573078878911</v>
      </c>
      <c r="I57" s="124">
        <v>35.061607906929446</v>
      </c>
      <c r="J57" s="124">
        <v>29.255224466034271</v>
      </c>
      <c r="K57" s="124">
        <v>30.102265807171008</v>
      </c>
      <c r="L57" s="124">
        <v>27.877911518641103</v>
      </c>
      <c r="M57" s="124">
        <v>25.678527309152383</v>
      </c>
      <c r="N57" s="124">
        <v>22.848708108121922</v>
      </c>
      <c r="O57" s="124">
        <v>25.32467289693184</v>
      </c>
      <c r="P57" s="124">
        <v>28.323581147560159</v>
      </c>
      <c r="Q57" s="124">
        <v>31.819178432996285</v>
      </c>
      <c r="R57" s="124">
        <v>29.961110836096342</v>
      </c>
      <c r="S57" s="124">
        <v>29.298505054572985</v>
      </c>
      <c r="T57" s="124">
        <v>36.871600652696117</v>
      </c>
      <c r="U57" s="124">
        <v>32.526320290308263</v>
      </c>
      <c r="V57" s="124">
        <v>34.590533033761929</v>
      </c>
      <c r="W57" s="124">
        <v>46.299439476665917</v>
      </c>
      <c r="X57" s="124">
        <v>42.257528466405361</v>
      </c>
    </row>
    <row r="58" spans="2:24" ht="11.1" customHeight="1" x14ac:dyDescent="0.2">
      <c r="B58" s="122" t="s">
        <v>113</v>
      </c>
      <c r="C58" s="123" t="s">
        <v>4</v>
      </c>
      <c r="D58" s="124">
        <v>31.049041263767293</v>
      </c>
      <c r="E58" s="124">
        <v>16.968943975994161</v>
      </c>
      <c r="F58" s="124">
        <v>15.737360940251904</v>
      </c>
      <c r="G58" s="124">
        <v>15.102147390306451</v>
      </c>
      <c r="H58" s="124">
        <v>10.924241828618333</v>
      </c>
      <c r="I58" s="124">
        <v>10.582009031661375</v>
      </c>
      <c r="J58" s="124">
        <v>10.74488391588773</v>
      </c>
      <c r="K58" s="124">
        <v>9.1767368648566983</v>
      </c>
      <c r="L58" s="124">
        <v>9.3864485668144724</v>
      </c>
      <c r="M58" s="124">
        <v>11.533730297743423</v>
      </c>
      <c r="N58" s="124">
        <v>12.756427059430925</v>
      </c>
      <c r="O58" s="124">
        <v>10.358663042877444</v>
      </c>
      <c r="P58" s="124">
        <v>11.381339972600733</v>
      </c>
      <c r="Q58" s="124">
        <v>10.424084196280564</v>
      </c>
      <c r="R58" s="124">
        <v>9.8206322244483903</v>
      </c>
      <c r="S58" s="124">
        <v>9.5881974711474687</v>
      </c>
      <c r="T58" s="124">
        <v>8.5028977326772033</v>
      </c>
      <c r="U58" s="124">
        <v>10.21830827476388</v>
      </c>
      <c r="V58" s="124">
        <v>8.8742508807119194</v>
      </c>
      <c r="W58" s="124">
        <v>7.2859932139742893</v>
      </c>
      <c r="X58" s="124">
        <v>9.823409606018096</v>
      </c>
    </row>
    <row r="59" spans="2:24" ht="11.1" customHeight="1" x14ac:dyDescent="0.2">
      <c r="B59" s="122" t="s">
        <v>114</v>
      </c>
      <c r="C59" s="123" t="s">
        <v>4</v>
      </c>
      <c r="D59" s="124">
        <v>5.991744073772872</v>
      </c>
      <c r="E59" s="124">
        <v>4.6271389341471894</v>
      </c>
      <c r="F59" s="124">
        <v>4.9909171246629205</v>
      </c>
      <c r="G59" s="124">
        <v>4.9991214587710013</v>
      </c>
      <c r="H59" s="124">
        <v>5.7798215039324621</v>
      </c>
      <c r="I59" s="124">
        <v>5.0124342362691134</v>
      </c>
      <c r="J59" s="124">
        <v>5.6662633874200905</v>
      </c>
      <c r="K59" s="124">
        <v>5.7377531718278183</v>
      </c>
      <c r="L59" s="124">
        <v>5.3529773220734675</v>
      </c>
      <c r="M59" s="124">
        <v>6.194548362770476</v>
      </c>
      <c r="N59" s="124">
        <v>6.0946551071495367</v>
      </c>
      <c r="O59" s="124">
        <v>8.6746200490477907</v>
      </c>
      <c r="P59" s="124">
        <v>9.1421894902972269</v>
      </c>
      <c r="Q59" s="124">
        <v>8.3470089490919985</v>
      </c>
      <c r="R59" s="124">
        <v>9.8414846750241907</v>
      </c>
      <c r="S59" s="124">
        <v>9.1288383442679937</v>
      </c>
      <c r="T59" s="124">
        <v>4.5287768543720617</v>
      </c>
      <c r="U59" s="124">
        <v>4.9470455823091477</v>
      </c>
      <c r="V59" s="124">
        <v>3.8971531319231949</v>
      </c>
      <c r="W59" s="124">
        <v>2.7316533460122945</v>
      </c>
      <c r="X59" s="124">
        <v>4.4919025031747681</v>
      </c>
    </row>
    <row r="60" spans="2:24" ht="11.1" customHeight="1" x14ac:dyDescent="0.2">
      <c r="B60" s="122" t="s">
        <v>115</v>
      </c>
      <c r="C60" s="123" t="s">
        <v>4</v>
      </c>
      <c r="D60" s="124">
        <v>8.1821202202735073</v>
      </c>
      <c r="E60" s="124">
        <v>7.7186976416339492</v>
      </c>
      <c r="F60" s="124">
        <v>7.4907857239007916</v>
      </c>
      <c r="G60" s="124">
        <v>6.6468226875835725</v>
      </c>
      <c r="H60" s="124">
        <v>6.3781975698515003</v>
      </c>
      <c r="I60" s="124">
        <v>6.0132399889485288</v>
      </c>
      <c r="J60" s="124">
        <v>6.2610491484274844</v>
      </c>
      <c r="K60" s="124">
        <v>5.9819393605635431</v>
      </c>
      <c r="L60" s="124">
        <v>5.7942285294006632</v>
      </c>
      <c r="M60" s="124">
        <v>7.0675719260995216</v>
      </c>
      <c r="N60" s="124">
        <v>8.8837436722048206</v>
      </c>
      <c r="O60" s="124">
        <v>8.666068837747277</v>
      </c>
      <c r="P60" s="124">
        <v>7.0893362297556797</v>
      </c>
      <c r="Q60" s="124">
        <v>7.2626573746633181</v>
      </c>
      <c r="R60" s="124">
        <v>6.8813980019879422</v>
      </c>
      <c r="S60" s="124">
        <v>6.1660889709731093</v>
      </c>
      <c r="T60" s="124">
        <v>5.2629647180820562</v>
      </c>
      <c r="U60" s="124">
        <v>5.4480929898664883</v>
      </c>
      <c r="V60" s="124">
        <v>5.3129546265804803</v>
      </c>
      <c r="W60" s="124">
        <v>0.85565133936312843</v>
      </c>
      <c r="X60" s="124">
        <v>0.76065030983296178</v>
      </c>
    </row>
    <row r="61" spans="2:24" ht="11.1" customHeight="1" x14ac:dyDescent="0.2">
      <c r="B61" s="122" t="s">
        <v>116</v>
      </c>
      <c r="C61" s="123" t="s">
        <v>4</v>
      </c>
      <c r="D61" s="124">
        <v>4.1595113178919298</v>
      </c>
      <c r="E61" s="124">
        <v>3.4076164234905209</v>
      </c>
      <c r="F61" s="124">
        <v>3.277508620047012</v>
      </c>
      <c r="G61" s="124">
        <v>2.8501223997662448</v>
      </c>
      <c r="H61" s="124">
        <v>2.9586327372834242</v>
      </c>
      <c r="I61" s="124">
        <v>2.8767744302000873</v>
      </c>
      <c r="J61" s="124">
        <v>2.9845330144872397</v>
      </c>
      <c r="K61" s="124">
        <v>2.9470436942018017</v>
      </c>
      <c r="L61" s="124">
        <v>2.9679633482522396</v>
      </c>
      <c r="M61" s="124">
        <v>3.803679265192708</v>
      </c>
      <c r="N61" s="124">
        <v>4.8983422621367847</v>
      </c>
      <c r="O61" s="124">
        <v>4.9517889918221432</v>
      </c>
      <c r="P61" s="124">
        <v>4.5016061711714013</v>
      </c>
      <c r="Q61" s="124">
        <v>4.7327097693826738</v>
      </c>
      <c r="R61" s="124">
        <v>4.2461678939691803</v>
      </c>
      <c r="S61" s="124">
        <v>3.8776048153789722</v>
      </c>
      <c r="T61" s="124">
        <v>3.5540387274060747</v>
      </c>
      <c r="U61" s="124">
        <v>3.5402019892620773</v>
      </c>
      <c r="V61" s="124">
        <v>3.7194048370415662</v>
      </c>
      <c r="W61" s="124">
        <v>3.1248006403861415</v>
      </c>
      <c r="X61" s="124">
        <v>2.8845220176913382</v>
      </c>
    </row>
    <row r="62" spans="2:24" ht="11.1" customHeight="1" x14ac:dyDescent="0.2">
      <c r="B62" s="120" t="s">
        <v>117</v>
      </c>
      <c r="C62" s="99" t="s">
        <v>4</v>
      </c>
      <c r="D62" s="121">
        <v>100</v>
      </c>
      <c r="E62" s="121">
        <v>100</v>
      </c>
      <c r="F62" s="121">
        <v>100</v>
      </c>
      <c r="G62" s="121">
        <v>100</v>
      </c>
      <c r="H62" s="121">
        <v>100</v>
      </c>
      <c r="I62" s="121">
        <v>100.00000000000001</v>
      </c>
      <c r="J62" s="121">
        <v>100.00000000000003</v>
      </c>
      <c r="K62" s="121">
        <v>100</v>
      </c>
      <c r="L62" s="121">
        <v>100.00000000000001</v>
      </c>
      <c r="M62" s="121">
        <v>100</v>
      </c>
      <c r="N62" s="121">
        <v>100</v>
      </c>
      <c r="O62" s="121">
        <v>100</v>
      </c>
      <c r="P62" s="121">
        <v>100</v>
      </c>
      <c r="Q62" s="121">
        <v>99.999999999999972</v>
      </c>
      <c r="R62" s="121">
        <v>99.999999999999986</v>
      </c>
      <c r="S62" s="121">
        <v>100.00000000000001</v>
      </c>
      <c r="T62" s="121">
        <v>100</v>
      </c>
      <c r="U62" s="121">
        <v>100</v>
      </c>
      <c r="V62" s="121">
        <v>99.999999999999986</v>
      </c>
      <c r="W62" s="121">
        <v>99.999999999999986</v>
      </c>
      <c r="X62" s="121">
        <v>100</v>
      </c>
    </row>
    <row r="63" spans="2:24" ht="11.1" customHeight="1" x14ac:dyDescent="0.2">
      <c r="B63" s="122" t="s">
        <v>118</v>
      </c>
      <c r="C63" s="123" t="s">
        <v>4</v>
      </c>
      <c r="D63" s="124">
        <v>7.4268457148834415</v>
      </c>
      <c r="E63" s="124">
        <v>6.9914823757004259</v>
      </c>
      <c r="F63" s="124">
        <v>6.8364183574337991</v>
      </c>
      <c r="G63" s="124">
        <v>6.0323349633630139</v>
      </c>
      <c r="H63" s="124">
        <v>5.7640896345911203</v>
      </c>
      <c r="I63" s="124">
        <v>5.4137950827873595</v>
      </c>
      <c r="J63" s="124">
        <v>5.6521481289907696</v>
      </c>
      <c r="K63" s="124">
        <v>6.3637682131315527</v>
      </c>
      <c r="L63" s="124">
        <v>6.1909327070257696</v>
      </c>
      <c r="M63" s="124">
        <v>7.6008931066771295</v>
      </c>
      <c r="N63" s="124">
        <v>9.460772153798775</v>
      </c>
      <c r="O63" s="124">
        <v>9.3267749376691054</v>
      </c>
      <c r="P63" s="124">
        <v>8.877805800842884</v>
      </c>
      <c r="Q63" s="124">
        <v>9.1998890346111555</v>
      </c>
      <c r="R63" s="124">
        <v>8.5341950209348703</v>
      </c>
      <c r="S63" s="124">
        <v>7.6006351905509311</v>
      </c>
      <c r="T63" s="124">
        <v>7.4226973625038584</v>
      </c>
      <c r="U63" s="124">
        <v>7.644023866038415</v>
      </c>
      <c r="V63" s="124">
        <v>8.4587841616338455</v>
      </c>
      <c r="W63" s="124">
        <v>6.6861070381627723</v>
      </c>
      <c r="X63" s="124">
        <v>6.1513887539779599</v>
      </c>
    </row>
    <row r="64" spans="2:24" ht="11.1" customHeight="1" x14ac:dyDescent="0.2">
      <c r="B64" s="122" t="s">
        <v>119</v>
      </c>
      <c r="C64" s="123" t="s">
        <v>4</v>
      </c>
      <c r="D64" s="124">
        <v>9.6588989233116074</v>
      </c>
      <c r="E64" s="124">
        <v>9.2638172090128936</v>
      </c>
      <c r="F64" s="124">
        <v>9.0113786945563099</v>
      </c>
      <c r="G64" s="124">
        <v>7.8294524286531439</v>
      </c>
      <c r="H64" s="124">
        <v>7.5164144368805887</v>
      </c>
      <c r="I64" s="124">
        <v>7.0681845809827299</v>
      </c>
      <c r="J64" s="124">
        <v>7.2090897515300609</v>
      </c>
      <c r="K64" s="124">
        <v>8.0795668962793101</v>
      </c>
      <c r="L64" s="124">
        <v>7.7537936386243764</v>
      </c>
      <c r="M64" s="124">
        <v>9.6367595514567785</v>
      </c>
      <c r="N64" s="124">
        <v>11.975958756549707</v>
      </c>
      <c r="O64" s="124">
        <v>8.6746200490477907</v>
      </c>
      <c r="P64" s="124">
        <v>13.074593976374381</v>
      </c>
      <c r="Q64" s="124">
        <v>13.467259746632422</v>
      </c>
      <c r="R64" s="124">
        <v>12.779569381225079</v>
      </c>
      <c r="S64" s="124">
        <v>11.443749453453483</v>
      </c>
      <c r="T64" s="124">
        <v>10.317925782255852</v>
      </c>
      <c r="U64" s="124">
        <v>10.844817209356213</v>
      </c>
      <c r="V64" s="124">
        <v>7.2618269402981408</v>
      </c>
      <c r="W64" s="124">
        <v>2.880557571358882</v>
      </c>
      <c r="X64" s="124">
        <v>2.6056414503646628</v>
      </c>
    </row>
    <row r="65" spans="2:24" ht="11.1" customHeight="1" x14ac:dyDescent="0.2">
      <c r="B65" s="122" t="s">
        <v>120</v>
      </c>
      <c r="C65" s="123" t="s">
        <v>4</v>
      </c>
      <c r="D65" s="124">
        <v>10.367390080330166</v>
      </c>
      <c r="E65" s="124">
        <v>9.6760920344321875</v>
      </c>
      <c r="F65" s="124">
        <v>9.3921677110556292</v>
      </c>
      <c r="G65" s="124">
        <v>8.6991107018485323</v>
      </c>
      <c r="H65" s="124">
        <v>8.6621753238403354</v>
      </c>
      <c r="I65" s="124">
        <v>7.7344205389859519</v>
      </c>
      <c r="J65" s="124">
        <v>7.7319922428354344</v>
      </c>
      <c r="K65" s="124">
        <v>8.245656535808191</v>
      </c>
      <c r="L65" s="124">
        <v>7.1904595846298269</v>
      </c>
      <c r="M65" s="124">
        <v>8.5059482078860551</v>
      </c>
      <c r="N65" s="124">
        <v>9.8033013608903374</v>
      </c>
      <c r="O65" s="124">
        <v>12.068144606829058</v>
      </c>
      <c r="P65" s="124">
        <v>7.9037775612470771</v>
      </c>
      <c r="Q65" s="124">
        <v>8.5179459342153994</v>
      </c>
      <c r="R65" s="124">
        <v>9.2968965718275189</v>
      </c>
      <c r="S65" s="124">
        <v>9.3205632623221355</v>
      </c>
      <c r="T65" s="124">
        <v>8.7699077485425327</v>
      </c>
      <c r="U65" s="124">
        <v>9.9116914882900904</v>
      </c>
      <c r="V65" s="124">
        <v>12.498062761629484</v>
      </c>
      <c r="W65" s="124">
        <v>11.432113177169885</v>
      </c>
      <c r="X65" s="124">
        <v>11.499802195179354</v>
      </c>
    </row>
    <row r="66" spans="2:24" ht="11.1" customHeight="1" x14ac:dyDescent="0.2">
      <c r="B66" s="122" t="s">
        <v>121</v>
      </c>
      <c r="C66" s="123" t="s">
        <v>4</v>
      </c>
      <c r="D66" s="124">
        <v>5.1798869459267705</v>
      </c>
      <c r="E66" s="124">
        <v>10.917006185788837</v>
      </c>
      <c r="F66" s="124">
        <v>8.3149463396291701</v>
      </c>
      <c r="G66" s="124">
        <v>10.389165798960983</v>
      </c>
      <c r="H66" s="124">
        <v>8.9539246850465943</v>
      </c>
      <c r="I66" s="124">
        <v>9.9750752270487375</v>
      </c>
      <c r="J66" s="124">
        <v>11.249600317629696</v>
      </c>
      <c r="K66" s="124">
        <v>11.759418013695861</v>
      </c>
      <c r="L66" s="124">
        <v>14.616580065316855</v>
      </c>
      <c r="M66" s="124">
        <v>14.43314515621179</v>
      </c>
      <c r="N66" s="124">
        <v>16.943378180559229</v>
      </c>
      <c r="O66" s="124">
        <v>16.534225630036303</v>
      </c>
      <c r="P66" s="124">
        <v>13.097795230892611</v>
      </c>
      <c r="Q66" s="124">
        <v>16.267483430663837</v>
      </c>
      <c r="R66" s="124">
        <v>17.693179594617266</v>
      </c>
      <c r="S66" s="124">
        <v>23.390025581724551</v>
      </c>
      <c r="T66" s="124">
        <v>22.890840168098396</v>
      </c>
      <c r="U66" s="124">
        <v>23.22687021158427</v>
      </c>
      <c r="V66" s="124">
        <v>27.065742766654374</v>
      </c>
      <c r="W66" s="124">
        <v>23.596770565895334</v>
      </c>
      <c r="X66" s="124">
        <v>22.970388061502504</v>
      </c>
    </row>
    <row r="67" spans="2:24" ht="11.1" customHeight="1" x14ac:dyDescent="0.2">
      <c r="B67" s="122" t="s">
        <v>122</v>
      </c>
      <c r="C67" s="123" t="s">
        <v>4</v>
      </c>
      <c r="D67" s="124">
        <v>18.384187440184377</v>
      </c>
      <c r="E67" s="124">
        <v>26.106495313839361</v>
      </c>
      <c r="F67" s="124">
        <v>21.532718327002783</v>
      </c>
      <c r="G67" s="124">
        <v>22.32475647024895</v>
      </c>
      <c r="H67" s="124">
        <v>20.647763102153576</v>
      </c>
      <c r="I67" s="124">
        <v>21.468957813767105</v>
      </c>
      <c r="J67" s="124">
        <v>21.302165010034553</v>
      </c>
      <c r="K67" s="124">
        <v>21.706296138715718</v>
      </c>
      <c r="L67" s="124">
        <v>19.528734772744436</v>
      </c>
      <c r="M67" s="124">
        <v>25.609522671560406</v>
      </c>
      <c r="N67" s="124">
        <v>28.828356798005323</v>
      </c>
      <c r="O67" s="124">
        <v>31.347031081829037</v>
      </c>
      <c r="P67" s="124">
        <v>32.780044020863237</v>
      </c>
      <c r="Q67" s="124">
        <v>30.622504975306022</v>
      </c>
      <c r="R67" s="124">
        <v>29.412101386468347</v>
      </c>
      <c r="S67" s="124">
        <v>26.707191691109156</v>
      </c>
      <c r="T67" s="124">
        <v>24.878712955610663</v>
      </c>
      <c r="U67" s="124">
        <v>22.60947326840083</v>
      </c>
      <c r="V67" s="124">
        <v>22.146208953770859</v>
      </c>
      <c r="W67" s="124">
        <v>23.575575742574706</v>
      </c>
      <c r="X67" s="124">
        <v>22.229029943897995</v>
      </c>
    </row>
    <row r="68" spans="2:24" ht="11.1" customHeight="1" x14ac:dyDescent="0.2">
      <c r="B68" s="122" t="s">
        <v>123</v>
      </c>
      <c r="C68" s="123" t="s">
        <v>4</v>
      </c>
      <c r="D68" s="124">
        <v>46.503732816107693</v>
      </c>
      <c r="E68" s="124">
        <v>35.257548308382624</v>
      </c>
      <c r="F68" s="124">
        <v>43.150750495474732</v>
      </c>
      <c r="G68" s="124">
        <v>42.652423830520355</v>
      </c>
      <c r="H68" s="124">
        <v>46.02438364787092</v>
      </c>
      <c r="I68" s="124">
        <v>46.223794149944347</v>
      </c>
      <c r="J68" s="124">
        <v>45.179220038778254</v>
      </c>
      <c r="K68" s="124">
        <v>41.869544955872477</v>
      </c>
      <c r="L68" s="124">
        <v>42.028810620614863</v>
      </c>
      <c r="M68" s="124">
        <v>30.672974262750952</v>
      </c>
      <c r="N68" s="124">
        <v>19.248402719006254</v>
      </c>
      <c r="O68" s="124">
        <v>16.32632729527371</v>
      </c>
      <c r="P68" s="124">
        <v>18.177580978214646</v>
      </c>
      <c r="Q68" s="124">
        <v>15.347817870313875</v>
      </c>
      <c r="R68" s="124">
        <v>15.045884672046029</v>
      </c>
      <c r="S68" s="124">
        <v>13.578538380535173</v>
      </c>
      <c r="T68" s="124">
        <v>21.158157801762606</v>
      </c>
      <c r="U68" s="124">
        <v>20.967362984430373</v>
      </c>
      <c r="V68" s="124">
        <v>19.112665450334923</v>
      </c>
      <c r="W68" s="124">
        <v>29.048889918196938</v>
      </c>
      <c r="X68" s="124">
        <v>31.689442948190145</v>
      </c>
    </row>
    <row r="69" spans="2:24" ht="11.1" customHeight="1" x14ac:dyDescent="0.2">
      <c r="B69" s="122" t="s">
        <v>124</v>
      </c>
      <c r="C69" s="123" t="s">
        <v>4</v>
      </c>
      <c r="D69" s="124">
        <v>0.69009892714608401</v>
      </c>
      <c r="E69" s="124">
        <v>0.81810693574100646</v>
      </c>
      <c r="F69" s="124">
        <v>0.61003670482523475</v>
      </c>
      <c r="G69" s="124">
        <v>0.86227846808867681</v>
      </c>
      <c r="H69" s="124">
        <v>0.64796289704200749</v>
      </c>
      <c r="I69" s="124">
        <v>0.70352742359176013</v>
      </c>
      <c r="J69" s="124">
        <v>0.43317472385313721</v>
      </c>
      <c r="K69" s="124">
        <v>0.66550529468094477</v>
      </c>
      <c r="L69" s="124">
        <v>0.97439809453877024</v>
      </c>
      <c r="M69" s="124">
        <v>1.6513876748967464</v>
      </c>
      <c r="N69" s="124">
        <v>1.5576312524602338</v>
      </c>
      <c r="O69" s="124">
        <v>1.4817922032816566</v>
      </c>
      <c r="P69" s="124">
        <v>4.1073059684148534</v>
      </c>
      <c r="Q69" s="124">
        <v>4.3382517571844286</v>
      </c>
      <c r="R69" s="124">
        <v>5.1089449527567821</v>
      </c>
      <c r="S69" s="124">
        <v>5.3693441680432068</v>
      </c>
      <c r="T69" s="124">
        <v>1.9084487442517259</v>
      </c>
      <c r="U69" s="124">
        <v>2.4832938032008811</v>
      </c>
      <c r="V69" s="124">
        <v>1.2204158741198332</v>
      </c>
      <c r="W69" s="124">
        <v>0.77768739110969187</v>
      </c>
      <c r="X69" s="124">
        <v>0.7678777076982678</v>
      </c>
    </row>
    <row r="70" spans="2:24" ht="11.1" customHeight="1" x14ac:dyDescent="0.2">
      <c r="B70" s="122" t="s">
        <v>125</v>
      </c>
      <c r="C70" s="123" t="s">
        <v>4</v>
      </c>
      <c r="D70" s="124">
        <v>1.7889591521098633</v>
      </c>
      <c r="E70" s="124">
        <v>0.96945163710266724</v>
      </c>
      <c r="F70" s="124">
        <v>1.1515833700223403</v>
      </c>
      <c r="G70" s="124">
        <v>1.2104773383163394</v>
      </c>
      <c r="H70" s="124">
        <v>1.7832862725748546</v>
      </c>
      <c r="I70" s="124">
        <v>1.4122451828920255</v>
      </c>
      <c r="J70" s="124">
        <v>1.2426097863481109</v>
      </c>
      <c r="K70" s="124">
        <v>1.3102439518159423</v>
      </c>
      <c r="L70" s="124">
        <v>1.716290516505105</v>
      </c>
      <c r="M70" s="124">
        <v>1.8893693685601443</v>
      </c>
      <c r="N70" s="124">
        <v>2.1821987787301325</v>
      </c>
      <c r="O70" s="124">
        <v>4.2410841960333325</v>
      </c>
      <c r="P70" s="124">
        <v>1.9810964631503012</v>
      </c>
      <c r="Q70" s="124">
        <v>2.2388472510728463</v>
      </c>
      <c r="R70" s="124">
        <v>2.1292284201240976</v>
      </c>
      <c r="S70" s="124">
        <v>2.5899522722613719</v>
      </c>
      <c r="T70" s="124">
        <v>11.328493040207013</v>
      </c>
      <c r="U70" s="124">
        <v>2.3124671686987912</v>
      </c>
      <c r="V70" s="124">
        <v>2.2362930915584189</v>
      </c>
      <c r="W70" s="124">
        <v>2.0022985955318333</v>
      </c>
      <c r="X70" s="124">
        <v>2.0864289391891426</v>
      </c>
    </row>
    <row r="71" spans="2:24" ht="11.1" customHeight="1" x14ac:dyDescent="0.2">
      <c r="B71" s="120" t="s">
        <v>126</v>
      </c>
      <c r="C71" s="99" t="s">
        <v>4</v>
      </c>
      <c r="D71" s="121">
        <v>99.999999999999986</v>
      </c>
      <c r="E71" s="121">
        <v>100</v>
      </c>
      <c r="F71" s="121">
        <v>100</v>
      </c>
      <c r="G71" s="121">
        <v>100.00000000000001</v>
      </c>
      <c r="H71" s="121">
        <v>100</v>
      </c>
      <c r="I71" s="121">
        <v>100.00000000000001</v>
      </c>
      <c r="J71" s="121">
        <v>100</v>
      </c>
      <c r="K71" s="121">
        <v>99.999999999999986</v>
      </c>
      <c r="L71" s="121">
        <v>100.00000000000001</v>
      </c>
      <c r="M71" s="121">
        <v>100.00000000000003</v>
      </c>
      <c r="N71" s="121">
        <v>100</v>
      </c>
      <c r="O71" s="121">
        <v>100.00000000000001</v>
      </c>
      <c r="P71" s="121">
        <v>100</v>
      </c>
      <c r="Q71" s="121">
        <v>100</v>
      </c>
      <c r="R71" s="121">
        <v>99.999999999999986</v>
      </c>
      <c r="S71" s="121">
        <v>100</v>
      </c>
      <c r="T71" s="121">
        <v>100</v>
      </c>
      <c r="U71" s="121">
        <v>100</v>
      </c>
      <c r="V71" s="121">
        <v>100</v>
      </c>
      <c r="W71" s="121">
        <v>100</v>
      </c>
      <c r="X71" s="121">
        <v>100</v>
      </c>
    </row>
    <row r="72" spans="2:24" ht="11.1" customHeight="1" x14ac:dyDescent="0.2">
      <c r="B72" s="122" t="s">
        <v>110</v>
      </c>
      <c r="C72" s="123" t="s">
        <v>4</v>
      </c>
      <c r="D72" s="125">
        <v>29.412269745624307</v>
      </c>
      <c r="E72" s="125">
        <v>18.072536599498655</v>
      </c>
      <c r="F72" s="125">
        <v>27.039708120797076</v>
      </c>
      <c r="G72" s="125">
        <v>20.896301877945426</v>
      </c>
      <c r="H72" s="125">
        <v>14.984049836749973</v>
      </c>
      <c r="I72" s="125">
        <v>15.009623539958957</v>
      </c>
      <c r="J72" s="125">
        <v>27.054231802629062</v>
      </c>
      <c r="K72" s="125">
        <v>17.865235056938353</v>
      </c>
      <c r="L72" s="125">
        <v>14.814202601756422</v>
      </c>
      <c r="M72" s="125">
        <v>20.662742114693643</v>
      </c>
      <c r="N72" s="125">
        <v>20.317955057789721</v>
      </c>
      <c r="O72" s="125">
        <v>28.286094805041404</v>
      </c>
      <c r="P72" s="125">
        <v>31.380833835627055</v>
      </c>
      <c r="Q72" s="125">
        <v>32.942014310220834</v>
      </c>
      <c r="R72" s="125">
        <v>37.383486138338547</v>
      </c>
      <c r="S72" s="125">
        <v>44.871932063871057</v>
      </c>
      <c r="T72" s="125">
        <v>44.495862891780305</v>
      </c>
      <c r="U72" s="125">
        <v>48.682654143755826</v>
      </c>
      <c r="V72" s="125">
        <v>45.138880416158685</v>
      </c>
      <c r="W72" s="125">
        <v>53.217175018446973</v>
      </c>
      <c r="X72" s="125">
        <v>41.269181500451026</v>
      </c>
    </row>
    <row r="73" spans="2:24" ht="11.1" customHeight="1" x14ac:dyDescent="0.2">
      <c r="B73" s="122" t="s">
        <v>111</v>
      </c>
      <c r="C73" s="123" t="s">
        <v>4</v>
      </c>
      <c r="D73" s="125">
        <v>6.398035258372083</v>
      </c>
      <c r="E73" s="125">
        <v>6.549684625672147</v>
      </c>
      <c r="F73" s="125">
        <v>5.987394957625801</v>
      </c>
      <c r="G73" s="125">
        <v>6.4800530253064128</v>
      </c>
      <c r="H73" s="125">
        <v>5.7728344609585935</v>
      </c>
      <c r="I73" s="125">
        <v>7.2540361801357296</v>
      </c>
      <c r="J73" s="125">
        <v>6.7254278092124222</v>
      </c>
      <c r="K73" s="125">
        <v>8.2183908912929979</v>
      </c>
      <c r="L73" s="125">
        <v>8.6883860542049867</v>
      </c>
      <c r="M73" s="125">
        <v>7.4642026164747453</v>
      </c>
      <c r="N73" s="125">
        <v>6.3625644671748907</v>
      </c>
      <c r="O73" s="125">
        <v>6.2509979425275635</v>
      </c>
      <c r="P73" s="125">
        <v>6.16247725443767</v>
      </c>
      <c r="Q73" s="125">
        <v>4.7848773934282649</v>
      </c>
      <c r="R73" s="125">
        <v>4.6991605869033286</v>
      </c>
      <c r="S73" s="125">
        <v>4.0264554254643707</v>
      </c>
      <c r="T73" s="125">
        <v>3.3767961357398462</v>
      </c>
      <c r="U73" s="125">
        <v>3.3888923804642794</v>
      </c>
      <c r="V73" s="125">
        <v>3.2195067877082773</v>
      </c>
      <c r="W73" s="125">
        <v>2.833844512559581</v>
      </c>
      <c r="X73" s="125">
        <v>3.1446235359836496</v>
      </c>
    </row>
    <row r="74" spans="2:24" ht="11.1" customHeight="1" x14ac:dyDescent="0.2">
      <c r="B74" s="122" t="s">
        <v>112</v>
      </c>
      <c r="C74" s="123" t="s">
        <v>4</v>
      </c>
      <c r="D74" s="125">
        <v>42.063167123093237</v>
      </c>
      <c r="E74" s="125">
        <v>48.348463411422912</v>
      </c>
      <c r="F74" s="125">
        <v>43.133008865080157</v>
      </c>
      <c r="G74" s="125">
        <v>49.25991433334142</v>
      </c>
      <c r="H74" s="125">
        <v>56.861395451521958</v>
      </c>
      <c r="I74" s="125">
        <v>49.734605196262201</v>
      </c>
      <c r="J74" s="125">
        <v>42.596748679746355</v>
      </c>
      <c r="K74" s="125">
        <v>49.991507817080397</v>
      </c>
      <c r="L74" s="125">
        <v>55.245519318105394</v>
      </c>
      <c r="M74" s="125">
        <v>50.312949196267837</v>
      </c>
      <c r="N74" s="125">
        <v>52.563978592743396</v>
      </c>
      <c r="O74" s="125">
        <v>45.319867652788766</v>
      </c>
      <c r="P74" s="125">
        <v>43.336590833735819</v>
      </c>
      <c r="Q74" s="125">
        <v>42.136645965500897</v>
      </c>
      <c r="R74" s="125">
        <v>38.843993391917358</v>
      </c>
      <c r="S74" s="125">
        <v>33.556454442866595</v>
      </c>
      <c r="T74" s="125">
        <v>35.7121567389623</v>
      </c>
      <c r="U74" s="125">
        <v>31.536949804214654</v>
      </c>
      <c r="V74" s="125">
        <v>33.679366249867371</v>
      </c>
      <c r="W74" s="125">
        <v>28.165160716270446</v>
      </c>
      <c r="X74" s="125">
        <v>37.328895188707286</v>
      </c>
    </row>
    <row r="75" spans="2:24" ht="11.1" customHeight="1" x14ac:dyDescent="0.2">
      <c r="B75" s="122" t="s">
        <v>113</v>
      </c>
      <c r="C75" s="123" t="s">
        <v>4</v>
      </c>
      <c r="D75" s="125">
        <v>2.8791451650856845</v>
      </c>
      <c r="E75" s="125">
        <v>4.8393016061559555</v>
      </c>
      <c r="F75" s="125">
        <v>4.1142783904633857</v>
      </c>
      <c r="G75" s="125">
        <v>3.9273238304273916</v>
      </c>
      <c r="H75" s="125">
        <v>5.2925318158218362</v>
      </c>
      <c r="I75" s="125">
        <v>8.3259963210765857</v>
      </c>
      <c r="J75" s="125">
        <v>6.7954439950608085</v>
      </c>
      <c r="K75" s="125">
        <v>5.8428839148505167</v>
      </c>
      <c r="L75" s="125">
        <v>1.6312524749442499</v>
      </c>
      <c r="M75" s="125">
        <v>1.430262917525692</v>
      </c>
      <c r="N75" s="125">
        <v>1.227890377677193</v>
      </c>
      <c r="O75" s="125">
        <v>1.3470530839866774</v>
      </c>
      <c r="P75" s="125">
        <v>1.2460169843948241</v>
      </c>
      <c r="Q75" s="125">
        <v>1.2344700323983915</v>
      </c>
      <c r="R75" s="125">
        <v>1.1481804907286024</v>
      </c>
      <c r="S75" s="125">
        <v>1.0636130903514718</v>
      </c>
      <c r="T75" s="125">
        <v>0.93028098211692778</v>
      </c>
      <c r="U75" s="125">
        <v>0.92079779456328226</v>
      </c>
      <c r="V75" s="125">
        <v>1.2334248717364187</v>
      </c>
      <c r="W75" s="125">
        <v>1.074007369235181</v>
      </c>
      <c r="X75" s="125">
        <v>1.2843068103517634</v>
      </c>
    </row>
    <row r="76" spans="2:24" ht="11.1" customHeight="1" x14ac:dyDescent="0.2">
      <c r="B76" s="122" t="s">
        <v>114</v>
      </c>
      <c r="C76" s="123" t="s">
        <v>4</v>
      </c>
      <c r="D76" s="125">
        <v>4.472538520768742</v>
      </c>
      <c r="E76" s="125">
        <v>5.3936078877156914</v>
      </c>
      <c r="F76" s="125">
        <v>4.8267408228622379</v>
      </c>
      <c r="G76" s="125">
        <v>5.4384272919741896</v>
      </c>
      <c r="H76" s="125">
        <v>3.7437477029918207</v>
      </c>
      <c r="I76" s="125">
        <v>4.1716875873037669</v>
      </c>
      <c r="J76" s="125">
        <v>4.3905829154123905</v>
      </c>
      <c r="K76" s="125">
        <v>4.3691182499566743</v>
      </c>
      <c r="L76" s="125">
        <v>3.6091076595964169</v>
      </c>
      <c r="M76" s="125">
        <v>3.9993835237275808</v>
      </c>
      <c r="N76" s="125">
        <v>4.710098782625626</v>
      </c>
      <c r="O76" s="125">
        <v>4.2225068655207645</v>
      </c>
      <c r="P76" s="125">
        <v>3.3988797429014328</v>
      </c>
      <c r="Q76" s="125">
        <v>3.5678569194991714</v>
      </c>
      <c r="R76" s="125">
        <v>4.013897595004587</v>
      </c>
      <c r="S76" s="125">
        <v>3.371880098799513</v>
      </c>
      <c r="T76" s="125">
        <v>3.0134342051552583</v>
      </c>
      <c r="U76" s="125">
        <v>3.0989255229536439</v>
      </c>
      <c r="V76" s="125">
        <v>3.9162387809432841</v>
      </c>
      <c r="W76" s="125">
        <v>3.0193744102854998</v>
      </c>
      <c r="X76" s="125">
        <v>3.3064240903931359</v>
      </c>
    </row>
    <row r="77" spans="2:24" ht="11.1" customHeight="1" x14ac:dyDescent="0.2">
      <c r="B77" s="122" t="s">
        <v>115</v>
      </c>
      <c r="C77" s="123" t="s">
        <v>4</v>
      </c>
      <c r="D77" s="125">
        <v>0.27654235746275135</v>
      </c>
      <c r="E77" s="125">
        <v>0.32083160264213484</v>
      </c>
      <c r="F77" s="125">
        <v>0.28906546076628131</v>
      </c>
      <c r="G77" s="125">
        <v>0.30810038840165266</v>
      </c>
      <c r="H77" s="125">
        <v>0.23187677022171549</v>
      </c>
      <c r="I77" s="125">
        <v>0.26859488582055524</v>
      </c>
      <c r="J77" s="125">
        <v>0.22660142545624232</v>
      </c>
      <c r="K77" s="125">
        <v>0.25330939817282344</v>
      </c>
      <c r="L77" s="125">
        <v>0.27496582185087382</v>
      </c>
      <c r="M77" s="125">
        <v>0.29749699696919946</v>
      </c>
      <c r="N77" s="125">
        <v>0.28384606615573621</v>
      </c>
      <c r="O77" s="125">
        <v>0.12955480597218794</v>
      </c>
      <c r="P77" s="125">
        <v>0.4912251765198713</v>
      </c>
      <c r="Q77" s="125">
        <v>1.0429690137109391</v>
      </c>
      <c r="R77" s="125">
        <v>1.0442370132055232</v>
      </c>
      <c r="S77" s="125">
        <v>0.95982559173347859</v>
      </c>
      <c r="T77" s="125">
        <v>0.8369881964030238</v>
      </c>
      <c r="U77" s="125">
        <v>0.82989378165414174</v>
      </c>
      <c r="V77" s="125">
        <v>0.89103030285836859</v>
      </c>
      <c r="W77" s="125">
        <v>0.76585753394712797</v>
      </c>
      <c r="X77" s="125">
        <v>0.85341143158350574</v>
      </c>
    </row>
    <row r="78" spans="2:24" ht="11.1" customHeight="1" x14ac:dyDescent="0.2">
      <c r="B78" s="122" t="s">
        <v>116</v>
      </c>
      <c r="C78" s="123" t="s">
        <v>4</v>
      </c>
      <c r="D78" s="125">
        <v>14.498301829593194</v>
      </c>
      <c r="E78" s="125">
        <v>16.475574266892504</v>
      </c>
      <c r="F78" s="125">
        <v>14.609803382405063</v>
      </c>
      <c r="G78" s="125">
        <v>13.689879252603522</v>
      </c>
      <c r="H78" s="125">
        <v>13.113563961734098</v>
      </c>
      <c r="I78" s="125">
        <v>15.23545628944221</v>
      </c>
      <c r="J78" s="125">
        <v>12.21096337248272</v>
      </c>
      <c r="K78" s="125">
        <v>13.459554671708236</v>
      </c>
      <c r="L78" s="125">
        <v>15.736566069541665</v>
      </c>
      <c r="M78" s="125">
        <v>15.832962634341307</v>
      </c>
      <c r="N78" s="125">
        <v>14.533666655833441</v>
      </c>
      <c r="O78" s="125">
        <v>14.443924844162641</v>
      </c>
      <c r="P78" s="125">
        <v>13.983976172383327</v>
      </c>
      <c r="Q78" s="125">
        <v>14.291166365241502</v>
      </c>
      <c r="R78" s="125">
        <v>12.867044783902051</v>
      </c>
      <c r="S78" s="125">
        <v>12.149839286913517</v>
      </c>
      <c r="T78" s="125">
        <v>11.63448084984233</v>
      </c>
      <c r="U78" s="125">
        <v>11.541886572394148</v>
      </c>
      <c r="V78" s="125">
        <v>11.921552590727609</v>
      </c>
      <c r="W78" s="125">
        <v>10.924580439255227</v>
      </c>
      <c r="X78" s="125">
        <v>12.813157442529629</v>
      </c>
    </row>
    <row r="79" spans="2:24" ht="11.1" customHeight="1" x14ac:dyDescent="0.2">
      <c r="B79" s="120" t="s">
        <v>127</v>
      </c>
      <c r="C79" s="99" t="s">
        <v>4</v>
      </c>
      <c r="D79" s="121">
        <v>100</v>
      </c>
      <c r="E79" s="121">
        <v>100.00000000000001</v>
      </c>
      <c r="F79" s="121">
        <v>99.999999999999972</v>
      </c>
      <c r="G79" s="121">
        <v>100</v>
      </c>
      <c r="H79" s="121">
        <v>100</v>
      </c>
      <c r="I79" s="121">
        <v>99.999999999999986</v>
      </c>
      <c r="J79" s="121">
        <v>100</v>
      </c>
      <c r="K79" s="121">
        <v>100</v>
      </c>
      <c r="L79" s="126">
        <v>100</v>
      </c>
      <c r="M79" s="126">
        <v>99.999999999999986</v>
      </c>
      <c r="N79" s="126">
        <v>99.999999999999986</v>
      </c>
      <c r="O79" s="126">
        <v>100</v>
      </c>
      <c r="P79" s="126">
        <v>100</v>
      </c>
      <c r="Q79" s="126">
        <v>100.00000000000001</v>
      </c>
      <c r="R79" s="126">
        <v>100.00000000000003</v>
      </c>
      <c r="S79" s="126">
        <v>100</v>
      </c>
      <c r="T79" s="126">
        <v>100</v>
      </c>
      <c r="U79" s="126">
        <v>100</v>
      </c>
      <c r="V79" s="126">
        <v>100</v>
      </c>
      <c r="W79" s="126">
        <v>100</v>
      </c>
      <c r="X79" s="126">
        <v>100</v>
      </c>
    </row>
    <row r="80" spans="2:24" ht="11.1" customHeight="1" x14ac:dyDescent="0.2">
      <c r="B80" s="122" t="s">
        <v>118</v>
      </c>
      <c r="C80" s="123" t="s">
        <v>4</v>
      </c>
      <c r="D80" s="125">
        <v>21.964685434727603</v>
      </c>
      <c r="E80" s="125">
        <v>25.319894982906003</v>
      </c>
      <c r="F80" s="125">
        <v>22.812924442332847</v>
      </c>
      <c r="G80" s="125">
        <v>24.128290953271382</v>
      </c>
      <c r="H80" s="125">
        <v>21.547055428815252</v>
      </c>
      <c r="I80" s="125">
        <v>24.958389091943808</v>
      </c>
      <c r="J80" s="125">
        <v>21.00032856031633</v>
      </c>
      <c r="K80" s="125">
        <v>23.875344576620353</v>
      </c>
      <c r="L80" s="125">
        <v>25.91654234243703</v>
      </c>
      <c r="M80" s="125">
        <v>25.215455158109812</v>
      </c>
      <c r="N80" s="125">
        <v>23.211361280807662</v>
      </c>
      <c r="O80" s="125">
        <v>22.611312508119987</v>
      </c>
      <c r="P80" s="125">
        <v>21.105121535668335</v>
      </c>
      <c r="Q80" s="125">
        <v>21.434921038045459</v>
      </c>
      <c r="R80" s="125">
        <v>19.539408637432018</v>
      </c>
      <c r="S80" s="125">
        <v>18.178192921723241</v>
      </c>
      <c r="T80" s="125">
        <v>15.851768319638827</v>
      </c>
      <c r="U80" s="125">
        <v>15.670031643040165</v>
      </c>
      <c r="V80" s="125">
        <v>16.824409761051996</v>
      </c>
      <c r="W80" s="125">
        <v>14.197630014982275</v>
      </c>
      <c r="X80" s="125">
        <v>16.335762311930143</v>
      </c>
    </row>
    <row r="81" spans="2:24" ht="11.1" customHeight="1" x14ac:dyDescent="0.2">
      <c r="B81" s="122" t="s">
        <v>119</v>
      </c>
      <c r="C81" s="123" t="s">
        <v>4</v>
      </c>
      <c r="D81" s="125">
        <v>7.1951248800158591</v>
      </c>
      <c r="E81" s="125">
        <v>8.2942142236581979</v>
      </c>
      <c r="F81" s="125">
        <v>7.4801412352345027</v>
      </c>
      <c r="G81" s="125">
        <v>7.2415903838218556</v>
      </c>
      <c r="H81" s="125">
        <v>6.165627157816373</v>
      </c>
      <c r="I81" s="125">
        <v>7.1417703504324175</v>
      </c>
      <c r="J81" s="125">
        <v>5.4611958334056157</v>
      </c>
      <c r="K81" s="125">
        <v>6.4738725525790279</v>
      </c>
      <c r="L81" s="125">
        <v>7.0513825634402147</v>
      </c>
      <c r="M81" s="125">
        <v>5.4674634164800127</v>
      </c>
      <c r="N81" s="125">
        <v>5.1941298119977644</v>
      </c>
      <c r="O81" s="125">
        <v>4.2225068655207645</v>
      </c>
      <c r="P81" s="125">
        <v>4.9921146548339168</v>
      </c>
      <c r="Q81" s="125">
        <v>5.0818168913008028</v>
      </c>
      <c r="R81" s="125">
        <v>4.6407167589468079</v>
      </c>
      <c r="S81" s="125">
        <v>4.937710507489121</v>
      </c>
      <c r="T81" s="125">
        <v>4.305787892735375</v>
      </c>
      <c r="U81" s="125">
        <v>3.6620810025538262</v>
      </c>
      <c r="V81" s="125">
        <v>3.9318587714846616</v>
      </c>
      <c r="W81" s="125">
        <v>3.379507580042731</v>
      </c>
      <c r="X81" s="125">
        <v>3.7695591295318929</v>
      </c>
    </row>
    <row r="82" spans="2:24" ht="11.1" customHeight="1" x14ac:dyDescent="0.2">
      <c r="B82" s="122" t="s">
        <v>120</v>
      </c>
      <c r="C82" s="123" t="s">
        <v>4</v>
      </c>
      <c r="D82" s="125">
        <v>35.10870316892705</v>
      </c>
      <c r="E82" s="125">
        <v>40.684810199103957</v>
      </c>
      <c r="F82" s="125">
        <v>36.563765085705711</v>
      </c>
      <c r="G82" s="125">
        <v>41.242733277718486</v>
      </c>
      <c r="H82" s="125">
        <v>35.260597666297819</v>
      </c>
      <c r="I82" s="125">
        <v>42.325529588840233</v>
      </c>
      <c r="J82" s="125">
        <v>38.809157803831511</v>
      </c>
      <c r="K82" s="125">
        <v>40.978192912617104</v>
      </c>
      <c r="L82" s="125">
        <v>40.20380349656871</v>
      </c>
      <c r="M82" s="125">
        <v>39.824503695710945</v>
      </c>
      <c r="N82" s="125">
        <v>41.947420414087631</v>
      </c>
      <c r="O82" s="125">
        <v>40.048980157685349</v>
      </c>
      <c r="P82" s="125">
        <v>37.297696200085383</v>
      </c>
      <c r="Q82" s="125">
        <v>37.480431128935415</v>
      </c>
      <c r="R82" s="125">
        <v>36.428893036528059</v>
      </c>
      <c r="S82" s="125">
        <v>35.148114273511368</v>
      </c>
      <c r="T82" s="125">
        <v>30.592927755681036</v>
      </c>
      <c r="U82" s="125">
        <v>33.387718410115006</v>
      </c>
      <c r="V82" s="125">
        <v>38.103138148254004</v>
      </c>
      <c r="W82" s="125">
        <v>34.536640435642163</v>
      </c>
      <c r="X82" s="125">
        <v>42.130735723097736</v>
      </c>
    </row>
    <row r="83" spans="2:24" ht="11.1" customHeight="1" x14ac:dyDescent="0.2">
      <c r="B83" s="122" t="s">
        <v>121</v>
      </c>
      <c r="C83" s="123" t="s">
        <v>4</v>
      </c>
      <c r="D83" s="125">
        <v>0</v>
      </c>
      <c r="E83" s="125">
        <v>0</v>
      </c>
      <c r="F83" s="125">
        <v>0</v>
      </c>
      <c r="G83" s="125">
        <v>0</v>
      </c>
      <c r="H83" s="125">
        <v>0</v>
      </c>
      <c r="I83" s="125">
        <v>0</v>
      </c>
      <c r="J83" s="125">
        <v>0</v>
      </c>
      <c r="K83" s="125">
        <v>0</v>
      </c>
      <c r="L83" s="125">
        <v>0</v>
      </c>
      <c r="M83" s="125">
        <v>0</v>
      </c>
      <c r="N83" s="125">
        <v>0</v>
      </c>
      <c r="O83" s="125">
        <v>0</v>
      </c>
      <c r="P83" s="125">
        <v>0</v>
      </c>
      <c r="Q83" s="125">
        <v>0</v>
      </c>
      <c r="R83" s="125">
        <v>0</v>
      </c>
      <c r="S83" s="125">
        <v>0</v>
      </c>
      <c r="T83" s="125">
        <v>0</v>
      </c>
      <c r="U83" s="125">
        <v>0</v>
      </c>
      <c r="V83" s="125">
        <v>0</v>
      </c>
      <c r="W83" s="125">
        <v>0</v>
      </c>
      <c r="X83" s="125">
        <v>0</v>
      </c>
    </row>
    <row r="84" spans="2:24" ht="11.1" customHeight="1" x14ac:dyDescent="0.2">
      <c r="B84" s="122" t="s">
        <v>122</v>
      </c>
      <c r="C84" s="123" t="s">
        <v>4</v>
      </c>
      <c r="D84" s="125">
        <v>26.709737469199183</v>
      </c>
      <c r="E84" s="125">
        <v>14.327528334912669</v>
      </c>
      <c r="F84" s="125">
        <v>21.019006872075554</v>
      </c>
      <c r="G84" s="125">
        <v>16.288555907276951</v>
      </c>
      <c r="H84" s="125">
        <v>27.902325832957306</v>
      </c>
      <c r="I84" s="125">
        <v>14.540008959739396</v>
      </c>
      <c r="J84" s="125">
        <v>23.384563682285592</v>
      </c>
      <c r="K84" s="125">
        <v>18.290425254141539</v>
      </c>
      <c r="L84" s="125">
        <v>15.26644887907333</v>
      </c>
      <c r="M84" s="125">
        <v>16.662922501017704</v>
      </c>
      <c r="N84" s="125">
        <v>16.09253333293168</v>
      </c>
      <c r="O84" s="125">
        <v>20.992338956694002</v>
      </c>
      <c r="P84" s="125">
        <v>26.874059995999271</v>
      </c>
      <c r="Q84" s="125">
        <v>24.871965428472294</v>
      </c>
      <c r="R84" s="125">
        <v>27.722328449139571</v>
      </c>
      <c r="S84" s="125">
        <v>29.40938152817677</v>
      </c>
      <c r="T84" s="125">
        <v>40.054032178492577</v>
      </c>
      <c r="U84" s="125">
        <v>37.924638940981858</v>
      </c>
      <c r="V84" s="125">
        <v>29.694906014317645</v>
      </c>
      <c r="W84" s="125">
        <v>38.208425160019893</v>
      </c>
      <c r="X84" s="125">
        <v>26.98808043821758</v>
      </c>
    </row>
    <row r="85" spans="2:24" ht="11.1" customHeight="1" x14ac:dyDescent="0.2">
      <c r="B85" s="122" t="s">
        <v>123</v>
      </c>
      <c r="C85" s="123" t="s">
        <v>4</v>
      </c>
      <c r="D85" s="125">
        <v>2.2525872294433738</v>
      </c>
      <c r="E85" s="125">
        <v>2.4945594667285453</v>
      </c>
      <c r="F85" s="125">
        <v>1.9776569419964043</v>
      </c>
      <c r="G85" s="125">
        <v>1.9091602772118739</v>
      </c>
      <c r="H85" s="125">
        <v>2.332323437002283</v>
      </c>
      <c r="I85" s="125">
        <v>2.4468646545775159</v>
      </c>
      <c r="J85" s="125">
        <v>1.9346690429109676</v>
      </c>
      <c r="K85" s="125">
        <v>1.9487669863334101</v>
      </c>
      <c r="L85" s="125">
        <v>2.816279071720146</v>
      </c>
      <c r="M85" s="125">
        <v>3.0415769348168928</v>
      </c>
      <c r="N85" s="125">
        <v>2.7370724169862273</v>
      </c>
      <c r="O85" s="125">
        <v>2.7175606346572678</v>
      </c>
      <c r="P85" s="125">
        <v>2.7989648898580763</v>
      </c>
      <c r="Q85" s="125">
        <v>2.7936632539754807</v>
      </c>
      <c r="R85" s="125">
        <v>2.4949835766572011</v>
      </c>
      <c r="S85" s="125">
        <v>2.0700444485553366</v>
      </c>
      <c r="T85" s="125">
        <v>2.4263992480491106</v>
      </c>
      <c r="U85" s="125">
        <v>2.3243887913218093</v>
      </c>
      <c r="V85" s="125">
        <v>1.8862744713403234</v>
      </c>
      <c r="W85" s="125">
        <v>2.1769491584443017</v>
      </c>
      <c r="X85" s="125">
        <v>2.4663605240010935</v>
      </c>
    </row>
    <row r="86" spans="2:24" ht="11.1" customHeight="1" x14ac:dyDescent="0.2">
      <c r="B86" s="122" t="s">
        <v>124</v>
      </c>
      <c r="C86" s="123" t="s">
        <v>4</v>
      </c>
      <c r="D86" s="125">
        <v>2.2575984485770442</v>
      </c>
      <c r="E86" s="125">
        <v>2.5576903792688745</v>
      </c>
      <c r="F86" s="125">
        <v>2.3753052518855724</v>
      </c>
      <c r="G86" s="125">
        <v>2.108592424188374</v>
      </c>
      <c r="H86" s="125">
        <v>2.2025154675442278</v>
      </c>
      <c r="I86" s="125">
        <v>2.2885622249366224</v>
      </c>
      <c r="J86" s="125">
        <v>2.3047301184867006</v>
      </c>
      <c r="K86" s="125">
        <v>2.3670863689972106</v>
      </c>
      <c r="L86" s="125">
        <v>2.7360230609365006</v>
      </c>
      <c r="M86" s="125">
        <v>2.7611615247501913</v>
      </c>
      <c r="N86" s="125">
        <v>2.9277353041673631</v>
      </c>
      <c r="O86" s="125">
        <v>2.1138344236606468</v>
      </c>
      <c r="P86" s="125">
        <v>1.8220899785313609</v>
      </c>
      <c r="Q86" s="125">
        <v>2.0153488489894755</v>
      </c>
      <c r="R86" s="125">
        <v>2.344598565730188</v>
      </c>
      <c r="S86" s="125">
        <v>3.0844299724527682</v>
      </c>
      <c r="T86" s="125">
        <v>1.9367804128998041</v>
      </c>
      <c r="U86" s="125">
        <v>1.7365585738295577</v>
      </c>
      <c r="V86" s="125">
        <v>2.3665426563999126</v>
      </c>
      <c r="W86" s="125">
        <v>2.2362140335607852</v>
      </c>
      <c r="X86" s="125">
        <v>2.5931675554352602</v>
      </c>
    </row>
    <row r="87" spans="2:24" ht="11.1" customHeight="1" x14ac:dyDescent="0.2">
      <c r="B87" s="122" t="s">
        <v>125</v>
      </c>
      <c r="C87" s="123" t="s">
        <v>4</v>
      </c>
      <c r="D87" s="125">
        <v>4.511563369109882</v>
      </c>
      <c r="E87" s="125">
        <v>6.3213024134217681</v>
      </c>
      <c r="F87" s="125">
        <v>7.7712001707693918</v>
      </c>
      <c r="G87" s="125">
        <v>7.0810767765110789</v>
      </c>
      <c r="H87" s="125">
        <v>4.5895550095667446</v>
      </c>
      <c r="I87" s="125">
        <v>6.2988751295300061</v>
      </c>
      <c r="J87" s="125">
        <v>7.1053549587632876</v>
      </c>
      <c r="K87" s="125">
        <v>6.0663113487113716</v>
      </c>
      <c r="L87" s="125">
        <v>6.0095205858240748</v>
      </c>
      <c r="M87" s="125">
        <v>7.0269167691144414</v>
      </c>
      <c r="N87" s="125">
        <v>7.8897474390216678</v>
      </c>
      <c r="O87" s="125">
        <v>7.2934664536619831</v>
      </c>
      <c r="P87" s="125">
        <v>5.1099527450236621</v>
      </c>
      <c r="Q87" s="125">
        <v>6.3218534102810811</v>
      </c>
      <c r="R87" s="125">
        <v>6.8290709755661609</v>
      </c>
      <c r="S87" s="125">
        <v>7.1721263480914015</v>
      </c>
      <c r="T87" s="125">
        <v>4.8323041925032673</v>
      </c>
      <c r="U87" s="125">
        <v>5.2945826381577712</v>
      </c>
      <c r="V87" s="125">
        <v>7.1928701771514731</v>
      </c>
      <c r="W87" s="125">
        <v>5.2646336173078758</v>
      </c>
      <c r="X87" s="125">
        <v>5.7163343177862727</v>
      </c>
    </row>
    <row r="88" spans="2:24" ht="11.1" customHeight="1" x14ac:dyDescent="0.2">
      <c r="B88" s="120" t="s">
        <v>128</v>
      </c>
      <c r="C88" s="99" t="s">
        <v>4</v>
      </c>
      <c r="D88" s="121">
        <v>100</v>
      </c>
      <c r="E88" s="121">
        <v>100</v>
      </c>
      <c r="F88" s="121">
        <v>100.00000000000001</v>
      </c>
      <c r="G88" s="121">
        <v>99.999999999999986</v>
      </c>
      <c r="H88" s="121">
        <v>100</v>
      </c>
      <c r="I88" s="121">
        <v>100.00000000000001</v>
      </c>
      <c r="J88" s="121">
        <v>100.00000000000001</v>
      </c>
      <c r="K88" s="121">
        <v>100.00000000000001</v>
      </c>
      <c r="L88" s="121">
        <v>100.00000000000001</v>
      </c>
      <c r="M88" s="121">
        <v>100</v>
      </c>
      <c r="N88" s="121">
        <v>100</v>
      </c>
      <c r="O88" s="121">
        <v>100</v>
      </c>
      <c r="P88" s="121">
        <v>99.999999999999986</v>
      </c>
      <c r="Q88" s="121">
        <v>100.00000000000003</v>
      </c>
      <c r="R88" s="121">
        <v>99.999999999999986</v>
      </c>
      <c r="S88" s="121">
        <v>100.00000000000001</v>
      </c>
      <c r="T88" s="121">
        <v>100</v>
      </c>
      <c r="U88" s="121">
        <v>100</v>
      </c>
      <c r="V88" s="121">
        <v>100</v>
      </c>
      <c r="W88" s="121">
        <v>100</v>
      </c>
      <c r="X88" s="121">
        <v>100</v>
      </c>
    </row>
    <row r="89" spans="2:24" ht="11.1" customHeight="1" x14ac:dyDescent="0.2">
      <c r="B89" s="122" t="s">
        <v>110</v>
      </c>
      <c r="C89" s="123" t="s">
        <v>4</v>
      </c>
      <c r="D89" s="125">
        <v>3.0941967470360843</v>
      </c>
      <c r="E89" s="125">
        <v>5.33438286730716</v>
      </c>
      <c r="F89" s="125">
        <v>4.954478919058344</v>
      </c>
      <c r="G89" s="125">
        <v>6.2790972271106211</v>
      </c>
      <c r="H89" s="125">
        <v>6.7868004417594827</v>
      </c>
      <c r="I89" s="125">
        <v>8.3775423513617309</v>
      </c>
      <c r="J89" s="125">
        <v>12.652884244790314</v>
      </c>
      <c r="K89" s="125">
        <v>10.602765319187379</v>
      </c>
      <c r="L89" s="125">
        <v>7.7302658871947401</v>
      </c>
      <c r="M89" s="125">
        <v>20.65155588295622</v>
      </c>
      <c r="N89" s="125">
        <v>18.801574453859953</v>
      </c>
      <c r="O89" s="125">
        <v>13.09265062194817</v>
      </c>
      <c r="P89" s="125">
        <v>8.2537325922760036</v>
      </c>
      <c r="Q89" s="125">
        <v>14.190783472658179</v>
      </c>
      <c r="R89" s="125">
        <v>16.293696438538312</v>
      </c>
      <c r="S89" s="125">
        <v>20.797215945721497</v>
      </c>
      <c r="T89" s="125">
        <v>10.583019171604169</v>
      </c>
      <c r="U89" s="125">
        <v>15.37730161179398</v>
      </c>
      <c r="V89" s="125">
        <v>12.717324445135306</v>
      </c>
      <c r="W89" s="125">
        <v>13.234902834668329</v>
      </c>
      <c r="X89" s="125">
        <v>10.602227294357196</v>
      </c>
    </row>
    <row r="90" spans="2:24" ht="11.1" customHeight="1" x14ac:dyDescent="0.2">
      <c r="B90" s="122" t="s">
        <v>111</v>
      </c>
      <c r="C90" s="123" t="s">
        <v>4</v>
      </c>
      <c r="D90" s="125">
        <v>31.887055378507313</v>
      </c>
      <c r="E90" s="125">
        <v>39.654046972326292</v>
      </c>
      <c r="F90" s="125">
        <v>34.75953194057216</v>
      </c>
      <c r="G90" s="125">
        <v>35.363346836985535</v>
      </c>
      <c r="H90" s="125">
        <v>30.578752314209975</v>
      </c>
      <c r="I90" s="125">
        <v>38.015590645944762</v>
      </c>
      <c r="J90" s="125">
        <v>38.055693683752835</v>
      </c>
      <c r="K90" s="125">
        <v>37.74567557359677</v>
      </c>
      <c r="L90" s="125">
        <v>33.012162734043002</v>
      </c>
      <c r="M90" s="125">
        <v>30.657600920502734</v>
      </c>
      <c r="N90" s="125">
        <v>31.932014136241271</v>
      </c>
      <c r="O90" s="125">
        <v>33.80286234551253</v>
      </c>
      <c r="P90" s="125">
        <v>27.724117339423298</v>
      </c>
      <c r="Q90" s="125">
        <v>30.565935982284891</v>
      </c>
      <c r="R90" s="125">
        <v>28.752324424701676</v>
      </c>
      <c r="S90" s="125">
        <v>30.018038671544073</v>
      </c>
      <c r="T90" s="125">
        <v>23.298242894553695</v>
      </c>
      <c r="U90" s="125">
        <v>23.295859596279438</v>
      </c>
      <c r="V90" s="125">
        <v>21.790825180312012</v>
      </c>
      <c r="W90" s="125">
        <v>22.775368286713029</v>
      </c>
      <c r="X90" s="125">
        <v>17.805439020177062</v>
      </c>
    </row>
    <row r="91" spans="2:24" ht="11.1" customHeight="1" x14ac:dyDescent="0.2">
      <c r="B91" s="122" t="s">
        <v>112</v>
      </c>
      <c r="C91" s="123" t="s">
        <v>4</v>
      </c>
      <c r="D91" s="125">
        <v>22.417736242230625</v>
      </c>
      <c r="E91" s="125">
        <v>29.517348460251924</v>
      </c>
      <c r="F91" s="125">
        <v>28.188634210213376</v>
      </c>
      <c r="G91" s="125">
        <v>23.39554064349808</v>
      </c>
      <c r="H91" s="125">
        <v>20.047092820756056</v>
      </c>
      <c r="I91" s="125">
        <v>21.478031794920817</v>
      </c>
      <c r="J91" s="125">
        <v>15.270157889902366</v>
      </c>
      <c r="K91" s="125">
        <v>16.619701050772036</v>
      </c>
      <c r="L91" s="125">
        <v>19.479963141092117</v>
      </c>
      <c r="M91" s="125">
        <v>18.046681950892875</v>
      </c>
      <c r="N91" s="125">
        <v>17.237971017654726</v>
      </c>
      <c r="O91" s="125">
        <v>14.807056776532072</v>
      </c>
      <c r="P91" s="125">
        <v>18.965863527147423</v>
      </c>
      <c r="Q91" s="125">
        <v>18.937278143654265</v>
      </c>
      <c r="R91" s="125">
        <v>19.29701000743653</v>
      </c>
      <c r="S91" s="125">
        <v>18.010915853270333</v>
      </c>
      <c r="T91" s="125">
        <v>27.950668659356275</v>
      </c>
      <c r="U91" s="125">
        <v>31.642246470289461</v>
      </c>
      <c r="V91" s="125">
        <v>34.528944479275303</v>
      </c>
      <c r="W91" s="125">
        <v>34.550282506041157</v>
      </c>
      <c r="X91" s="125">
        <v>34.956702500799196</v>
      </c>
    </row>
    <row r="92" spans="2:24" ht="11.1" customHeight="1" x14ac:dyDescent="0.2">
      <c r="B92" s="122" t="s">
        <v>113</v>
      </c>
      <c r="C92" s="123" t="s">
        <v>4</v>
      </c>
      <c r="D92" s="125">
        <v>6.9753016117421671</v>
      </c>
      <c r="E92" s="125">
        <v>5.9117503853890145</v>
      </c>
      <c r="F92" s="125">
        <v>11.184003108694908</v>
      </c>
      <c r="G92" s="125">
        <v>12.93775538237532</v>
      </c>
      <c r="H92" s="125">
        <v>11.858796904526937</v>
      </c>
      <c r="I92" s="125">
        <v>11.138945151359708</v>
      </c>
      <c r="J92" s="125">
        <v>11.149370517915795</v>
      </c>
      <c r="K92" s="125">
        <v>12.466100088524183</v>
      </c>
      <c r="L92" s="125">
        <v>12.611400061269208</v>
      </c>
      <c r="M92" s="125">
        <v>11.744509454108529</v>
      </c>
      <c r="N92" s="125">
        <v>14.349162497745908</v>
      </c>
      <c r="O92" s="125">
        <v>18.286501489244657</v>
      </c>
      <c r="P92" s="125">
        <v>15.438316940092111</v>
      </c>
      <c r="Q92" s="125">
        <v>16.027673239964056</v>
      </c>
      <c r="R92" s="125">
        <v>12.040775873940916</v>
      </c>
      <c r="S92" s="125">
        <v>8.072572364912844</v>
      </c>
      <c r="T92" s="125">
        <v>7.0978143366548316</v>
      </c>
      <c r="U92" s="125">
        <v>9.4391148818476029</v>
      </c>
      <c r="V92" s="125">
        <v>10.91660713463274</v>
      </c>
      <c r="W92" s="125">
        <v>9.7314298957414973</v>
      </c>
      <c r="X92" s="125">
        <v>9.8438604051798997</v>
      </c>
    </row>
    <row r="93" spans="2:24" ht="11.1" customHeight="1" x14ac:dyDescent="0.2">
      <c r="B93" s="122" t="s">
        <v>114</v>
      </c>
      <c r="C93" s="123" t="s">
        <v>4</v>
      </c>
      <c r="D93" s="125">
        <v>23.592996556678159</v>
      </c>
      <c r="E93" s="125">
        <v>6.73555201776602</v>
      </c>
      <c r="F93" s="125">
        <v>8.3348358235398567</v>
      </c>
      <c r="G93" s="125">
        <v>9.7010740322172442</v>
      </c>
      <c r="H93" s="125">
        <v>20.050563260753158</v>
      </c>
      <c r="I93" s="125">
        <v>9.443630507134678</v>
      </c>
      <c r="J93" s="125">
        <v>10.983809646684771</v>
      </c>
      <c r="K93" s="125">
        <v>11.2156678817899</v>
      </c>
      <c r="L93" s="125">
        <v>16.367011982985929</v>
      </c>
      <c r="M93" s="125">
        <v>7.4818175028882559</v>
      </c>
      <c r="N93" s="125">
        <v>7.6954253894204498</v>
      </c>
      <c r="O93" s="125">
        <v>9.8315401454142286</v>
      </c>
      <c r="P93" s="125">
        <v>19.802294546676421</v>
      </c>
      <c r="Q93" s="125">
        <v>9.6048186342520818</v>
      </c>
      <c r="R93" s="125">
        <v>14.410380867152041</v>
      </c>
      <c r="S93" s="125">
        <v>13.494042470674424</v>
      </c>
      <c r="T93" s="125">
        <v>21.029402856479216</v>
      </c>
      <c r="U93" s="125">
        <v>11.022367233311481</v>
      </c>
      <c r="V93" s="125">
        <v>10.005993167912843</v>
      </c>
      <c r="W93" s="125">
        <v>9.0535947319876762</v>
      </c>
      <c r="X93" s="125">
        <v>16.939803334549794</v>
      </c>
    </row>
    <row r="94" spans="2:24" ht="11.1" customHeight="1" x14ac:dyDescent="0.2">
      <c r="B94" s="122" t="s">
        <v>115</v>
      </c>
      <c r="C94" s="123" t="s">
        <v>4</v>
      </c>
      <c r="D94" s="125">
        <v>1.3517551131026233</v>
      </c>
      <c r="E94" s="125">
        <v>1.5770905696056232</v>
      </c>
      <c r="F94" s="125">
        <v>1.59471642895412</v>
      </c>
      <c r="G94" s="125">
        <v>1.5220292661333372</v>
      </c>
      <c r="H94" s="125">
        <v>1.3650194665302771</v>
      </c>
      <c r="I94" s="125">
        <v>1.1931790482647333</v>
      </c>
      <c r="J94" s="125">
        <v>1.2291259781441615</v>
      </c>
      <c r="K94" s="125">
        <v>1.1743707896745113</v>
      </c>
      <c r="L94" s="125">
        <v>0.96964812588229632</v>
      </c>
      <c r="M94" s="125">
        <v>0.79967256739103476</v>
      </c>
      <c r="N94" s="125">
        <v>0.80356437807551895</v>
      </c>
      <c r="O94" s="125">
        <v>1.0583011023649838</v>
      </c>
      <c r="P94" s="125">
        <v>0.97588218547582872</v>
      </c>
      <c r="Q94" s="125">
        <v>1.0126476563937745</v>
      </c>
      <c r="R94" s="125">
        <v>0.93804415624015147</v>
      </c>
      <c r="S94" s="125">
        <v>0.93808629428869394</v>
      </c>
      <c r="T94" s="125">
        <v>0.86003104235534544</v>
      </c>
      <c r="U94" s="125">
        <v>0.74520593810592051</v>
      </c>
      <c r="V94" s="125">
        <v>0.90736502690547405</v>
      </c>
      <c r="W94" s="125">
        <v>1.4076758629814652</v>
      </c>
      <c r="X94" s="125">
        <v>1.1155921019338031</v>
      </c>
    </row>
    <row r="95" spans="2:24" ht="11.1" customHeight="1" x14ac:dyDescent="0.2">
      <c r="B95" s="122" t="s">
        <v>116</v>
      </c>
      <c r="C95" s="123" t="s">
        <v>4</v>
      </c>
      <c r="D95" s="125">
        <v>10.680958350703024</v>
      </c>
      <c r="E95" s="125">
        <v>11.269828727353971</v>
      </c>
      <c r="F95" s="125">
        <v>10.983799568967241</v>
      </c>
      <c r="G95" s="125">
        <v>10.801156611679863</v>
      </c>
      <c r="H95" s="125">
        <v>9.3129747914641214</v>
      </c>
      <c r="I95" s="125">
        <v>10.353080501013562</v>
      </c>
      <c r="J95" s="125">
        <v>10.658958038809754</v>
      </c>
      <c r="K95" s="125">
        <v>10.175719296455224</v>
      </c>
      <c r="L95" s="125">
        <v>9.8295480675327092</v>
      </c>
      <c r="M95" s="125">
        <v>10.618161721260345</v>
      </c>
      <c r="N95" s="125">
        <v>9.180288127002175</v>
      </c>
      <c r="O95" s="125">
        <v>9.1210875189833605</v>
      </c>
      <c r="P95" s="125">
        <v>8.8397928689089031</v>
      </c>
      <c r="Q95" s="125">
        <v>9.660862870792764</v>
      </c>
      <c r="R95" s="125">
        <v>8.2677682319903631</v>
      </c>
      <c r="S95" s="125">
        <v>8.6691283995881285</v>
      </c>
      <c r="T95" s="125">
        <v>9.1808210389964735</v>
      </c>
      <c r="U95" s="125">
        <v>8.4779042683720895</v>
      </c>
      <c r="V95" s="125">
        <v>9.1329405658262548</v>
      </c>
      <c r="W95" s="125">
        <v>9.2467458818668273</v>
      </c>
      <c r="X95" s="125">
        <v>8.7363753430030311</v>
      </c>
    </row>
    <row r="96" spans="2:24" ht="11.1" customHeight="1" x14ac:dyDescent="0.2">
      <c r="B96" s="120" t="s">
        <v>129</v>
      </c>
      <c r="C96" s="99" t="s">
        <v>4</v>
      </c>
      <c r="D96" s="121">
        <v>100.00000000000003</v>
      </c>
      <c r="E96" s="121">
        <v>100</v>
      </c>
      <c r="F96" s="121">
        <v>99.999999999999972</v>
      </c>
      <c r="G96" s="121">
        <v>100.00000000000001</v>
      </c>
      <c r="H96" s="121">
        <v>100</v>
      </c>
      <c r="I96" s="121">
        <v>100</v>
      </c>
      <c r="J96" s="121">
        <v>99.999999999999986</v>
      </c>
      <c r="K96" s="121">
        <v>100</v>
      </c>
      <c r="L96" s="121">
        <v>100</v>
      </c>
      <c r="M96" s="121">
        <v>100</v>
      </c>
      <c r="N96" s="121">
        <v>100</v>
      </c>
      <c r="O96" s="121">
        <v>100</v>
      </c>
      <c r="P96" s="121">
        <v>100.00000000000001</v>
      </c>
      <c r="Q96" s="121">
        <v>100</v>
      </c>
      <c r="R96" s="121">
        <v>99.999999999999986</v>
      </c>
      <c r="S96" s="121">
        <v>100.00000000000001</v>
      </c>
      <c r="T96" s="121">
        <v>100</v>
      </c>
      <c r="U96" s="121">
        <v>100</v>
      </c>
      <c r="V96" s="121">
        <v>100</v>
      </c>
      <c r="W96" s="121">
        <v>100</v>
      </c>
      <c r="X96" s="121">
        <v>100</v>
      </c>
    </row>
    <row r="97" spans="2:24" ht="11.1" customHeight="1" x14ac:dyDescent="0.2">
      <c r="B97" s="122" t="s">
        <v>118</v>
      </c>
      <c r="C97" s="123" t="s">
        <v>4</v>
      </c>
      <c r="D97" s="125">
        <v>17.158037657331132</v>
      </c>
      <c r="E97" s="125">
        <v>18.860051182017486</v>
      </c>
      <c r="F97" s="125">
        <v>18.80091700054944</v>
      </c>
      <c r="G97" s="125">
        <v>18.625366771716671</v>
      </c>
      <c r="H97" s="125">
        <v>15.483957208581966</v>
      </c>
      <c r="I97" s="125">
        <v>16.958943330000928</v>
      </c>
      <c r="J97" s="125">
        <v>17.466477990556577</v>
      </c>
      <c r="K97" s="125">
        <v>16.735405966185681</v>
      </c>
      <c r="L97" s="125">
        <v>14.618692509183228</v>
      </c>
      <c r="M97" s="125">
        <v>14.046342581049949</v>
      </c>
      <c r="N97" s="125">
        <v>12.251353406982544</v>
      </c>
      <c r="O97" s="125">
        <v>12.299715785151845</v>
      </c>
      <c r="P97" s="125">
        <v>9.4188023924568043</v>
      </c>
      <c r="Q97" s="125">
        <v>9.6904708700913744</v>
      </c>
      <c r="R97" s="125">
        <v>9.0082196289944712</v>
      </c>
      <c r="S97" s="125">
        <v>8.8046462854479337</v>
      </c>
      <c r="T97" s="125">
        <v>8.5220828845131322</v>
      </c>
      <c r="U97" s="125">
        <v>7.6918751256454954</v>
      </c>
      <c r="V97" s="125">
        <v>7.6660042896343059</v>
      </c>
      <c r="W97" s="125">
        <v>7.3731092910175544</v>
      </c>
      <c r="X97" s="125">
        <v>6.1658947338430039</v>
      </c>
    </row>
    <row r="98" spans="2:24" ht="11.1" customHeight="1" x14ac:dyDescent="0.2">
      <c r="B98" s="122" t="s">
        <v>119</v>
      </c>
      <c r="C98" s="123" t="s">
        <v>4</v>
      </c>
      <c r="D98" s="125">
        <v>16.472022437205943</v>
      </c>
      <c r="E98" s="125">
        <v>18.117625716186986</v>
      </c>
      <c r="F98" s="125">
        <v>18.436067328728981</v>
      </c>
      <c r="G98" s="125">
        <v>18.496579202435925</v>
      </c>
      <c r="H98" s="125">
        <v>15.673289261773977</v>
      </c>
      <c r="I98" s="125">
        <v>16.932141269664339</v>
      </c>
      <c r="J98" s="125">
        <v>17.579823705574839</v>
      </c>
      <c r="K98" s="125">
        <v>16.815647161989936</v>
      </c>
      <c r="L98" s="125">
        <v>15.134883044276167</v>
      </c>
      <c r="M98" s="125">
        <v>14.666397800991216</v>
      </c>
      <c r="N98" s="125">
        <v>14.727648187170352</v>
      </c>
      <c r="O98" s="125">
        <v>9.8315401454142286</v>
      </c>
      <c r="P98" s="125">
        <v>14.041877000508872</v>
      </c>
      <c r="Q98" s="125">
        <v>14.470007642681805</v>
      </c>
      <c r="R98" s="125">
        <v>13.458200823171596</v>
      </c>
      <c r="S98" s="125">
        <v>13.604875926247141</v>
      </c>
      <c r="T98" s="125">
        <v>11.386200288633406</v>
      </c>
      <c r="U98" s="125">
        <v>11.371844625639634</v>
      </c>
      <c r="V98" s="125">
        <v>12.090461977530033</v>
      </c>
      <c r="W98" s="125">
        <v>11.644379305473409</v>
      </c>
      <c r="X98" s="125">
        <v>9.8566782252492917</v>
      </c>
    </row>
    <row r="99" spans="2:24" ht="11.1" customHeight="1" x14ac:dyDescent="0.2">
      <c r="B99" s="122" t="s">
        <v>120</v>
      </c>
      <c r="C99" s="123" t="s">
        <v>4</v>
      </c>
      <c r="D99" s="125">
        <v>50.415707115406683</v>
      </c>
      <c r="E99" s="125">
        <v>53.296160078276365</v>
      </c>
      <c r="F99" s="125">
        <v>50.591960419647734</v>
      </c>
      <c r="G99" s="125">
        <v>51.085290991193247</v>
      </c>
      <c r="H99" s="125">
        <v>52.718827868377474</v>
      </c>
      <c r="I99" s="125">
        <v>53.274570381206132</v>
      </c>
      <c r="J99" s="125">
        <v>51.71316481486032</v>
      </c>
      <c r="K99" s="125">
        <v>55.662331904490017</v>
      </c>
      <c r="L99" s="125">
        <v>55.162999797338436</v>
      </c>
      <c r="M99" s="125">
        <v>60.821568387042021</v>
      </c>
      <c r="N99" s="125">
        <v>62.587984225571056</v>
      </c>
      <c r="O99" s="125">
        <v>71.532059205683311</v>
      </c>
      <c r="P99" s="125">
        <v>71.379942517880124</v>
      </c>
      <c r="Q99" s="125">
        <v>65.463897392354156</v>
      </c>
      <c r="R99" s="125">
        <v>66.5215541207169</v>
      </c>
      <c r="S99" s="125">
        <v>66.542200389113162</v>
      </c>
      <c r="T99" s="125">
        <v>64.961427587608057</v>
      </c>
      <c r="U99" s="125">
        <v>70.166201954733083</v>
      </c>
      <c r="V99" s="125">
        <v>69.446316180157012</v>
      </c>
      <c r="W99" s="125">
        <v>71.074959601340581</v>
      </c>
      <c r="X99" s="125">
        <v>71.886943802208123</v>
      </c>
    </row>
    <row r="100" spans="2:24" ht="11.1" customHeight="1" x14ac:dyDescent="0.2">
      <c r="B100" s="122" t="s">
        <v>121</v>
      </c>
      <c r="C100" s="123" t="s">
        <v>4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125">
        <v>0</v>
      </c>
      <c r="J100" s="125">
        <v>0</v>
      </c>
      <c r="K100" s="125">
        <v>0</v>
      </c>
      <c r="L100" s="125">
        <v>0</v>
      </c>
      <c r="M100" s="125">
        <v>0</v>
      </c>
      <c r="N100" s="125">
        <v>0</v>
      </c>
      <c r="O100" s="125">
        <v>0</v>
      </c>
      <c r="P100" s="125">
        <v>0</v>
      </c>
      <c r="Q100" s="125">
        <v>0</v>
      </c>
      <c r="R100" s="125">
        <v>0</v>
      </c>
      <c r="S100" s="125">
        <v>0</v>
      </c>
      <c r="T100" s="125">
        <v>0</v>
      </c>
      <c r="U100" s="125">
        <v>0</v>
      </c>
      <c r="V100" s="125">
        <v>0</v>
      </c>
      <c r="W100" s="125">
        <v>0</v>
      </c>
      <c r="X100" s="125">
        <v>0</v>
      </c>
    </row>
    <row r="101" spans="2:24" ht="11.1" customHeight="1" x14ac:dyDescent="0.2">
      <c r="B101" s="122" t="s">
        <v>122</v>
      </c>
      <c r="C101" s="123" t="s">
        <v>4</v>
      </c>
      <c r="D101" s="125">
        <v>0</v>
      </c>
      <c r="E101" s="125">
        <v>0</v>
      </c>
      <c r="F101" s="125">
        <v>0</v>
      </c>
      <c r="G101" s="125">
        <v>0</v>
      </c>
      <c r="H101" s="125">
        <v>0</v>
      </c>
      <c r="I101" s="125">
        <v>0</v>
      </c>
      <c r="J101" s="125">
        <v>0</v>
      </c>
      <c r="K101" s="125">
        <v>0</v>
      </c>
      <c r="L101" s="125">
        <v>0</v>
      </c>
      <c r="M101" s="125">
        <v>0</v>
      </c>
      <c r="N101" s="125">
        <v>0</v>
      </c>
      <c r="O101" s="125">
        <v>0</v>
      </c>
      <c r="P101" s="125">
        <v>0</v>
      </c>
      <c r="Q101" s="125">
        <v>0</v>
      </c>
      <c r="R101" s="125">
        <v>0</v>
      </c>
      <c r="S101" s="125">
        <v>0</v>
      </c>
      <c r="T101" s="125">
        <v>0</v>
      </c>
      <c r="U101" s="125">
        <v>0</v>
      </c>
      <c r="V101" s="125">
        <v>0</v>
      </c>
      <c r="W101" s="125">
        <v>0</v>
      </c>
      <c r="X101" s="125">
        <v>0</v>
      </c>
    </row>
    <row r="102" spans="2:24" ht="11.1" customHeight="1" x14ac:dyDescent="0.2">
      <c r="B102" s="122" t="s">
        <v>123</v>
      </c>
      <c r="C102" s="123" t="s">
        <v>4</v>
      </c>
      <c r="D102" s="125">
        <v>2.5634842890636316</v>
      </c>
      <c r="E102" s="125">
        <v>2.4700918787946855</v>
      </c>
      <c r="F102" s="125">
        <v>2.1944344875092021</v>
      </c>
      <c r="G102" s="125">
        <v>2.0605892275949458</v>
      </c>
      <c r="H102" s="125">
        <v>1.6608576640984556</v>
      </c>
      <c r="I102" s="125">
        <v>1.8651377770231672</v>
      </c>
      <c r="J102" s="125">
        <v>1.9120418263180603</v>
      </c>
      <c r="K102" s="125">
        <v>1.9821718787422831</v>
      </c>
      <c r="L102" s="125">
        <v>1.8160266940732017</v>
      </c>
      <c r="M102" s="125">
        <v>2.1902937104624201</v>
      </c>
      <c r="N102" s="125">
        <v>2.2368077187827904</v>
      </c>
      <c r="O102" s="125">
        <v>1.9854689747155174</v>
      </c>
      <c r="P102" s="125">
        <v>2.1936539918767757</v>
      </c>
      <c r="Q102" s="125">
        <v>2.2121305463233027</v>
      </c>
      <c r="R102" s="125">
        <v>1.8610791385941641</v>
      </c>
      <c r="S102" s="125">
        <v>1.7312491410499944</v>
      </c>
      <c r="T102" s="125">
        <v>1.597942666778986</v>
      </c>
      <c r="U102" s="125">
        <v>1.7815475142095487</v>
      </c>
      <c r="V102" s="125">
        <v>2.1658498420150387</v>
      </c>
      <c r="W102" s="125">
        <v>2.2322706351990647</v>
      </c>
      <c r="X102" s="125">
        <v>1.849894539942313</v>
      </c>
    </row>
    <row r="103" spans="2:24" ht="11.1" customHeight="1" x14ac:dyDescent="0.2">
      <c r="B103" s="122" t="s">
        <v>124</v>
      </c>
      <c r="C103" s="123" t="s">
        <v>4</v>
      </c>
      <c r="D103" s="125">
        <v>4.2795027732988062</v>
      </c>
      <c r="E103" s="125">
        <v>2.7006118530887226</v>
      </c>
      <c r="F103" s="125">
        <v>2.7614929666004326</v>
      </c>
      <c r="G103" s="125">
        <v>3.946163771504879</v>
      </c>
      <c r="H103" s="125">
        <v>4.2166178446580105</v>
      </c>
      <c r="I103" s="125">
        <v>3.1080065922349394</v>
      </c>
      <c r="J103" s="125">
        <v>3.3861196653471852</v>
      </c>
      <c r="K103" s="125">
        <v>3.7430580825684041</v>
      </c>
      <c r="L103" s="125">
        <v>4.2534375787890868</v>
      </c>
      <c r="M103" s="125">
        <v>1.8331097958272928</v>
      </c>
      <c r="N103" s="125">
        <v>2.4036404240440312</v>
      </c>
      <c r="O103" s="125">
        <v>1.7354634318061231</v>
      </c>
      <c r="P103" s="125">
        <v>2.4687299916868075</v>
      </c>
      <c r="Q103" s="125">
        <v>2.1510040460560482</v>
      </c>
      <c r="R103" s="125">
        <v>2.6638789034905397</v>
      </c>
      <c r="S103" s="125">
        <v>2.9337212639977288</v>
      </c>
      <c r="T103" s="125">
        <v>3.2435107799906691</v>
      </c>
      <c r="U103" s="125">
        <v>2.2082644818086505</v>
      </c>
      <c r="V103" s="125">
        <v>3.3458720004074167</v>
      </c>
      <c r="W103" s="125">
        <v>2.2929433207675065</v>
      </c>
      <c r="X103" s="125">
        <v>2.8973290366359721</v>
      </c>
    </row>
    <row r="104" spans="2:24" ht="11.1" customHeight="1" x14ac:dyDescent="0.2">
      <c r="B104" s="122" t="s">
        <v>125</v>
      </c>
      <c r="C104" s="123" t="s">
        <v>4</v>
      </c>
      <c r="D104" s="125">
        <v>9.1112457276938201</v>
      </c>
      <c r="E104" s="125">
        <v>4.5554592916357564</v>
      </c>
      <c r="F104" s="125">
        <v>7.2151277969642038</v>
      </c>
      <c r="G104" s="125">
        <v>5.7860100355543347</v>
      </c>
      <c r="H104" s="125">
        <v>10.246450152510111</v>
      </c>
      <c r="I104" s="125">
        <v>7.8612006498704901</v>
      </c>
      <c r="J104" s="125">
        <v>7.9423719973430211</v>
      </c>
      <c r="K104" s="125">
        <v>5.0613850060236798</v>
      </c>
      <c r="L104" s="125">
        <v>9.013960376339881</v>
      </c>
      <c r="M104" s="125">
        <v>6.4422877246270955</v>
      </c>
      <c r="N104" s="125">
        <v>5.7925660374492356</v>
      </c>
      <c r="O104" s="125">
        <v>2.6157524572289752</v>
      </c>
      <c r="P104" s="125">
        <v>0.49699410559062601</v>
      </c>
      <c r="Q104" s="125">
        <v>6.0124895024933078</v>
      </c>
      <c r="R104" s="125">
        <v>6.4870673850323204</v>
      </c>
      <c r="S104" s="125">
        <v>6.3833069941440312</v>
      </c>
      <c r="T104" s="125">
        <v>10.288835792475753</v>
      </c>
      <c r="U104" s="125">
        <v>6.7802662979636041</v>
      </c>
      <c r="V104" s="125">
        <v>5.2854957102561713</v>
      </c>
      <c r="W104" s="125">
        <v>5.3823378462018994</v>
      </c>
      <c r="X104" s="125">
        <v>7.3432596621212713</v>
      </c>
    </row>
    <row r="105" spans="2:24" ht="11.1" customHeight="1" x14ac:dyDescent="0.2">
      <c r="B105" s="120" t="s">
        <v>130</v>
      </c>
      <c r="C105" s="99" t="s">
        <v>4</v>
      </c>
      <c r="D105" s="121">
        <v>100</v>
      </c>
      <c r="E105" s="121">
        <v>100.00000000000001</v>
      </c>
      <c r="F105" s="121">
        <v>100</v>
      </c>
      <c r="G105" s="121">
        <v>100</v>
      </c>
      <c r="H105" s="121">
        <v>100</v>
      </c>
      <c r="I105" s="121">
        <v>100.00000000000001</v>
      </c>
      <c r="J105" s="121">
        <v>100</v>
      </c>
      <c r="K105" s="121">
        <v>100</v>
      </c>
      <c r="L105" s="121">
        <v>99.999999999999986</v>
      </c>
      <c r="M105" s="121">
        <v>100</v>
      </c>
      <c r="N105" s="121">
        <v>100.00000000000001</v>
      </c>
      <c r="O105" s="121">
        <v>100</v>
      </c>
      <c r="P105" s="121">
        <v>100</v>
      </c>
      <c r="Q105" s="121">
        <v>100</v>
      </c>
      <c r="R105" s="121">
        <v>100.00000000000001</v>
      </c>
      <c r="S105" s="121">
        <v>100</v>
      </c>
      <c r="T105" s="121">
        <v>100.00000000000001</v>
      </c>
      <c r="U105" s="121">
        <v>100</v>
      </c>
      <c r="V105" s="121">
        <v>99.999999999999986</v>
      </c>
      <c r="W105" s="121">
        <v>100</v>
      </c>
      <c r="X105" s="121">
        <v>100</v>
      </c>
    </row>
    <row r="106" spans="2:24" ht="11.1" customHeight="1" x14ac:dyDescent="0.2">
      <c r="B106" s="122" t="s">
        <v>110</v>
      </c>
      <c r="C106" s="123" t="s">
        <v>4</v>
      </c>
      <c r="D106" s="125">
        <v>9.9575726552057997</v>
      </c>
      <c r="E106" s="125">
        <v>33.084003596455581</v>
      </c>
      <c r="F106" s="125">
        <v>17.884283706976777</v>
      </c>
      <c r="G106" s="125">
        <v>22.524002592187735</v>
      </c>
      <c r="H106" s="125">
        <v>18.129899186252402</v>
      </c>
      <c r="I106" s="125">
        <v>34.063974499119851</v>
      </c>
      <c r="J106" s="125">
        <v>21.76142447343295</v>
      </c>
      <c r="K106" s="125">
        <v>28.413819303694364</v>
      </c>
      <c r="L106" s="125">
        <v>16.052457398257427</v>
      </c>
      <c r="M106" s="125">
        <v>56.312385940253186</v>
      </c>
      <c r="N106" s="125">
        <v>27.532239602373899</v>
      </c>
      <c r="O106" s="125">
        <v>43.77983191980195</v>
      </c>
      <c r="P106" s="125">
        <v>36.138325422984117</v>
      </c>
      <c r="Q106" s="125">
        <v>13.8865471484535</v>
      </c>
      <c r="R106" s="125">
        <v>16.10026919429151</v>
      </c>
      <c r="S106" s="125">
        <v>8.8649054372015783</v>
      </c>
      <c r="T106" s="125">
        <v>48.937291739729567</v>
      </c>
      <c r="U106" s="125">
        <v>30.147196863830573</v>
      </c>
      <c r="V106" s="125">
        <v>40.60868134838767</v>
      </c>
      <c r="W106" s="125">
        <v>52.86077139485657</v>
      </c>
      <c r="X106" s="125">
        <v>34.228545764281833</v>
      </c>
    </row>
    <row r="107" spans="2:24" ht="11.1" customHeight="1" x14ac:dyDescent="0.2">
      <c r="B107" s="122" t="s">
        <v>111</v>
      </c>
      <c r="C107" s="123" t="s">
        <v>4</v>
      </c>
      <c r="D107" s="125">
        <v>18.589100652757573</v>
      </c>
      <c r="E107" s="125">
        <v>13.656122855473269</v>
      </c>
      <c r="F107" s="125">
        <v>17.022134462532122</v>
      </c>
      <c r="G107" s="125">
        <v>17.878953760626832</v>
      </c>
      <c r="H107" s="125">
        <v>24.296123338109656</v>
      </c>
      <c r="I107" s="125">
        <v>22.592267611272856</v>
      </c>
      <c r="J107" s="125">
        <v>27.782380047143249</v>
      </c>
      <c r="K107" s="125">
        <v>23.834442832005681</v>
      </c>
      <c r="L107" s="125">
        <v>27.516731103612138</v>
      </c>
      <c r="M107" s="125">
        <v>12.540969907987471</v>
      </c>
      <c r="N107" s="125">
        <v>16.687164364791943</v>
      </c>
      <c r="O107" s="125">
        <v>9.6574191180301394</v>
      </c>
      <c r="P107" s="125">
        <v>5.0581953276870166</v>
      </c>
      <c r="Q107" s="125">
        <v>6.3754577825614227</v>
      </c>
      <c r="R107" s="125">
        <v>5.7443078090013371</v>
      </c>
      <c r="S107" s="125">
        <v>5.7424321401557146</v>
      </c>
      <c r="T107" s="125">
        <v>14.070936503429031</v>
      </c>
      <c r="U107" s="125">
        <v>20.0837820211398</v>
      </c>
      <c r="V107" s="125">
        <v>15.438208850562557</v>
      </c>
      <c r="W107" s="125">
        <v>10.927523961213705</v>
      </c>
      <c r="X107" s="125">
        <v>13.980791122892933</v>
      </c>
    </row>
    <row r="108" spans="2:24" ht="11.1" customHeight="1" x14ac:dyDescent="0.2">
      <c r="B108" s="122" t="s">
        <v>112</v>
      </c>
      <c r="C108" s="123" t="s">
        <v>4</v>
      </c>
      <c r="D108" s="125">
        <v>34.593113502967078</v>
      </c>
      <c r="E108" s="125">
        <v>28.783526646775005</v>
      </c>
      <c r="F108" s="125">
        <v>33.166547776059957</v>
      </c>
      <c r="G108" s="125">
        <v>31.361035332502926</v>
      </c>
      <c r="H108" s="125">
        <v>25.891340475307299</v>
      </c>
      <c r="I108" s="125">
        <v>18.892189754093749</v>
      </c>
      <c r="J108" s="125">
        <v>19.980835093400774</v>
      </c>
      <c r="K108" s="125">
        <v>19.8499078554369</v>
      </c>
      <c r="L108" s="125">
        <v>23.431155272179542</v>
      </c>
      <c r="M108" s="125">
        <v>13.966530416211837</v>
      </c>
      <c r="N108" s="125">
        <v>24.61828942310656</v>
      </c>
      <c r="O108" s="125">
        <v>22.9950337629115</v>
      </c>
      <c r="P108" s="125">
        <v>5.3863210382241054</v>
      </c>
      <c r="Q108" s="125">
        <v>7.3215235312530611</v>
      </c>
      <c r="R108" s="125">
        <v>5.8915312344112385</v>
      </c>
      <c r="S108" s="125">
        <v>6.8322076266765031</v>
      </c>
      <c r="T108" s="125">
        <v>14.033095866742867</v>
      </c>
      <c r="U108" s="125">
        <v>21.013286804536754</v>
      </c>
      <c r="V108" s="125">
        <v>18.395757319272608</v>
      </c>
      <c r="W108" s="125">
        <v>15.696469792478856</v>
      </c>
      <c r="X108" s="125">
        <v>19.441122632457407</v>
      </c>
    </row>
    <row r="109" spans="2:24" ht="11.1" customHeight="1" x14ac:dyDescent="0.2">
      <c r="B109" s="122" t="s">
        <v>113</v>
      </c>
      <c r="C109" s="123" t="s">
        <v>4</v>
      </c>
      <c r="D109" s="125">
        <v>0.85990567076221869</v>
      </c>
      <c r="E109" s="125">
        <v>0.86619569895551607</v>
      </c>
      <c r="F109" s="125">
        <v>1.3582752161772553</v>
      </c>
      <c r="G109" s="125">
        <v>1.4226148721861054</v>
      </c>
      <c r="H109" s="125">
        <v>1.3645466570692384</v>
      </c>
      <c r="I109" s="125">
        <v>0.96161013231793924</v>
      </c>
      <c r="J109" s="125">
        <v>1.2355883948342428</v>
      </c>
      <c r="K109" s="125">
        <v>1.0022404855218845</v>
      </c>
      <c r="L109" s="125">
        <v>1.0555902929116658</v>
      </c>
      <c r="M109" s="125">
        <v>0.33310447117821507</v>
      </c>
      <c r="N109" s="125">
        <v>0.44000824941554062</v>
      </c>
      <c r="O109" s="125">
        <v>0.36163304305080168</v>
      </c>
      <c r="P109" s="125">
        <v>0.13982605575602619</v>
      </c>
      <c r="Q109" s="125">
        <v>0.1594328865887579</v>
      </c>
      <c r="R109" s="125">
        <v>9.3999256649012569E-2</v>
      </c>
      <c r="S109" s="125">
        <v>0.10404591465542547</v>
      </c>
      <c r="T109" s="125">
        <v>0.68312207696729133</v>
      </c>
      <c r="U109" s="125">
        <v>1.6649822025540242</v>
      </c>
      <c r="V109" s="125">
        <v>1.0887713130908059</v>
      </c>
      <c r="W109" s="125">
        <v>1.8144449102853355</v>
      </c>
      <c r="X109" s="125">
        <v>3.4430841491442106</v>
      </c>
    </row>
    <row r="110" spans="2:24" ht="11.1" customHeight="1" x14ac:dyDescent="0.2">
      <c r="B110" s="122" t="s">
        <v>114</v>
      </c>
      <c r="C110" s="123" t="s">
        <v>4</v>
      </c>
      <c r="D110" s="125">
        <v>5.1957899866122581</v>
      </c>
      <c r="E110" s="125">
        <v>3.1192582645369651</v>
      </c>
      <c r="F110" s="125">
        <v>4.7819450481748884</v>
      </c>
      <c r="G110" s="125">
        <v>3.4720669935633013</v>
      </c>
      <c r="H110" s="125">
        <v>4.5364981068131964</v>
      </c>
      <c r="I110" s="125">
        <v>3.0065849666214715</v>
      </c>
      <c r="J110" s="125">
        <v>3.8363065166834125</v>
      </c>
      <c r="K110" s="125">
        <v>3.7612584757817151</v>
      </c>
      <c r="L110" s="125">
        <v>5.326055232529403</v>
      </c>
      <c r="M110" s="125">
        <v>2.2523256644299807</v>
      </c>
      <c r="N110" s="125">
        <v>4.6515134052505003</v>
      </c>
      <c r="O110" s="125">
        <v>3.4967312315517889</v>
      </c>
      <c r="P110" s="125">
        <v>46.625558310652863</v>
      </c>
      <c r="Q110" s="125">
        <v>65.920852587787792</v>
      </c>
      <c r="R110" s="125">
        <v>66.292259128568816</v>
      </c>
      <c r="S110" s="125">
        <v>72.402337478191669</v>
      </c>
      <c r="T110" s="125">
        <v>5.0521236046618485</v>
      </c>
      <c r="U110" s="125">
        <v>4.9126188916503013</v>
      </c>
      <c r="V110" s="125">
        <v>5.0330953614047527</v>
      </c>
      <c r="W110" s="125">
        <v>3.7328994185887305</v>
      </c>
      <c r="X110" s="125">
        <v>6.8999738355972422</v>
      </c>
    </row>
    <row r="111" spans="2:24" ht="11.1" customHeight="1" x14ac:dyDescent="0.2">
      <c r="B111" s="122" t="s">
        <v>115</v>
      </c>
      <c r="C111" s="123" t="s">
        <v>4</v>
      </c>
      <c r="D111" s="125">
        <v>0.93342341036046073</v>
      </c>
      <c r="E111" s="125">
        <v>0.71010826022550866</v>
      </c>
      <c r="F111" s="125">
        <v>0.29173279380824091</v>
      </c>
      <c r="G111" s="125">
        <v>0.26978204227016883</v>
      </c>
      <c r="H111" s="125">
        <v>0.29676293735111842</v>
      </c>
      <c r="I111" s="125">
        <v>0.22721859326906971</v>
      </c>
      <c r="J111" s="125">
        <v>1.1235339950881117E-2</v>
      </c>
      <c r="K111" s="125">
        <v>9.3145019359169477E-5</v>
      </c>
      <c r="L111" s="125">
        <v>1.0560782499595699E-4</v>
      </c>
      <c r="M111" s="125">
        <v>5.856404929278111E-5</v>
      </c>
      <c r="N111" s="125">
        <v>1.0622079811744081E-4</v>
      </c>
      <c r="O111" s="125">
        <v>8.3342451760972831E-5</v>
      </c>
      <c r="P111" s="125">
        <v>3.1994761418115162E-5</v>
      </c>
      <c r="Q111" s="125">
        <v>1.2989857642486068E-4</v>
      </c>
      <c r="R111" s="125">
        <v>1.0889726597142861E-4</v>
      </c>
      <c r="S111" s="125">
        <v>9.7076210727255392E-5</v>
      </c>
      <c r="T111" s="125">
        <v>2.65799489887228E-4</v>
      </c>
      <c r="U111" s="125">
        <v>9.0750607403865754E-5</v>
      </c>
      <c r="V111" s="125">
        <v>7.9613189202759537E-5</v>
      </c>
      <c r="W111" s="125">
        <v>6.2624911444464338E-5</v>
      </c>
      <c r="X111" s="125">
        <v>8.433990574954311E-5</v>
      </c>
    </row>
    <row r="112" spans="2:24" ht="11.1" customHeight="1" x14ac:dyDescent="0.2">
      <c r="B112" s="122" t="s">
        <v>116</v>
      </c>
      <c r="C112" s="123" t="s">
        <v>4</v>
      </c>
      <c r="D112" s="125">
        <v>29.871094121334604</v>
      </c>
      <c r="E112" s="125">
        <v>19.780784677578151</v>
      </c>
      <c r="F112" s="125">
        <v>25.495080996270751</v>
      </c>
      <c r="G112" s="125">
        <v>23.07154440666293</v>
      </c>
      <c r="H112" s="125">
        <v>25.48482929909709</v>
      </c>
      <c r="I112" s="125">
        <v>20.256154443305061</v>
      </c>
      <c r="J112" s="125">
        <v>25.392230134554488</v>
      </c>
      <c r="K112" s="125">
        <v>23.138237902540091</v>
      </c>
      <c r="L112" s="125">
        <v>26.617905092684833</v>
      </c>
      <c r="M112" s="125">
        <v>14.594625035890013</v>
      </c>
      <c r="N112" s="125">
        <v>26.070678734263453</v>
      </c>
      <c r="O112" s="125">
        <v>19.709267582202063</v>
      </c>
      <c r="P112" s="125">
        <v>6.6517418499344467</v>
      </c>
      <c r="Q112" s="125">
        <v>6.3360561647790492</v>
      </c>
      <c r="R112" s="125">
        <v>5.8775244798121218</v>
      </c>
      <c r="S112" s="125">
        <v>6.0539743269083877</v>
      </c>
      <c r="T112" s="125">
        <v>17.2231644089795</v>
      </c>
      <c r="U112" s="125">
        <v>22.178042465681138</v>
      </c>
      <c r="V112" s="125">
        <v>19.43540619409238</v>
      </c>
      <c r="W112" s="125">
        <v>14.967827897665376</v>
      </c>
      <c r="X112" s="125">
        <v>22.006398155720621</v>
      </c>
    </row>
    <row r="113" spans="2:24" ht="11.1" customHeight="1" x14ac:dyDescent="0.2">
      <c r="B113" s="120" t="s">
        <v>131</v>
      </c>
      <c r="C113" s="99" t="s">
        <v>4</v>
      </c>
      <c r="D113" s="121">
        <v>100.00000000000001</v>
      </c>
      <c r="E113" s="121">
        <v>99.999999999999986</v>
      </c>
      <c r="F113" s="121">
        <v>100</v>
      </c>
      <c r="G113" s="121">
        <v>99.999999999999986</v>
      </c>
      <c r="H113" s="121">
        <v>100</v>
      </c>
      <c r="I113" s="121">
        <v>99.999999999999972</v>
      </c>
      <c r="J113" s="121">
        <v>100</v>
      </c>
      <c r="K113" s="121">
        <v>100</v>
      </c>
      <c r="L113" s="121">
        <v>100.00000000000001</v>
      </c>
      <c r="M113" s="121">
        <v>100</v>
      </c>
      <c r="N113" s="121">
        <v>100</v>
      </c>
      <c r="O113" s="121">
        <v>100</v>
      </c>
      <c r="P113" s="121">
        <v>100</v>
      </c>
      <c r="Q113" s="121">
        <v>100</v>
      </c>
      <c r="R113" s="121">
        <v>100</v>
      </c>
      <c r="S113" s="121">
        <v>100</v>
      </c>
      <c r="T113" s="121">
        <v>100.00000000000001</v>
      </c>
      <c r="U113" s="121">
        <v>100</v>
      </c>
      <c r="V113" s="121">
        <v>99.999999999999986</v>
      </c>
      <c r="W113" s="121">
        <v>100</v>
      </c>
      <c r="X113" s="121">
        <v>100</v>
      </c>
    </row>
    <row r="114" spans="2:24" ht="11.1" customHeight="1" x14ac:dyDescent="0.2">
      <c r="B114" s="122" t="s">
        <v>118</v>
      </c>
      <c r="C114" s="123" t="s">
        <v>4</v>
      </c>
      <c r="D114" s="125">
        <v>21.01773590787305</v>
      </c>
      <c r="E114" s="125">
        <v>15.759202157901475</v>
      </c>
      <c r="F114" s="125">
        <v>19.278256916069395</v>
      </c>
      <c r="G114" s="125">
        <v>17.67619460043262</v>
      </c>
      <c r="H114" s="125">
        <v>19.40819887495762</v>
      </c>
      <c r="I114" s="125">
        <v>13.675732218241125</v>
      </c>
      <c r="J114" s="125">
        <v>16.627000663110145</v>
      </c>
      <c r="K114" s="125">
        <v>14.593126553679033</v>
      </c>
      <c r="L114" s="125">
        <v>15.962366999728463</v>
      </c>
      <c r="M114" s="125">
        <v>8.8702985052457262</v>
      </c>
      <c r="N114" s="125">
        <v>15.970039764121731</v>
      </c>
      <c r="O114" s="125">
        <v>12.530335793472013</v>
      </c>
      <c r="P114" s="125">
        <v>4.8103348981237861</v>
      </c>
      <c r="Q114" s="125">
        <v>5.7620717952036484</v>
      </c>
      <c r="R114" s="125">
        <v>4.706036677630113</v>
      </c>
      <c r="S114" s="125">
        <v>4.0842410480968194</v>
      </c>
      <c r="T114" s="125">
        <v>11.610684126300594</v>
      </c>
      <c r="U114" s="125">
        <v>13.951762946880526</v>
      </c>
      <c r="V114" s="125">
        <v>12.171853955757799</v>
      </c>
      <c r="W114" s="125">
        <v>9.5745602421848925</v>
      </c>
      <c r="X114" s="125">
        <v>12.599446900303873</v>
      </c>
    </row>
    <row r="115" spans="2:24" ht="11.1" customHeight="1" x14ac:dyDescent="0.2">
      <c r="B115" s="122" t="s">
        <v>119</v>
      </c>
      <c r="C115" s="123" t="s">
        <v>4</v>
      </c>
      <c r="D115" s="125">
        <v>8.1813522692457319</v>
      </c>
      <c r="E115" s="125">
        <v>5.9952324401107324</v>
      </c>
      <c r="F115" s="125">
        <v>7.3508724309755777</v>
      </c>
      <c r="G115" s="125">
        <v>6.7812427223526539</v>
      </c>
      <c r="H115" s="125">
        <v>7.4514066729582451</v>
      </c>
      <c r="I115" s="125">
        <v>5.7059516174991733</v>
      </c>
      <c r="J115" s="125">
        <v>6.9904101200996642</v>
      </c>
      <c r="K115" s="125">
        <v>6.2247919070699123</v>
      </c>
      <c r="L115" s="125">
        <v>7.3025089352773351</v>
      </c>
      <c r="M115" s="125">
        <v>4.3068246290689389</v>
      </c>
      <c r="N115" s="125">
        <v>7.343875789473608</v>
      </c>
      <c r="O115" s="125">
        <v>3.4967312315517889</v>
      </c>
      <c r="P115" s="125">
        <v>2.1721275420256378</v>
      </c>
      <c r="Q115" s="125">
        <v>2.3629404553433235</v>
      </c>
      <c r="R115" s="125">
        <v>1.9446655864171536</v>
      </c>
      <c r="S115" s="125">
        <v>1.733552039430075</v>
      </c>
      <c r="T115" s="125">
        <v>4.9133783017247588</v>
      </c>
      <c r="U115" s="125">
        <v>5.8714267253291927</v>
      </c>
      <c r="V115" s="125">
        <v>5.1508526515257236</v>
      </c>
      <c r="W115" s="125">
        <v>4.0517368340031501</v>
      </c>
      <c r="X115" s="125">
        <v>11.756769991654684</v>
      </c>
    </row>
    <row r="116" spans="2:24" ht="11.1" customHeight="1" x14ac:dyDescent="0.2">
      <c r="B116" s="122" t="s">
        <v>120</v>
      </c>
      <c r="C116" s="123" t="s">
        <v>4</v>
      </c>
      <c r="D116" s="125">
        <v>46.637801709081465</v>
      </c>
      <c r="E116" s="125">
        <v>38.004902794640223</v>
      </c>
      <c r="F116" s="125">
        <v>45.742913959418416</v>
      </c>
      <c r="G116" s="125">
        <v>40.399686996862663</v>
      </c>
      <c r="H116" s="125">
        <v>48.811626686779242</v>
      </c>
      <c r="I116" s="125">
        <v>42.077465596134182</v>
      </c>
      <c r="J116" s="125">
        <v>44.948032666608079</v>
      </c>
      <c r="K116" s="125">
        <v>42.246800919129093</v>
      </c>
      <c r="L116" s="125">
        <v>51.626180434619457</v>
      </c>
      <c r="M116" s="125">
        <v>26.614068658121372</v>
      </c>
      <c r="N116" s="125">
        <v>41.729164201209954</v>
      </c>
      <c r="O116" s="125">
        <v>33.671071177530493</v>
      </c>
      <c r="P116" s="125">
        <v>10.41713125214393</v>
      </c>
      <c r="Q116" s="125">
        <v>12.793552356627998</v>
      </c>
      <c r="R116" s="125">
        <v>12.434604975320321</v>
      </c>
      <c r="S116" s="125">
        <v>12.996164302203727</v>
      </c>
      <c r="T116" s="125">
        <v>31.813410856028717</v>
      </c>
      <c r="U116" s="125">
        <v>45.370192557528313</v>
      </c>
      <c r="V116" s="125">
        <v>40.444516004055764</v>
      </c>
      <c r="W116" s="125">
        <v>34.704199796168737</v>
      </c>
      <c r="X116" s="125">
        <v>43.282648838523606</v>
      </c>
    </row>
    <row r="117" spans="2:24" ht="11.1" customHeight="1" x14ac:dyDescent="0.2">
      <c r="B117" s="122" t="s">
        <v>121</v>
      </c>
      <c r="C117" s="123" t="s">
        <v>4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0</v>
      </c>
      <c r="M117" s="125">
        <v>0</v>
      </c>
      <c r="N117" s="125">
        <v>0</v>
      </c>
      <c r="O117" s="125">
        <v>0</v>
      </c>
      <c r="P117" s="125">
        <v>0</v>
      </c>
      <c r="Q117" s="125">
        <v>0</v>
      </c>
      <c r="R117" s="125">
        <v>0</v>
      </c>
      <c r="S117" s="125">
        <v>0</v>
      </c>
      <c r="T117" s="125">
        <v>0</v>
      </c>
      <c r="U117" s="125">
        <v>0</v>
      </c>
      <c r="V117" s="125">
        <v>0</v>
      </c>
      <c r="W117" s="125">
        <v>0</v>
      </c>
      <c r="X117" s="125">
        <v>0</v>
      </c>
    </row>
    <row r="118" spans="2:24" ht="11.1" customHeight="1" x14ac:dyDescent="0.2">
      <c r="B118" s="122" t="s">
        <v>122</v>
      </c>
      <c r="C118" s="123" t="s">
        <v>4</v>
      </c>
      <c r="D118" s="125">
        <v>1.5715311256777114</v>
      </c>
      <c r="E118" s="125">
        <v>26.371946482188203</v>
      </c>
      <c r="F118" s="125">
        <v>8.2871618418132975</v>
      </c>
      <c r="G118" s="125">
        <v>16.552505385014161</v>
      </c>
      <c r="H118" s="125">
        <v>4.5583909461868721</v>
      </c>
      <c r="I118" s="125">
        <v>22.191021272950639</v>
      </c>
      <c r="J118" s="125">
        <v>7.1085715912104339</v>
      </c>
      <c r="K118" s="125">
        <v>17.548485075459141</v>
      </c>
      <c r="L118" s="125">
        <v>3.263833274800279</v>
      </c>
      <c r="M118" s="125">
        <v>43.354048405933518</v>
      </c>
      <c r="N118" s="125">
        <v>11.761241296072811</v>
      </c>
      <c r="O118" s="125">
        <v>33.214679074678898</v>
      </c>
      <c r="P118" s="125">
        <v>31.915628781114684</v>
      </c>
      <c r="Q118" s="125">
        <v>9.0120480943093444</v>
      </c>
      <c r="R118" s="125">
        <v>11.10603722936788</v>
      </c>
      <c r="S118" s="125">
        <v>4.6411179035809118</v>
      </c>
      <c r="T118" s="125">
        <v>36.219923960944726</v>
      </c>
      <c r="U118" s="125">
        <v>13.465954433768472</v>
      </c>
      <c r="V118" s="125">
        <v>24.355174293959308</v>
      </c>
      <c r="W118" s="125">
        <v>38.743001523663054</v>
      </c>
      <c r="X118" s="125">
        <v>12.069338373643239</v>
      </c>
    </row>
    <row r="119" spans="2:24" ht="11.1" customHeight="1" x14ac:dyDescent="0.2">
      <c r="B119" s="122" t="s">
        <v>123</v>
      </c>
      <c r="C119" s="123" t="s">
        <v>4</v>
      </c>
      <c r="D119" s="125">
        <v>2.6526612715963807</v>
      </c>
      <c r="E119" s="125">
        <v>1.8407675190987089</v>
      </c>
      <c r="F119" s="125">
        <v>2.0093027045658913</v>
      </c>
      <c r="G119" s="125">
        <v>1.5581715710911719</v>
      </c>
      <c r="H119" s="125">
        <v>1.5313169622836911</v>
      </c>
      <c r="I119" s="125">
        <v>1.007187973207115</v>
      </c>
      <c r="J119" s="125">
        <v>1.2145923911379917</v>
      </c>
      <c r="K119" s="125">
        <v>1.2451752823244846</v>
      </c>
      <c r="L119" s="125">
        <v>1.9082308248096211</v>
      </c>
      <c r="M119" s="125">
        <v>1.1142313809160338</v>
      </c>
      <c r="N119" s="125">
        <v>1.8873784031512646</v>
      </c>
      <c r="O119" s="125">
        <v>1.372747631998642</v>
      </c>
      <c r="P119" s="125">
        <v>0.45134437878998807</v>
      </c>
      <c r="Q119" s="125">
        <v>0.53547529829121043</v>
      </c>
      <c r="R119" s="125">
        <v>0.41242674811268853</v>
      </c>
      <c r="S119" s="125">
        <v>0.36365495936497072</v>
      </c>
      <c r="T119" s="125">
        <v>0.92494519392639318</v>
      </c>
      <c r="U119" s="125">
        <v>1.042320522706693</v>
      </c>
      <c r="V119" s="125">
        <v>0.81300778252895234</v>
      </c>
      <c r="W119" s="125">
        <v>0.58113560718995982</v>
      </c>
      <c r="X119" s="125">
        <v>0.97427060840746305</v>
      </c>
    </row>
    <row r="120" spans="2:24" ht="11.1" customHeight="1" x14ac:dyDescent="0.2">
      <c r="B120" s="122" t="s">
        <v>124</v>
      </c>
      <c r="C120" s="123" t="s">
        <v>4</v>
      </c>
      <c r="D120" s="125">
        <v>0.43799596295885102</v>
      </c>
      <c r="E120" s="125">
        <v>0.24237141367560314</v>
      </c>
      <c r="F120" s="125">
        <v>0.43787860223607261</v>
      </c>
      <c r="G120" s="125">
        <v>0.31642429014138895</v>
      </c>
      <c r="H120" s="125">
        <v>0.43734371491477125</v>
      </c>
      <c r="I120" s="125">
        <v>0.30216329481553522</v>
      </c>
      <c r="J120" s="125">
        <v>0.32581923802516299</v>
      </c>
      <c r="K120" s="125">
        <v>0.49978995365149881</v>
      </c>
      <c r="L120" s="125">
        <v>0.84591764954459592</v>
      </c>
      <c r="M120" s="125">
        <v>0.34664934926822505</v>
      </c>
      <c r="N120" s="125">
        <v>0.50010722930219087</v>
      </c>
      <c r="O120" s="125">
        <v>0.47624572860345338</v>
      </c>
      <c r="P120" s="125">
        <v>44.982195459084977</v>
      </c>
      <c r="Q120" s="125">
        <v>64.499701318245798</v>
      </c>
      <c r="R120" s="125">
        <v>64.795962462479991</v>
      </c>
      <c r="S120" s="125">
        <v>71.258309931409428</v>
      </c>
      <c r="T120" s="125">
        <v>0.55973071999055135</v>
      </c>
      <c r="U120" s="125">
        <v>1.0309000049856529</v>
      </c>
      <c r="V120" s="125">
        <v>1.4352811157390641</v>
      </c>
      <c r="W120" s="125">
        <v>0.76519161889913989</v>
      </c>
      <c r="X120" s="125">
        <v>1.4943267344871474</v>
      </c>
    </row>
    <row r="121" spans="2:24" ht="11.1" customHeight="1" x14ac:dyDescent="0.2">
      <c r="B121" s="122" t="s">
        <v>125</v>
      </c>
      <c r="C121" s="123" t="s">
        <v>4</v>
      </c>
      <c r="D121" s="125">
        <v>19.500921753566814</v>
      </c>
      <c r="E121" s="125">
        <v>11.785577192385045</v>
      </c>
      <c r="F121" s="125">
        <v>16.893613544921344</v>
      </c>
      <c r="G121" s="125">
        <v>16.715774434105338</v>
      </c>
      <c r="H121" s="125">
        <v>17.801716141919545</v>
      </c>
      <c r="I121" s="125">
        <v>15.040478027152222</v>
      </c>
      <c r="J121" s="125">
        <v>22.785573329808507</v>
      </c>
      <c r="K121" s="125">
        <v>17.641830308686831</v>
      </c>
      <c r="L121" s="125">
        <v>19.090961881220252</v>
      </c>
      <c r="M121" s="125">
        <v>15.393879071446188</v>
      </c>
      <c r="N121" s="125">
        <v>20.808193316668444</v>
      </c>
      <c r="O121" s="125">
        <v>15.238189362164723</v>
      </c>
      <c r="P121" s="125">
        <v>5.2512376887170022</v>
      </c>
      <c r="Q121" s="125">
        <v>5.0342106819786787</v>
      </c>
      <c r="R121" s="125">
        <v>4.6002663206718557</v>
      </c>
      <c r="S121" s="125">
        <v>4.9229598159140773</v>
      </c>
      <c r="T121" s="125">
        <v>13.957926841084248</v>
      </c>
      <c r="U121" s="125">
        <v>19.267442808801164</v>
      </c>
      <c r="V121" s="125">
        <v>15.629314196433363</v>
      </c>
      <c r="W121" s="125">
        <v>11.58017437789106</v>
      </c>
      <c r="X121" s="125">
        <v>17.823198552979981</v>
      </c>
    </row>
  </sheetData>
  <pageMargins left="0.7" right="0.7" top="0.75" bottom="0.75" header="0.3" footer="0.3"/>
  <pageSetup paperSize="8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Компании и лицензии</vt:lpstr>
      <vt:lpstr>Доверительное управление</vt:lpstr>
      <vt:lpstr>Депозитарное обслуживание</vt:lpstr>
      <vt:lpstr>Регистраторы</vt:lpstr>
      <vt:lpstr>Инвест.советники</vt:lpstr>
      <vt:lpstr>Финансовые показатели НФО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2025-03-14T19:54:52Z</dcterms:modified>
</cp:coreProperties>
</file>