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khmetovaa\Documents\_обзоры ПУРЦБ\2021Q3\направление в Пресс-службу\"/>
    </mc:Choice>
  </mc:AlternateContent>
  <bookViews>
    <workbookView xWindow="1110" yWindow="1110" windowWidth="17280" windowHeight="9030" tabRatio="879"/>
  </bookViews>
  <sheets>
    <sheet name="Ключевые показатели" sheetId="80" r:id="rId1"/>
    <sheet name="Методология (новая)" sheetId="8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95" i="80" l="1"/>
  <c r="P96" i="80"/>
  <c r="P97" i="80"/>
  <c r="P98" i="80"/>
  <c r="P99" i="80"/>
  <c r="P100" i="80"/>
  <c r="P101" i="80"/>
  <c r="P102" i="80"/>
  <c r="P103" i="80"/>
  <c r="P104" i="80"/>
  <c r="P105" i="80"/>
  <c r="P106" i="80"/>
  <c r="P107" i="80"/>
  <c r="P108" i="80"/>
  <c r="P109" i="80"/>
  <c r="P110" i="80"/>
  <c r="P111" i="80"/>
  <c r="P112" i="80"/>
  <c r="P113" i="80"/>
  <c r="P114" i="80"/>
  <c r="P115" i="80"/>
  <c r="P116" i="80"/>
  <c r="P117" i="80"/>
  <c r="P118" i="80"/>
  <c r="P119" i="80"/>
  <c r="P94" i="80"/>
  <c r="N249" i="80" l="1"/>
  <c r="N250" i="80"/>
  <c r="N251" i="80"/>
  <c r="N252" i="80"/>
  <c r="N253" i="80"/>
  <c r="N254" i="80"/>
  <c r="N199" i="80"/>
  <c r="N200" i="80"/>
  <c r="N201" i="80"/>
  <c r="N202" i="80"/>
  <c r="N203" i="80"/>
  <c r="N204" i="80"/>
  <c r="N174" i="80"/>
  <c r="N175" i="80"/>
  <c r="N176" i="80"/>
  <c r="N177" i="80"/>
  <c r="N121" i="80"/>
  <c r="N122" i="80"/>
  <c r="N123" i="80"/>
  <c r="N124" i="80"/>
  <c r="N125" i="80"/>
  <c r="N126" i="80"/>
  <c r="N68" i="80"/>
  <c r="N69" i="80"/>
  <c r="N70" i="80"/>
  <c r="N71" i="80"/>
  <c r="N72" i="80"/>
  <c r="P3" i="80"/>
  <c r="P4" i="80"/>
  <c r="P5" i="80"/>
  <c r="P6" i="80"/>
  <c r="P7" i="80"/>
  <c r="P8" i="80"/>
  <c r="P9" i="80"/>
  <c r="P10" i="80"/>
  <c r="P11" i="80"/>
  <c r="P12" i="80"/>
  <c r="P21" i="80"/>
  <c r="P22" i="80"/>
  <c r="P23" i="80"/>
  <c r="P24" i="80"/>
  <c r="P25" i="80"/>
  <c r="P29" i="80"/>
  <c r="P30" i="80"/>
  <c r="P31" i="80"/>
  <c r="P32" i="80"/>
  <c r="P33" i="80"/>
  <c r="P34" i="80"/>
  <c r="P35" i="80"/>
  <c r="P36" i="80"/>
  <c r="P37" i="80"/>
  <c r="P38" i="80"/>
  <c r="P39" i="80"/>
  <c r="P40" i="80"/>
  <c r="P41" i="80"/>
  <c r="P42" i="80"/>
  <c r="P43" i="80"/>
  <c r="P44" i="80"/>
  <c r="P45" i="80"/>
  <c r="P46" i="80"/>
  <c r="P47" i="80"/>
  <c r="P48" i="80"/>
  <c r="P49" i="80"/>
  <c r="P50" i="80"/>
  <c r="P51" i="80"/>
  <c r="P52" i="80"/>
  <c r="P74" i="80"/>
  <c r="P75" i="80"/>
  <c r="P76" i="80"/>
  <c r="P77" i="80"/>
  <c r="P78" i="80"/>
  <c r="P79" i="80"/>
  <c r="P80" i="80"/>
  <c r="P81" i="80"/>
  <c r="P82" i="80"/>
  <c r="P83" i="80"/>
  <c r="P85" i="80"/>
  <c r="P86" i="80"/>
  <c r="P88" i="80"/>
  <c r="P89" i="80"/>
  <c r="P90" i="80"/>
  <c r="P91" i="80"/>
  <c r="P92" i="80"/>
  <c r="P93" i="80"/>
  <c r="P128" i="80"/>
  <c r="P129" i="80"/>
  <c r="P130" i="80"/>
  <c r="P131" i="80"/>
  <c r="P132" i="80"/>
  <c r="P133" i="80"/>
  <c r="P134" i="80"/>
  <c r="P135" i="80"/>
  <c r="P136" i="80"/>
  <c r="P137" i="80"/>
  <c r="P138" i="80"/>
  <c r="P139" i="80"/>
  <c r="P140" i="80"/>
  <c r="P141" i="80"/>
  <c r="P142" i="80"/>
  <c r="P143" i="80"/>
  <c r="P144" i="80"/>
  <c r="P146" i="80"/>
  <c r="P147" i="80"/>
  <c r="P148" i="80"/>
  <c r="P149" i="80"/>
  <c r="P150" i="80"/>
  <c r="P151" i="80"/>
  <c r="P152" i="80"/>
  <c r="P153" i="80"/>
  <c r="P154" i="80"/>
  <c r="P155" i="80"/>
  <c r="P156" i="80"/>
  <c r="P157" i="80"/>
  <c r="P158" i="80"/>
  <c r="P159" i="80"/>
  <c r="P160" i="80"/>
  <c r="P161" i="80"/>
  <c r="P162" i="80"/>
  <c r="P163" i="80"/>
  <c r="P164" i="80"/>
  <c r="P165" i="80"/>
  <c r="P166" i="80"/>
  <c r="P167" i="80"/>
  <c r="P168" i="80"/>
  <c r="P169" i="80"/>
  <c r="P170" i="80"/>
  <c r="P171" i="80"/>
  <c r="P172" i="80"/>
  <c r="P178" i="80"/>
  <c r="P179" i="80"/>
  <c r="P180" i="80"/>
  <c r="P181" i="80"/>
  <c r="P182" i="80"/>
  <c r="P184" i="80"/>
  <c r="P185" i="80"/>
  <c r="P186" i="80"/>
  <c r="P189" i="80"/>
  <c r="P190" i="80"/>
  <c r="P191" i="80"/>
  <c r="P192" i="80"/>
  <c r="P193" i="80"/>
  <c r="P194" i="80"/>
  <c r="P195" i="80"/>
  <c r="P196" i="80"/>
  <c r="P197" i="80"/>
  <c r="P206" i="80"/>
  <c r="P207" i="80"/>
  <c r="P208" i="80"/>
  <c r="P209" i="80"/>
  <c r="P210" i="80"/>
  <c r="P211" i="80"/>
  <c r="P212" i="80"/>
  <c r="P213" i="80"/>
  <c r="P214" i="80"/>
  <c r="P215" i="80"/>
  <c r="P216" i="80"/>
  <c r="P217" i="80"/>
  <c r="P218" i="80"/>
  <c r="P219" i="80"/>
  <c r="P220" i="80"/>
  <c r="P221" i="80"/>
  <c r="P222" i="80"/>
  <c r="P223" i="80"/>
  <c r="P224" i="80"/>
  <c r="P225" i="80"/>
  <c r="P226" i="80"/>
  <c r="P227" i="80"/>
  <c r="P228" i="80"/>
  <c r="P229" i="80"/>
  <c r="P230" i="80"/>
  <c r="P231" i="80"/>
  <c r="P232" i="80"/>
  <c r="P233" i="80"/>
  <c r="P234" i="80"/>
  <c r="P235" i="80"/>
  <c r="P236" i="80"/>
  <c r="P237" i="80"/>
  <c r="P238" i="80"/>
  <c r="P239" i="80"/>
  <c r="P240" i="80"/>
  <c r="P241" i="80"/>
  <c r="P242" i="80"/>
  <c r="P243" i="80"/>
  <c r="P244" i="80"/>
  <c r="P245" i="80"/>
  <c r="P246" i="80"/>
  <c r="P247" i="80"/>
  <c r="P256" i="80"/>
  <c r="P257" i="80"/>
  <c r="P258" i="80"/>
  <c r="P260" i="80"/>
  <c r="P261" i="80"/>
  <c r="P262" i="80"/>
  <c r="P263" i="80"/>
  <c r="P264" i="80"/>
  <c r="P265" i="80"/>
  <c r="P266" i="80"/>
  <c r="P267" i="80"/>
  <c r="P268" i="80"/>
  <c r="P269" i="80"/>
  <c r="P270" i="80"/>
  <c r="P271" i="80"/>
  <c r="P272" i="80"/>
  <c r="P273" i="80"/>
  <c r="P274" i="80"/>
  <c r="P275" i="80"/>
  <c r="P276" i="80"/>
  <c r="P277" i="80"/>
  <c r="P278" i="80"/>
  <c r="P279" i="80"/>
  <c r="P280" i="80"/>
  <c r="P281" i="80"/>
  <c r="P282" i="80"/>
  <c r="P283" i="80"/>
  <c r="P284" i="80"/>
  <c r="P285" i="80"/>
  <c r="P286" i="80"/>
  <c r="P287" i="80"/>
  <c r="P288" i="80"/>
  <c r="P289" i="80"/>
  <c r="P290" i="80"/>
  <c r="P291" i="80"/>
  <c r="P292" i="80"/>
  <c r="P293" i="80"/>
  <c r="P294" i="80"/>
  <c r="P295" i="80"/>
  <c r="P296" i="80"/>
  <c r="P297" i="80"/>
  <c r="P298" i="80"/>
  <c r="P299" i="80"/>
  <c r="P300" i="80"/>
  <c r="P301" i="80"/>
  <c r="P302" i="80"/>
  <c r="P303" i="80"/>
  <c r="P304" i="80"/>
  <c r="P305" i="80"/>
  <c r="P306" i="80"/>
  <c r="P307" i="80"/>
  <c r="P308" i="80"/>
  <c r="P309" i="80"/>
  <c r="P310" i="80"/>
  <c r="O3" i="80"/>
  <c r="O4" i="80"/>
  <c r="O5" i="80"/>
  <c r="O6" i="80"/>
  <c r="O7" i="80"/>
  <c r="O9" i="80"/>
  <c r="O10" i="80"/>
  <c r="O11" i="80"/>
  <c r="O12" i="80"/>
  <c r="O21" i="80"/>
  <c r="O22" i="80"/>
  <c r="O23" i="80"/>
  <c r="O24" i="80"/>
  <c r="O25" i="80"/>
  <c r="O29" i="80"/>
  <c r="O30" i="80"/>
  <c r="O31" i="80"/>
  <c r="O32" i="80"/>
  <c r="O33" i="80"/>
  <c r="O34" i="80"/>
  <c r="O35" i="80"/>
  <c r="O36" i="80"/>
  <c r="O37" i="80"/>
  <c r="O38" i="80"/>
  <c r="O39" i="80"/>
  <c r="O40" i="80"/>
  <c r="O41" i="80"/>
  <c r="O42" i="80"/>
  <c r="O43" i="80"/>
  <c r="O44" i="80"/>
  <c r="O45" i="80"/>
  <c r="O46" i="80"/>
  <c r="O47" i="80"/>
  <c r="O48" i="80"/>
  <c r="O49" i="80"/>
  <c r="O50" i="80"/>
  <c r="O51" i="80"/>
  <c r="O52" i="80"/>
  <c r="O53" i="80"/>
  <c r="O54" i="80"/>
  <c r="O55" i="80"/>
  <c r="O56" i="80"/>
  <c r="O57" i="80"/>
  <c r="O58" i="80"/>
  <c r="O59" i="80"/>
  <c r="O60" i="80"/>
  <c r="O61" i="80"/>
  <c r="O62" i="80"/>
  <c r="O63" i="80"/>
  <c r="O64" i="80"/>
  <c r="O65" i="80"/>
  <c r="O66" i="80"/>
  <c r="O67" i="80"/>
  <c r="O74" i="80"/>
  <c r="O75" i="80"/>
  <c r="O76" i="80"/>
  <c r="O77" i="80"/>
  <c r="O78" i="80"/>
  <c r="O79" i="80"/>
  <c r="O80" i="80"/>
  <c r="O81" i="80"/>
  <c r="O82" i="80"/>
  <c r="O83" i="80"/>
  <c r="O84" i="80"/>
  <c r="O85" i="80"/>
  <c r="O86" i="80"/>
  <c r="O88" i="80"/>
  <c r="O89" i="80"/>
  <c r="O90" i="80"/>
  <c r="O91" i="80"/>
  <c r="O92" i="80"/>
  <c r="O93" i="80"/>
  <c r="O128" i="80"/>
  <c r="O129" i="80"/>
  <c r="O130" i="80"/>
  <c r="O131" i="80"/>
  <c r="O132" i="80"/>
  <c r="O133" i="80"/>
  <c r="O134" i="80"/>
  <c r="O135" i="80"/>
  <c r="O136" i="80"/>
  <c r="O137" i="80"/>
  <c r="O138" i="80"/>
  <c r="O139" i="80"/>
  <c r="O140" i="80"/>
  <c r="O141" i="80"/>
  <c r="O142" i="80"/>
  <c r="O143" i="80"/>
  <c r="O144" i="80"/>
  <c r="O146" i="80"/>
  <c r="O147" i="80"/>
  <c r="O148" i="80"/>
  <c r="O149" i="80"/>
  <c r="O150" i="80"/>
  <c r="O151" i="80"/>
  <c r="O152" i="80"/>
  <c r="O153" i="80"/>
  <c r="O154" i="80"/>
  <c r="O155" i="80"/>
  <c r="O156" i="80"/>
  <c r="O157" i="80"/>
  <c r="O158" i="80"/>
  <c r="O159" i="80"/>
  <c r="O160" i="80"/>
  <c r="O161" i="80"/>
  <c r="O162" i="80"/>
  <c r="O163" i="80"/>
  <c r="O164" i="80"/>
  <c r="O165" i="80"/>
  <c r="O166" i="80"/>
  <c r="O167" i="80"/>
  <c r="O168" i="80"/>
  <c r="O169" i="80"/>
  <c r="O170" i="80"/>
  <c r="O171" i="80"/>
  <c r="O172" i="80"/>
  <c r="O178" i="80"/>
  <c r="O179" i="80"/>
  <c r="O180" i="80"/>
  <c r="O181" i="80"/>
  <c r="O182" i="80"/>
  <c r="O184" i="80"/>
  <c r="O185" i="80"/>
  <c r="O186" i="80"/>
  <c r="O189" i="80"/>
  <c r="O190" i="80"/>
  <c r="O191" i="80"/>
  <c r="O192" i="80"/>
  <c r="O193" i="80"/>
  <c r="O194" i="80"/>
  <c r="O195" i="80"/>
  <c r="O196" i="80"/>
  <c r="O197" i="80"/>
  <c r="O206" i="80"/>
  <c r="O207" i="80"/>
  <c r="O208" i="80"/>
  <c r="O209" i="80"/>
  <c r="O210" i="80"/>
  <c r="O211" i="80"/>
  <c r="O212" i="80"/>
  <c r="O213" i="80"/>
  <c r="O214" i="80"/>
  <c r="O215" i="80"/>
  <c r="O216" i="80"/>
  <c r="O217" i="80"/>
  <c r="O218" i="80"/>
  <c r="O219" i="80"/>
  <c r="O220" i="80"/>
  <c r="O221" i="80"/>
  <c r="O222" i="80"/>
  <c r="O223" i="80"/>
  <c r="O224" i="80"/>
  <c r="O225" i="80"/>
  <c r="O226" i="80"/>
  <c r="O227" i="80"/>
  <c r="O228" i="80"/>
  <c r="O229" i="80"/>
  <c r="O230" i="80"/>
  <c r="O231" i="80"/>
  <c r="O232" i="80"/>
  <c r="O233" i="80"/>
  <c r="O234" i="80"/>
  <c r="O235" i="80"/>
  <c r="O236" i="80"/>
  <c r="O237" i="80"/>
  <c r="O238" i="80"/>
  <c r="O239" i="80"/>
  <c r="O240" i="80"/>
  <c r="O241" i="80"/>
  <c r="O242" i="80"/>
  <c r="O243" i="80"/>
  <c r="O244" i="80"/>
  <c r="O245" i="80"/>
  <c r="O246" i="80"/>
  <c r="O247" i="80"/>
  <c r="O256" i="80"/>
  <c r="O257" i="80"/>
  <c r="O258" i="80"/>
  <c r="O260" i="80"/>
  <c r="O261" i="80"/>
  <c r="O262" i="80"/>
  <c r="O263" i="80"/>
  <c r="O264" i="80"/>
  <c r="O265" i="80"/>
  <c r="O266" i="80"/>
  <c r="O267" i="80"/>
  <c r="O268" i="80"/>
  <c r="O269" i="80"/>
  <c r="O270" i="80"/>
  <c r="O271" i="80"/>
  <c r="O272" i="80"/>
  <c r="O273" i="80"/>
  <c r="O274" i="80"/>
  <c r="O275" i="80"/>
  <c r="O276" i="80"/>
  <c r="O277" i="80"/>
  <c r="O278" i="80"/>
  <c r="O279" i="80"/>
  <c r="O280" i="80"/>
  <c r="O281" i="80"/>
  <c r="O282" i="80"/>
  <c r="O283" i="80"/>
  <c r="O284" i="80"/>
  <c r="O285" i="80"/>
  <c r="O286" i="80"/>
  <c r="O287" i="80"/>
  <c r="O288" i="80"/>
  <c r="O289" i="80"/>
  <c r="O290" i="80"/>
  <c r="O291" i="80"/>
  <c r="O292" i="80"/>
  <c r="O293" i="80"/>
  <c r="O294" i="80"/>
  <c r="O295" i="80"/>
  <c r="O296" i="80"/>
  <c r="O297" i="80"/>
  <c r="O298" i="80"/>
  <c r="O299" i="80"/>
  <c r="O300" i="80"/>
  <c r="O301" i="80"/>
  <c r="O302" i="80"/>
  <c r="O303" i="80"/>
  <c r="O304" i="80"/>
  <c r="O305" i="80"/>
  <c r="O306" i="80"/>
  <c r="O307" i="80"/>
  <c r="O308" i="80"/>
  <c r="O309" i="80"/>
  <c r="O310" i="80"/>
  <c r="P84" i="80" l="1"/>
  <c r="P87" i="80"/>
  <c r="O87" i="80"/>
  <c r="D174" i="80"/>
  <c r="E174" i="80"/>
  <c r="F174" i="80"/>
  <c r="G174" i="80"/>
  <c r="H174" i="80"/>
  <c r="I174" i="80"/>
  <c r="J174" i="80"/>
  <c r="O174" i="80" s="1"/>
  <c r="K174" i="80"/>
  <c r="L174" i="80"/>
  <c r="D175" i="80"/>
  <c r="E175" i="80"/>
  <c r="F175" i="80"/>
  <c r="G175" i="80"/>
  <c r="H175" i="80"/>
  <c r="I175" i="80"/>
  <c r="J175" i="80"/>
  <c r="O175" i="80" s="1"/>
  <c r="K175" i="80"/>
  <c r="L175" i="80"/>
  <c r="D176" i="80"/>
  <c r="E176" i="80"/>
  <c r="F176" i="80"/>
  <c r="G176" i="80"/>
  <c r="H176" i="80"/>
  <c r="I176" i="80"/>
  <c r="J176" i="80"/>
  <c r="O176" i="80" s="1"/>
  <c r="K176" i="80"/>
  <c r="L176" i="80"/>
  <c r="D177" i="80"/>
  <c r="E177" i="80"/>
  <c r="F177" i="80"/>
  <c r="G177" i="80"/>
  <c r="H177" i="80"/>
  <c r="I177" i="80"/>
  <c r="J177" i="80"/>
  <c r="O177" i="80" s="1"/>
  <c r="K177" i="80"/>
  <c r="L177" i="80"/>
  <c r="M177" i="80"/>
  <c r="P177" i="80" s="1"/>
  <c r="M176" i="80"/>
  <c r="P176" i="80" s="1"/>
  <c r="M175" i="80"/>
  <c r="P175" i="80" s="1"/>
  <c r="M174" i="80"/>
  <c r="P174" i="80" s="1"/>
  <c r="M126" i="80" l="1"/>
  <c r="M124" i="80"/>
  <c r="M125" i="80"/>
  <c r="M123" i="80"/>
  <c r="M122" i="80"/>
  <c r="M121" i="80"/>
  <c r="D249" i="80" l="1"/>
  <c r="E249" i="80"/>
  <c r="F249" i="80"/>
  <c r="G249" i="80"/>
  <c r="H249" i="80"/>
  <c r="I249" i="80"/>
  <c r="J249" i="80"/>
  <c r="O249" i="80" s="1"/>
  <c r="K249" i="80"/>
  <c r="L249" i="80"/>
  <c r="D250" i="80"/>
  <c r="E250" i="80"/>
  <c r="F250" i="80"/>
  <c r="G250" i="80"/>
  <c r="H250" i="80"/>
  <c r="I250" i="80"/>
  <c r="J250" i="80"/>
  <c r="O250" i="80" s="1"/>
  <c r="K250" i="80"/>
  <c r="L250" i="80"/>
  <c r="D251" i="80"/>
  <c r="E251" i="80"/>
  <c r="F251" i="80"/>
  <c r="G251" i="80"/>
  <c r="H251" i="80"/>
  <c r="I251" i="80"/>
  <c r="J251" i="80"/>
  <c r="O251" i="80" s="1"/>
  <c r="K251" i="80"/>
  <c r="L251" i="80"/>
  <c r="D252" i="80"/>
  <c r="E252" i="80"/>
  <c r="F252" i="80"/>
  <c r="G252" i="80"/>
  <c r="H252" i="80"/>
  <c r="I252" i="80"/>
  <c r="J252" i="80"/>
  <c r="O252" i="80" s="1"/>
  <c r="K252" i="80"/>
  <c r="L252" i="80"/>
  <c r="D253" i="80"/>
  <c r="E253" i="80"/>
  <c r="F253" i="80"/>
  <c r="G253" i="80"/>
  <c r="H253" i="80"/>
  <c r="I253" i="80"/>
  <c r="J253" i="80"/>
  <c r="O253" i="80" s="1"/>
  <c r="K253" i="80"/>
  <c r="L253" i="80"/>
  <c r="D254" i="80"/>
  <c r="E254" i="80"/>
  <c r="F254" i="80"/>
  <c r="G254" i="80"/>
  <c r="H254" i="80"/>
  <c r="I254" i="80"/>
  <c r="J254" i="80"/>
  <c r="O254" i="80" s="1"/>
  <c r="K254" i="80"/>
  <c r="L254" i="80"/>
  <c r="M251" i="80"/>
  <c r="P251" i="80" s="1"/>
  <c r="M250" i="80"/>
  <c r="P250" i="80" s="1"/>
  <c r="M252" i="80" l="1"/>
  <c r="P252" i="80" s="1"/>
  <c r="M253" i="80"/>
  <c r="M254" i="80"/>
  <c r="P254" i="80" s="1"/>
  <c r="M249" i="80"/>
  <c r="P249" i="80" s="1"/>
  <c r="P253" i="80" l="1"/>
  <c r="E202" i="80"/>
  <c r="F202" i="80"/>
  <c r="G202" i="80"/>
  <c r="H202" i="80"/>
  <c r="I202" i="80"/>
  <c r="J202" i="80"/>
  <c r="O202" i="80" s="1"/>
  <c r="K202" i="80"/>
  <c r="L202" i="80"/>
  <c r="M202" i="80"/>
  <c r="P202" i="80" s="1"/>
  <c r="E203" i="80"/>
  <c r="F203" i="80"/>
  <c r="G203" i="80"/>
  <c r="H203" i="80"/>
  <c r="I203" i="80"/>
  <c r="J203" i="80"/>
  <c r="O203" i="80" s="1"/>
  <c r="K203" i="80"/>
  <c r="L203" i="80"/>
  <c r="M203" i="80"/>
  <c r="P203" i="80" s="1"/>
  <c r="E204" i="80"/>
  <c r="F204" i="80"/>
  <c r="G204" i="80"/>
  <c r="H204" i="80"/>
  <c r="I204" i="80"/>
  <c r="J204" i="80"/>
  <c r="O204" i="80" s="1"/>
  <c r="K204" i="80"/>
  <c r="L204" i="80"/>
  <c r="M204" i="80"/>
  <c r="P204" i="80" s="1"/>
  <c r="D203" i="80"/>
  <c r="D204" i="80"/>
  <c r="D202" i="80"/>
  <c r="E199" i="80"/>
  <c r="F199" i="80"/>
  <c r="G199" i="80"/>
  <c r="H199" i="80"/>
  <c r="I199" i="80"/>
  <c r="J199" i="80"/>
  <c r="O199" i="80" s="1"/>
  <c r="K199" i="80"/>
  <c r="L199" i="80"/>
  <c r="M199" i="80"/>
  <c r="E200" i="80"/>
  <c r="F200" i="80"/>
  <c r="G200" i="80"/>
  <c r="H200" i="80"/>
  <c r="I200" i="80"/>
  <c r="J200" i="80"/>
  <c r="O200" i="80" s="1"/>
  <c r="K200" i="80"/>
  <c r="L200" i="80"/>
  <c r="M200" i="80"/>
  <c r="P200" i="80" s="1"/>
  <c r="E201" i="80"/>
  <c r="F201" i="80"/>
  <c r="G201" i="80"/>
  <c r="H201" i="80"/>
  <c r="I201" i="80"/>
  <c r="J201" i="80"/>
  <c r="O201" i="80" s="1"/>
  <c r="K201" i="80"/>
  <c r="L201" i="80"/>
  <c r="M201" i="80"/>
  <c r="P201" i="80" s="1"/>
  <c r="D200" i="80"/>
  <c r="D201" i="80"/>
  <c r="D199" i="80"/>
  <c r="P199" i="80" l="1"/>
  <c r="H70" i="80" l="1"/>
  <c r="L72" i="80"/>
  <c r="K72" i="80"/>
  <c r="J72" i="80"/>
  <c r="O72" i="80" s="1"/>
  <c r="I72" i="80"/>
  <c r="H72" i="80"/>
  <c r="L71" i="80"/>
  <c r="K71" i="80"/>
  <c r="J71" i="80"/>
  <c r="O71" i="80" s="1"/>
  <c r="I71" i="80"/>
  <c r="H71" i="80"/>
  <c r="L70" i="80"/>
  <c r="K70" i="80"/>
  <c r="J70" i="80"/>
  <c r="O70" i="80" s="1"/>
  <c r="I70" i="80"/>
  <c r="L69" i="80"/>
  <c r="K69" i="80"/>
  <c r="J69" i="80"/>
  <c r="O69" i="80" s="1"/>
  <c r="I69" i="80"/>
  <c r="H69" i="80"/>
  <c r="L68" i="80"/>
  <c r="K68" i="80"/>
  <c r="J68" i="80"/>
  <c r="O68" i="80" s="1"/>
  <c r="I68" i="80"/>
  <c r="H68" i="80"/>
  <c r="M72" i="80"/>
  <c r="P72" i="80" s="1"/>
  <c r="M71" i="80"/>
  <c r="P71" i="80" s="1"/>
  <c r="M70" i="80"/>
  <c r="P70" i="80" s="1"/>
  <c r="M69" i="80"/>
  <c r="P69" i="80" s="1"/>
  <c r="M68" i="80"/>
  <c r="P68" i="80" s="1"/>
  <c r="H30" i="80" l="1"/>
  <c r="I30" i="80"/>
  <c r="G30" i="80" l="1"/>
  <c r="F30" i="80"/>
  <c r="E30" i="80"/>
  <c r="D30" i="80"/>
</calcChain>
</file>

<file path=xl/comments1.xml><?xml version="1.0" encoding="utf-8"?>
<comments xmlns="http://schemas.openxmlformats.org/spreadsheetml/2006/main">
  <authors>
    <author>Ахметов Артур Айратович</author>
  </authors>
  <commentList>
    <comment ref="B154" authorId="0" shapeId="0">
      <text>
        <r>
          <rPr>
            <sz val="9"/>
            <color indexed="81"/>
            <rFont val="Tahoma"/>
            <family val="2"/>
            <charset val="204"/>
          </rPr>
          <t>Показатель не исключает двойного счета, т.к. одно и то же лицо может быть клиентом в рамках нескольких стратегий</t>
        </r>
      </text>
    </comment>
    <comment ref="B156" authorId="0" shapeId="0">
      <text>
        <r>
          <rPr>
            <sz val="9"/>
            <color indexed="81"/>
            <rFont val="Tahoma"/>
            <family val="2"/>
            <charset val="204"/>
          </rPr>
          <t>Показатель не исключает двойного счета, т.к. одно и то же лицо может быть клиентом в рамках нескольких стратегий</t>
        </r>
      </text>
    </comment>
  </commentList>
</comments>
</file>

<file path=xl/sharedStrings.xml><?xml version="1.0" encoding="utf-8"?>
<sst xmlns="http://schemas.openxmlformats.org/spreadsheetml/2006/main" count="1006" uniqueCount="194">
  <si>
    <t>Единица измерения</t>
  </si>
  <si>
    <t>Изменение за год, %</t>
  </si>
  <si>
    <t>ед.</t>
  </si>
  <si>
    <t>%</t>
  </si>
  <si>
    <t>млн руб.</t>
  </si>
  <si>
    <t>Изменение за квартал, %</t>
  </si>
  <si>
    <t>Количество компаний, совместно контролирующих 80% активов</t>
  </si>
  <si>
    <t xml:space="preserve">Количество компаний, совместно контролирующих 80% активов </t>
  </si>
  <si>
    <t>Количество клиентов на брокерском обслуживании, в том числе:</t>
  </si>
  <si>
    <t>Количество клиентов на депозитарном обслуживании, в том числе:</t>
  </si>
  <si>
    <t>Количество клиентов в доверительном управлении, в том числе:</t>
  </si>
  <si>
    <t>Количество активных клиентов на депозитарном обслуживании, в том числе:</t>
  </si>
  <si>
    <t>Стоимость портфелей в доверительном управлении, в том числе:</t>
  </si>
  <si>
    <t>тыс. руб.</t>
  </si>
  <si>
    <t>Количество зарегистрированных лиц у реестродержателей, в том числе:</t>
  </si>
  <si>
    <t>Количество лицензий профессиональных участников рынка ценных бумаг, аннулированных за квартал (без учета реорганизаций), в том числе:</t>
  </si>
  <si>
    <t>Количество лицензий профессиональных участников рынка ценных бумаг, выданных за квартал</t>
  </si>
  <si>
    <t>№</t>
  </si>
  <si>
    <t>тыс. ед.</t>
  </si>
  <si>
    <t>млрд руб.</t>
  </si>
  <si>
    <t>млн ед.</t>
  </si>
  <si>
    <t>Доля топ-3 профучастников по количеству клиентов на доверительном управлении</t>
  </si>
  <si>
    <t>– профучастников – НФО с лицензией на ведение реестра владельцев ценных бумаг</t>
  </si>
  <si>
    <t>– профучастников – НФО "чистых" депозитариев</t>
  </si>
  <si>
    <t>– профучастников – НФО (без реестродержателей), в том числе:</t>
  </si>
  <si>
    <t>– профучастников – НФО</t>
  </si>
  <si>
    <t>– профучастников – КО</t>
  </si>
  <si>
    <t>– являющихся физическими лицами</t>
  </si>
  <si>
    <t>– являющихся юридическими лицами</t>
  </si>
  <si>
    <t>– в рамках брокерского обслуживания</t>
  </si>
  <si>
    <t>– в рамках доверительного управления</t>
  </si>
  <si>
    <t>– денежные средства и депозиты</t>
  </si>
  <si>
    <t>– облигации, эмитированные федеральными органами исполнительной власти Российской Федерации, субъектов Российской Федерации и их муниципальных образований, облигации Банка России</t>
  </si>
  <si>
    <t>– облигации резидентов</t>
  </si>
  <si>
    <t>– облигации нерезидентов</t>
  </si>
  <si>
    <t>– акции резидентов обыкновенные</t>
  </si>
  <si>
    <t>– акции резидентов привилегированные</t>
  </si>
  <si>
    <t>– акции нерезидентов</t>
  </si>
  <si>
    <t>– паи, доли резидентов</t>
  </si>
  <si>
    <t>– паи, доли нерезидентов</t>
  </si>
  <si>
    <t>– прочее</t>
  </si>
  <si>
    <t>Доля топ-5 профучастников по количеству клиентов на брокерском обслуживании</t>
  </si>
  <si>
    <t>45.1</t>
  </si>
  <si>
    <t>Средства клиентов профучастников – НФО, в том числе:</t>
  </si>
  <si>
    <t>Х</t>
  </si>
  <si>
    <t>Примечание. X – отсутствуют сопоставимые данные.</t>
  </si>
  <si>
    <t>* По данным реестра на отчетную дату (без учета данных АО «ДОМ.РФ» (ранее – АИЖК), ООО «УК ФКБС» и инвестиционных советников, не имеющих лицензий профессионального участника рынка ценных бумаг)</t>
  </si>
  <si>
    <t>Наименование показателя*</t>
  </si>
  <si>
    <t>**Данные пересмотрены в связи с изменением методики расчета</t>
  </si>
  <si>
    <t>Количество обслуживаемых реестров у реестродержателей</t>
  </si>
  <si>
    <t>Количество профучастников, предлагающих стандартные стратегии в доверительном управлении, в т.ч.:</t>
  </si>
  <si>
    <t>Количество стандартных стратегий доверительного управления по всем организациям</t>
  </si>
  <si>
    <t>– 1 стратегия</t>
  </si>
  <si>
    <t>– от 2 до 4 стратегий</t>
  </si>
  <si>
    <t>– 5 стратегий и более</t>
  </si>
  <si>
    <t>Количество профессиональных участников рынка ценных бумаг, в том числе:</t>
  </si>
  <si>
    <t xml:space="preserve">   –  профучастников - КО</t>
  </si>
  <si>
    <t xml:space="preserve">   –  профучастников - НФО, из них</t>
  </si>
  <si>
    <t xml:space="preserve">      – с лицензией на ведение реестра владельцев ценных бумаг</t>
  </si>
  <si>
    <t xml:space="preserve">      –  "чистых" депозитариев</t>
  </si>
  <si>
    <t xml:space="preserve">   –  профучастников - инвестсоветников-ИП</t>
  </si>
  <si>
    <t xml:space="preserve">   –  с брокерской лицензией</t>
  </si>
  <si>
    <t xml:space="preserve">   –  с депозитарной лицензией</t>
  </si>
  <si>
    <t xml:space="preserve">   –  с лицензией на доверительное управление</t>
  </si>
  <si>
    <t xml:space="preserve">   – по заявлению</t>
  </si>
  <si>
    <t xml:space="preserve">   – в связи с отзывом банковской лицензии</t>
  </si>
  <si>
    <t xml:space="preserve">   – по нарушению</t>
  </si>
  <si>
    <t xml:space="preserve">   – в связи с неосуществлением деятельности в течение 18 месяцев</t>
  </si>
  <si>
    <t>Количество инвестсоветников, исключенных из реестра за квартал</t>
  </si>
  <si>
    <t>Количество инвестсоветников, включенных в реестр за квартал</t>
  </si>
  <si>
    <t>Общие положения</t>
  </si>
  <si>
    <t>Активы профучастников – НФО, в том числе:</t>
  </si>
  <si>
    <t>Отношение активов профучастников – НФО к ВВП</t>
  </si>
  <si>
    <t>Отношение активов профучастников – НФО (без реестродержателей) к ВВП</t>
  </si>
  <si>
    <t>Концентрация активов профучастников – НФО</t>
  </si>
  <si>
    <t>Собственные средства профучастников – НФО, в том числе:</t>
  </si>
  <si>
    <t>Отношение собственных средств профучастников – НФО к активам</t>
  </si>
  <si>
    <t>Капитал и резервы профучастников – НФО, в том числе:</t>
  </si>
  <si>
    <t>Обязательства профучастников – НФО, в том числе:</t>
  </si>
  <si>
    <t>Отношение обязательств профучастников – НФО к активам</t>
  </si>
  <si>
    <t>Чистая прибыль профучастников – НФО с начала отчетного года, в том числе:</t>
  </si>
  <si>
    <t>– количество лиц, на счетах которых учитываются ценные бумаги</t>
  </si>
  <si>
    <t>Торговые и инвестиционные доходы профучастников – НФО с начала отчетного года, в том числе:</t>
  </si>
  <si>
    <t>Выручка от оказания услуг и комиссионные доходы профучастников – НФО с начала отчетного года, в том числе:</t>
  </si>
  <si>
    <t xml:space="preserve"> – профучастников – НФО, сочетающих ИДУ и управление коллективными инвестициями</t>
  </si>
  <si>
    <t>Рентабельность капитала (ROE), в целом по отрасли</t>
  </si>
  <si>
    <t>Примечание. X – отсутствуют сопоставимые данные, ИДУ - индвидуальное доверительное управление.</t>
  </si>
  <si>
    <t xml:space="preserve">  – профучастников – НФО</t>
  </si>
  <si>
    <t xml:space="preserve">  – профучастников – КО</t>
  </si>
  <si>
    <t xml:space="preserve">     – резиденты</t>
  </si>
  <si>
    <t xml:space="preserve">     – нерезиденты</t>
  </si>
  <si>
    <t xml:space="preserve"> – являющихся физическими лицами, из них</t>
  </si>
  <si>
    <t xml:space="preserve"> – являющихся юридическими лицами</t>
  </si>
  <si>
    <t xml:space="preserve"> – квалифицированные инвесторы</t>
  </si>
  <si>
    <t xml:space="preserve"> – неквалифицированные инвесторы</t>
  </si>
  <si>
    <t>Совокупный объем активов на брокерском обслуживании, в том числе:</t>
  </si>
  <si>
    <t xml:space="preserve">  – юридических лиц</t>
  </si>
  <si>
    <t xml:space="preserve">   – резидентов</t>
  </si>
  <si>
    <t xml:space="preserve">   – нерезидентов</t>
  </si>
  <si>
    <t xml:space="preserve">   – денежные средства</t>
  </si>
  <si>
    <t xml:space="preserve">   – ценные бумаги</t>
  </si>
  <si>
    <t xml:space="preserve">   – требования за вычетом обязательств</t>
  </si>
  <si>
    <t>Средний портфель клиентов в рамках брокерского обслуживания</t>
  </si>
  <si>
    <t xml:space="preserve">  – физических лиц</t>
  </si>
  <si>
    <t>Доля активных клиентов на депозитарном обслуживании (на конец квартала), в том числе:</t>
  </si>
  <si>
    <t>1. КОМПАНИИ И ЛИЦЕНЗИИ</t>
  </si>
  <si>
    <t xml:space="preserve">     – квалифицированные инвесторы</t>
  </si>
  <si>
    <t xml:space="preserve">     – неквалифицированные инвесторы</t>
  </si>
  <si>
    <t xml:space="preserve">     – в рамках стандартных стратегий управления</t>
  </si>
  <si>
    <t xml:space="preserve">     – в рамках остальных стратегий управления</t>
  </si>
  <si>
    <t>3. БРОКЕРСКОЕ ОБСЛУЖИВАНИЕ</t>
  </si>
  <si>
    <t>4. ДЕПОЗИТАРНОЕ ОБСЛУЖИВАНИЕ</t>
  </si>
  <si>
    <t>5. ДОВЕРИТЕЛЬНОЕ УПРАВЛЕНИЕ</t>
  </si>
  <si>
    <t>Доля стандартных стратегий в доверительном управлении, в целом</t>
  </si>
  <si>
    <t>Доля стандартных стратегий в портфелях физлиц</t>
  </si>
  <si>
    <t>Средний портфель в рамках доверительного управления</t>
  </si>
  <si>
    <t xml:space="preserve">   – в целом по рынку</t>
  </si>
  <si>
    <t xml:space="preserve">   – физических лиц (в рамках стандартных стратегий)</t>
  </si>
  <si>
    <t xml:space="preserve">   – физических лиц (в рамках всех стратегий)</t>
  </si>
  <si>
    <t xml:space="preserve">   – юридических лиц</t>
  </si>
  <si>
    <t>6. ИНДИВИДУАЛЬНЫЕ ИНВЕСТИЦИОННЫЕ СЧЕТА</t>
  </si>
  <si>
    <t>7. РЕГИСТРАТОРЫ</t>
  </si>
  <si>
    <t>– уставный капитал</t>
  </si>
  <si>
    <t>– добавочный капитал</t>
  </si>
  <si>
    <t>– нераспределенная прибыль (непокрытый убыток)</t>
  </si>
  <si>
    <t>– финансовые обязательства, оцениваемые по справедливой стоимости через прибыль или убыток</t>
  </si>
  <si>
    <t>– средства клиентов</t>
  </si>
  <si>
    <t>– кредиты, займы и прочие привлеченные средства</t>
  </si>
  <si>
    <t>– кредиторская задолженность</t>
  </si>
  <si>
    <t>– прочие</t>
  </si>
  <si>
    <t>– денежные средства</t>
  </si>
  <si>
    <t>– финансовые активы, оцениваемые по справедливой стоимости через прибыль или убыток</t>
  </si>
  <si>
    <t>– средства в кредитных организациях и банках-нерезидентах</t>
  </si>
  <si>
    <t>– займы выданные и прочие размещенные средства</t>
  </si>
  <si>
    <t>– дебиторская задолженность</t>
  </si>
  <si>
    <t>– инвестиции в дочерние предприятия</t>
  </si>
  <si>
    <t>Активы профучастников – НФО (без реестродержателей), в том числе:</t>
  </si>
  <si>
    <t>Пассивы профучастников – НФО (без реестродержателей), в том числе:</t>
  </si>
  <si>
    <t>Пассивы профучастников – НФО с лицензией на ведение реестра владельцев ценных бумаг, в том числе:</t>
  </si>
  <si>
    <t>Активы профучастников – НФО с лицензией на ведение реестра владельцев ценных бумаг, в том числе:</t>
  </si>
  <si>
    <t>Активы профучастников – НФО, сочетающих ИДУ и управление коллективными инвестициями</t>
  </si>
  <si>
    <t>Пассивы профучастников – НФО, сочетающих ИДУ и управление коллективными инвестициями</t>
  </si>
  <si>
    <t>8. СТРУКТУРА БАЛАНСА</t>
  </si>
  <si>
    <t>– в рамках всех типов, из них</t>
  </si>
  <si>
    <t>– в рамках всех типов, из них:</t>
  </si>
  <si>
    <t>– в рамках брокерского обслуживания, из них</t>
  </si>
  <si>
    <t>– в рамках доверительного управления, из них</t>
  </si>
  <si>
    <t>– депозитарные расписки</t>
  </si>
  <si>
    <t>Средний размер ИИС</t>
  </si>
  <si>
    <t>Количество ИИС</t>
  </si>
  <si>
    <t>Доля ИИС от общего числа счетов</t>
  </si>
  <si>
    <t>Стоимость активов на ИИС</t>
  </si>
  <si>
    <t xml:space="preserve">  – ~1 год</t>
  </si>
  <si>
    <t xml:space="preserve">  – ~2 года</t>
  </si>
  <si>
    <t xml:space="preserve">  –  3 года и более</t>
  </si>
  <si>
    <t>Стоимость портфелей в рамках стандартных стратегий управления физических лиц по горизонту инвестирования</t>
  </si>
  <si>
    <t>2. ФИНАНСОВЫЕ ПОКАЗАТЕЛИ НФО</t>
  </si>
  <si>
    <t>Для целей данного раздела под ИДУ понимается индивидуальное доверительное управление ценными бумагами в рамках лицензии профессионального участника рынка ценных бумаг.</t>
  </si>
  <si>
    <t>В данном разделе приведены данные из бухгалтерского баланса (форма 0420002) и отчета о финансовых результатах (форма 0420003), составляемых профессиональными участниками - некредитными финансовыми организациями (далее - профучастники - НФО) согласно Положению Банка России № 532-П, а также данные о расчете размера собственных средств (формы 0420413 и 0420514), составляемых профучастниками - НФО согласно Указанию Банка России от 22.03.2019 № 5099-У и Указанию Банка России от 19.07.2016 № 4075-У.</t>
  </si>
  <si>
    <t>Раздел 8. Структура баланса</t>
  </si>
  <si>
    <t>В данном разделе приведены данные из формы 0420420 (для профучастников - НФО).</t>
  </si>
  <si>
    <t>Раздел 7. Регистраторы</t>
  </si>
  <si>
    <t>Показатель "прочее" в подразделе Стоимость активов на ИИС включает в себя вложения в векселя, клиринговые сертификаты участия и иные инструменты, не включенные в другие показатели.</t>
  </si>
  <si>
    <t>Доля ИИС от общего числа счетов рассчитывается как отношении количества индивидуальных инвестиционных счетов к общему числу клиентов из разделов 3 и 5.</t>
  </si>
  <si>
    <t>В данном разделе приведены данные из форм 0420427 (для профучастников - НФО) и 0409712 (для профучастников - КО).</t>
  </si>
  <si>
    <t>Раздел 6. Индивидуальные инвестиционные счета</t>
  </si>
  <si>
    <t>Количество стандартных стратегий доверительного управления рассчитывается как число уникальных стратегий на рынке с ненулевым количеством клиентов.</t>
  </si>
  <si>
    <t>Под стандартной стратегией понимается управление ценными бумагами и денежными средствами нескольких клиентов по единым правилам и принципам формирования состава и структуры активов, находящихся в доверительном управлении.</t>
  </si>
  <si>
    <t>В данном разделе приведены данные из форм 0420418 (для профучастников - НФО) и 0409707 (для профучастников - КО).</t>
  </si>
  <si>
    <t>Раздел 5. Доверительное управление</t>
  </si>
  <si>
    <t>Количество активных клиентов рассчитывается как количество клиентов, совершивших хотя бы одну сделку в последнем месяце квартала. 
Показатель доли активных клиентов (на конец квартала) рассчитывается как отношение количества активных клиентов в последнем месяце квартала к общему числу клиентов в этом квартале. 
Показатель доли активных клиентов (в среднем за квартал) рассчитывается как отношение среднего числа активных клиентов за все месяцы квартала к общему числу клиентов в среднем за квартал.</t>
  </si>
  <si>
    <t>В данных разделах приведены данные из форм 0420418 (для профучастников - НФО) и 0409707 (для профучастников - КО).</t>
  </si>
  <si>
    <t>Раздел 3. Брокерское обслуживание, Раздел 4. Депозитарное обслуживание</t>
  </si>
  <si>
    <t>Рентабельность капитал (ROE), в целом по отрасли определяется как отношение суммарной прибыли за последние 12 месяцев к среднему значению капитала за последние 5 кварталов (используются значения капитала на конец квартала).</t>
  </si>
  <si>
    <t>Для целей данного раздела под ИДУ понимается индивидуальное доверительное управление ценными бумагами в рамках лицензии профессионального участника рынка ценных бумаг, под "чистыми" депозитариями - организации, имеющие лицензию на депозитарное обслуживание и не имеющие других лицензий профессионального участника рынка ценных бумаг.</t>
  </si>
  <si>
    <t>Раздел 2. Финансовые показатели НФО</t>
  </si>
  <si>
    <t>В данном разделе приведена информация как по отдельным организациям, имеющим одну или несколько лицензий профессионального участника рынка ценных бумаг, так и по отдельным лицензиям согласно данным реестров участников финансового рынка.</t>
  </si>
  <si>
    <t>Раздел 1. Компании и лицензии</t>
  </si>
  <si>
    <t>На листе «Ключевые показатели» представлена динамика изменения агрегированных показателей, характеризующих деятельность некредитных финансовых организаций, имеющих лицензию профессионального участника рынка ценных бумаг, в том числе лицензию на осуществление деятельности по ведению реестра (далее – регистратор).</t>
  </si>
  <si>
    <t>Обзор ключевых показателей подготовлен на основе агрегированных данных отчетов профессиональных участников рынка ценных бумаг – кредитных организаций (далее - профучастники - КО), представляемых в Банк России в соответствии с Указанием Банка России от 08.10.2018 № 4927-У, отчетов профессиональных участников рынка ценных бумаг – некредитных организаций (далее - профучастники - НФО), представляемых в Банк России в соответствии с Указанием Банка России от 04.04.2019 № 5117-У, а также на основе данных организаторов торговли.</t>
  </si>
  <si>
    <t>Данные по АО «ДОМ.РФ» и ООО «УК ФКБС» не учитываются ввиду специфики деятельности данных организаций.</t>
  </si>
  <si>
    <t>– профучастников – НФО**</t>
  </si>
  <si>
    <t>Количество активных клиентов на брокерском обслуживании, в том числе:**</t>
  </si>
  <si>
    <t>Доля активных клиентов на брокерском обслуживании (на конец квартала), в том числе:**</t>
  </si>
  <si>
    <t>Доля активных клиентов на брокерском обслуживании (в среднем за квартал), в том числе:**</t>
  </si>
  <si>
    <t xml:space="preserve">  – профучастников – НФО**</t>
  </si>
  <si>
    <t>**Данные за прошлые периоды были пересмотрены в связи с пересдачей отчетности.</t>
  </si>
  <si>
    <t>*По данным реестра на отчетную дату (без учета данных АО «ДОМ.РФ», ООО «УК ФКБС»).</t>
  </si>
  <si>
    <t xml:space="preserve">   – физических лиц - всего, из них</t>
  </si>
  <si>
    <t xml:space="preserve">   – физических лиц - резидентов, из них</t>
  </si>
  <si>
    <t xml:space="preserve">   – физических лиц - нерезидентов, из них</t>
  </si>
  <si>
    <t xml:space="preserve">   – юридических лиц - всего, из них</t>
  </si>
  <si>
    <t xml:space="preserve">   – юридических лиц - резидентов, из них</t>
  </si>
  <si>
    <t xml:space="preserve">   – юридических лиц - нерезидентов, из них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</si>
</sst>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.0%"/>
    <numFmt numFmtId="165" formatCode="_(&quot;р.&quot;* #,##0.00_);_(&quot;р.&quot;* \(#,##0.00\);_(&quot;р.&quot;* &quot;-&quot;??_);_(@_)"/>
    <numFmt numFmtId="166" formatCode="_(* #,##0_);_(* \(#,##0\);_(* &quot;-&quot;_);_(@_)"/>
    <numFmt numFmtId="167" formatCode="_(* #,##0.00_);_(* \(#,##0.00\);_(* &quot;-&quot;??_);_(@_)"/>
    <numFmt numFmtId="168" formatCode="_-* #,##0.00_р_._-;\-* #,##0.00_р_._-;_-* &quot;-&quot;??_р_._-;_-@_-"/>
    <numFmt numFmtId="169" formatCode="#,##0.0"/>
    <numFmt numFmtId="170" formatCode="0.0"/>
  </numFmts>
  <fonts count="7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9"/>
      <color indexed="12"/>
      <name val="Tahoma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8"/>
      <color theme="1"/>
      <name val="Verdana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Tahoma"/>
      <family val="2"/>
    </font>
    <font>
      <sz val="8"/>
      <name val="Arial Cyr"/>
      <charset val="204"/>
    </font>
    <font>
      <sz val="10"/>
      <color indexed="8"/>
      <name val="Arial"/>
      <family val="2"/>
      <charset val="204"/>
    </font>
    <font>
      <sz val="9"/>
      <name val="Tahoma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Calibri"/>
      <family val="2"/>
      <charset val="204"/>
      <scheme val="minor"/>
    </font>
    <font>
      <sz val="6.15"/>
      <name val="Arial"/>
      <family val="2"/>
    </font>
    <font>
      <sz val="8"/>
      <color theme="1"/>
      <name val="Calibri"/>
      <family val="2"/>
      <charset val="204"/>
      <scheme val="minor"/>
    </font>
    <font>
      <sz val="8"/>
      <color rgb="FFFFFFFF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8"/>
      <color rgb="FFFFFFFF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i/>
      <sz val="8"/>
      <color rgb="FF000000"/>
      <name val="Arial"/>
      <family val="2"/>
      <charset val="204"/>
    </font>
    <font>
      <i/>
      <sz val="8"/>
      <color theme="1"/>
      <name val="Arial"/>
      <family val="2"/>
      <charset val="204"/>
    </font>
    <font>
      <i/>
      <sz val="8"/>
      <name val="Arial"/>
      <family val="2"/>
      <charset val="204"/>
    </font>
    <font>
      <sz val="11"/>
      <name val="Arial"/>
      <family val="2"/>
      <charset val="204"/>
    </font>
    <font>
      <sz val="8"/>
      <color rgb="FF222222"/>
      <name val="Andale WT"/>
      <family val="2"/>
    </font>
    <font>
      <i/>
      <sz val="8"/>
      <color theme="1"/>
      <name val="Calibri"/>
      <family val="2"/>
      <charset val="204"/>
      <scheme val="minor"/>
    </font>
    <font>
      <i/>
      <sz val="8"/>
      <color rgb="FF222222"/>
      <name val="Andale WT"/>
      <family val="2"/>
    </font>
    <font>
      <i/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color indexed="81"/>
      <name val="Tahoma"/>
      <family val="2"/>
      <charset val="204"/>
    </font>
    <font>
      <sz val="8"/>
      <color rgb="FF222222"/>
      <name val="Arial"/>
      <family val="2"/>
      <charset val="204"/>
    </font>
    <font>
      <i/>
      <sz val="8"/>
      <color rgb="FF222222"/>
      <name val="Arial"/>
      <family val="2"/>
      <charset val="204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399">
    <xf numFmtId="0" fontId="0" fillId="0" borderId="0"/>
    <xf numFmtId="9" fontId="1" fillId="0" borderId="0" applyFont="0" applyFill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" fillId="33" borderId="0" applyNumberFormat="0" applyBorder="0" applyAlignment="0" applyProtection="0"/>
    <xf numFmtId="0" fontId="18" fillId="33" borderId="0" applyNumberFormat="0" applyBorder="0" applyAlignment="0" applyProtection="0"/>
    <xf numFmtId="0" fontId="1" fillId="10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" fillId="34" borderId="0" applyNumberFormat="0" applyBorder="0" applyAlignment="0" applyProtection="0"/>
    <xf numFmtId="0" fontId="18" fillId="34" borderId="0" applyNumberFormat="0" applyBorder="0" applyAlignment="0" applyProtection="0"/>
    <xf numFmtId="0" fontId="1" fillId="14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" fillId="35" borderId="0" applyNumberFormat="0" applyBorder="0" applyAlignment="0" applyProtection="0"/>
    <xf numFmtId="0" fontId="18" fillId="35" borderId="0" applyNumberFormat="0" applyBorder="0" applyAlignment="0" applyProtection="0"/>
    <xf numFmtId="0" fontId="1" fillId="18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" fillId="36" borderId="0" applyNumberFormat="0" applyBorder="0" applyAlignment="0" applyProtection="0"/>
    <xf numFmtId="0" fontId="18" fillId="36" borderId="0" applyNumberFormat="0" applyBorder="0" applyAlignment="0" applyProtection="0"/>
    <xf numFmtId="0" fontId="1" fillId="22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" fillId="2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" fillId="30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" fillId="11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" fillId="15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" fillId="41" borderId="0" applyNumberFormat="0" applyBorder="0" applyAlignment="0" applyProtection="0"/>
    <xf numFmtId="0" fontId="18" fillId="41" borderId="0" applyNumberFormat="0" applyBorder="0" applyAlignment="0" applyProtection="0"/>
    <xf numFmtId="0" fontId="1" fillId="19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" fillId="23" borderId="0" applyNumberFormat="0" applyBorder="0" applyAlignment="0" applyProtection="0"/>
    <xf numFmtId="0" fontId="18" fillId="36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" fillId="27" borderId="0" applyNumberFormat="0" applyBorder="0" applyAlignment="0" applyProtection="0"/>
    <xf numFmtId="0" fontId="18" fillId="39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" fillId="31" borderId="0" applyNumberFormat="0" applyBorder="0" applyAlignment="0" applyProtection="0"/>
    <xf numFmtId="0" fontId="18" fillId="42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7" fillId="12" borderId="0" applyNumberFormat="0" applyBorder="0" applyAlignment="0" applyProtection="0"/>
    <xf numFmtId="0" fontId="19" fillId="43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7" fillId="16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7" fillId="41" borderId="0" applyNumberFormat="0" applyBorder="0" applyAlignment="0" applyProtection="0"/>
    <xf numFmtId="0" fontId="19" fillId="41" borderId="0" applyNumberFormat="0" applyBorder="0" applyAlignment="0" applyProtection="0"/>
    <xf numFmtId="0" fontId="17" fillId="20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7" fillId="44" borderId="0" applyNumberFormat="0" applyBorder="0" applyAlignment="0" applyProtection="0"/>
    <xf numFmtId="0" fontId="19" fillId="44" borderId="0" applyNumberFormat="0" applyBorder="0" applyAlignment="0" applyProtection="0"/>
    <xf numFmtId="0" fontId="17" fillId="24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7" fillId="28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7" fillId="46" borderId="0" applyNumberFormat="0" applyBorder="0" applyAlignment="0" applyProtection="0"/>
    <xf numFmtId="0" fontId="19" fillId="46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0" fillId="0" borderId="0"/>
    <xf numFmtId="0" fontId="21" fillId="0" borderId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7" fillId="9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7" fillId="13" borderId="0" applyNumberFormat="0" applyBorder="0" applyAlignment="0" applyProtection="0"/>
    <xf numFmtId="0" fontId="19" fillId="48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7" fillId="17" borderId="0" applyNumberFormat="0" applyBorder="0" applyAlignment="0" applyProtection="0"/>
    <xf numFmtId="0" fontId="19" fillId="49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7" fillId="21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7" fillId="25" borderId="0" applyNumberFormat="0" applyBorder="0" applyAlignment="0" applyProtection="0"/>
    <xf numFmtId="0" fontId="19" fillId="45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7" fillId="29" borderId="0" applyNumberFormat="0" applyBorder="0" applyAlignment="0" applyProtection="0"/>
    <xf numFmtId="0" fontId="19" fillId="50" borderId="0" applyNumberFormat="0" applyBorder="0" applyAlignment="0" applyProtection="0"/>
    <xf numFmtId="0" fontId="22" fillId="38" borderId="11" applyNumberFormat="0" applyAlignment="0" applyProtection="0"/>
    <xf numFmtId="0" fontId="22" fillId="38" borderId="11" applyNumberFormat="0" applyAlignment="0" applyProtection="0"/>
    <xf numFmtId="0" fontId="22" fillId="38" borderId="11" applyNumberFormat="0" applyAlignment="0" applyProtection="0"/>
    <xf numFmtId="0" fontId="9" fillId="5" borderId="4" applyNumberFormat="0" applyAlignment="0" applyProtection="0"/>
    <xf numFmtId="0" fontId="22" fillId="38" borderId="11" applyNumberFormat="0" applyAlignment="0" applyProtection="0"/>
    <xf numFmtId="0" fontId="23" fillId="51" borderId="12" applyNumberFormat="0" applyAlignment="0" applyProtection="0"/>
    <xf numFmtId="0" fontId="23" fillId="51" borderId="12" applyNumberFormat="0" applyAlignment="0" applyProtection="0"/>
    <xf numFmtId="0" fontId="23" fillId="51" borderId="12" applyNumberFormat="0" applyAlignment="0" applyProtection="0"/>
    <xf numFmtId="0" fontId="10" fillId="6" borderId="5" applyNumberFormat="0" applyAlignment="0" applyProtection="0"/>
    <xf numFmtId="0" fontId="23" fillId="51" borderId="12" applyNumberFormat="0" applyAlignment="0" applyProtection="0"/>
    <xf numFmtId="0" fontId="24" fillId="51" borderId="11" applyNumberFormat="0" applyAlignment="0" applyProtection="0"/>
    <xf numFmtId="0" fontId="24" fillId="51" borderId="11" applyNumberFormat="0" applyAlignment="0" applyProtection="0"/>
    <xf numFmtId="0" fontId="24" fillId="51" borderId="11" applyNumberFormat="0" applyAlignment="0" applyProtection="0"/>
    <xf numFmtId="0" fontId="11" fillId="6" borderId="4" applyNumberFormat="0" applyAlignment="0" applyProtection="0"/>
    <xf numFmtId="0" fontId="24" fillId="51" borderId="11" applyNumberFormat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65" fontId="26" fillId="0" borderId="0" applyFont="0" applyFill="0" applyBorder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3" fillId="0" borderId="1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4" fillId="0" borderId="2" applyNumberFormat="0" applyFill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5" fillId="0" borderId="3" applyNumberFormat="0" applyFill="0" applyAlignment="0" applyProtection="0"/>
    <xf numFmtId="0" fontId="29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16" fillId="0" borderId="9" applyNumberFormat="0" applyFill="0" applyAlignment="0" applyProtection="0"/>
    <xf numFmtId="0" fontId="30" fillId="0" borderId="16" applyNumberFormat="0" applyFill="0" applyAlignment="0" applyProtection="0"/>
    <xf numFmtId="0" fontId="31" fillId="52" borderId="17" applyNumberFormat="0" applyAlignment="0" applyProtection="0"/>
    <xf numFmtId="0" fontId="31" fillId="52" borderId="17" applyNumberFormat="0" applyAlignment="0" applyProtection="0"/>
    <xf numFmtId="0" fontId="13" fillId="7" borderId="7" applyNumberFormat="0" applyAlignment="0" applyProtection="0"/>
    <xf numFmtId="0" fontId="31" fillId="52" borderId="17" applyNumberFormat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53" borderId="0" applyNumberFormat="0" applyBorder="0" applyAlignment="0" applyProtection="0"/>
    <xf numFmtId="0" fontId="33" fillId="53" borderId="0" applyNumberFormat="0" applyBorder="0" applyAlignment="0" applyProtection="0"/>
    <xf numFmtId="0" fontId="8" fillId="4" borderId="0" applyNumberFormat="0" applyBorder="0" applyAlignment="0" applyProtection="0"/>
    <xf numFmtId="0" fontId="33" fillId="53" borderId="0" applyNumberFormat="0" applyBorder="0" applyAlignment="0" applyProtection="0"/>
    <xf numFmtId="0" fontId="20" fillId="0" borderId="0"/>
    <xf numFmtId="0" fontId="34" fillId="0" borderId="0"/>
    <xf numFmtId="0" fontId="20" fillId="0" borderId="0"/>
    <xf numFmtId="0" fontId="35" fillId="0" borderId="0"/>
    <xf numFmtId="0" fontId="20" fillId="0" borderId="0">
      <alignment wrapText="1"/>
    </xf>
    <xf numFmtId="0" fontId="36" fillId="0" borderId="0"/>
    <xf numFmtId="0" fontId="20" fillId="0" borderId="0"/>
    <xf numFmtId="0" fontId="34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20" fillId="0" borderId="0"/>
    <xf numFmtId="0" fontId="34" fillId="0" borderId="0"/>
    <xf numFmtId="0" fontId="1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34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7" fillId="0" borderId="0"/>
    <xf numFmtId="0" fontId="3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7" fillId="0" borderId="0"/>
    <xf numFmtId="0" fontId="40" fillId="0" borderId="0"/>
    <xf numFmtId="0" fontId="40" fillId="0" borderId="0"/>
    <xf numFmtId="0" fontId="37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41" fillId="0" borderId="0" applyFill="0" applyProtection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4" fillId="0" borderId="0"/>
    <xf numFmtId="0" fontId="20" fillId="0" borderId="0"/>
    <xf numFmtId="0" fontId="20" fillId="0" borderId="0"/>
    <xf numFmtId="0" fontId="20" fillId="0" borderId="0"/>
    <xf numFmtId="0" fontId="42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3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34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20" fillId="0" borderId="0"/>
    <xf numFmtId="0" fontId="41" fillId="0" borderId="0" applyFill="0" applyProtection="0"/>
    <xf numFmtId="0" fontId="35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0" fillId="0" borderId="0"/>
    <xf numFmtId="0" fontId="41" fillId="0" borderId="0" applyFill="0" applyProtection="0"/>
    <xf numFmtId="0" fontId="35" fillId="0" borderId="0"/>
    <xf numFmtId="0" fontId="35" fillId="0" borderId="0"/>
    <xf numFmtId="0" fontId="21" fillId="0" borderId="0"/>
    <xf numFmtId="0" fontId="21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7" fillId="3" borderId="0" applyNumberFormat="0" applyBorder="0" applyAlignment="0" applyProtection="0"/>
    <xf numFmtId="0" fontId="43" fillId="34" borderId="0" applyNumberFormat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2" fillId="54" borderId="18" applyNumberFormat="0" applyFont="0" applyAlignment="0" applyProtection="0"/>
    <xf numFmtId="0" fontId="26" fillId="54" borderId="18" applyNumberFormat="0" applyFont="0" applyAlignment="0" applyProtection="0"/>
    <xf numFmtId="0" fontId="18" fillId="8" borderId="8" applyNumberFormat="0" applyFont="0" applyAlignment="0" applyProtection="0"/>
    <xf numFmtId="0" fontId="26" fillId="54" borderId="18" applyNumberFormat="0" applyFont="0" applyAlignment="0" applyProtection="0"/>
    <xf numFmtId="0" fontId="18" fillId="8" borderId="8" applyNumberFormat="0" applyFont="0" applyAlignment="0" applyProtection="0"/>
    <xf numFmtId="0" fontId="1" fillId="8" borderId="8" applyNumberFormat="0" applyFont="0" applyAlignment="0" applyProtection="0"/>
    <xf numFmtId="0" fontId="26" fillId="54" borderId="18" applyNumberFormat="0" applyFont="0" applyAlignment="0" applyProtection="0"/>
    <xf numFmtId="0" fontId="18" fillId="54" borderId="18" applyNumberFormat="0" applyFont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46" fillId="0" borderId="19" applyNumberFormat="0" applyFill="0" applyAlignment="0" applyProtection="0"/>
    <xf numFmtId="0" fontId="46" fillId="0" borderId="19" applyNumberFormat="0" applyFill="0" applyAlignment="0" applyProtection="0"/>
    <xf numFmtId="0" fontId="12" fillId="0" borderId="6" applyNumberFormat="0" applyFill="0" applyAlignment="0" applyProtection="0"/>
    <xf numFmtId="0" fontId="46" fillId="0" borderId="19" applyNumberFormat="0" applyFill="0" applyAlignment="0" applyProtection="0"/>
    <xf numFmtId="0" fontId="47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8" fontId="37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5" fillId="0" borderId="0" applyFont="0" applyFill="0" applyBorder="0" applyAlignment="0" applyProtection="0"/>
    <xf numFmtId="168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49" fillId="35" borderId="0" applyNumberFormat="0" applyBorder="0" applyAlignment="0" applyProtection="0"/>
    <xf numFmtId="0" fontId="49" fillId="35" borderId="0" applyNumberFormat="0" applyBorder="0" applyAlignment="0" applyProtection="0"/>
    <xf numFmtId="0" fontId="6" fillId="2" borderId="0" applyNumberFormat="0" applyBorder="0" applyAlignment="0" applyProtection="0"/>
    <xf numFmtId="0" fontId="49" fillId="35" borderId="0" applyNumberFormat="0" applyBorder="0" applyAlignment="0" applyProtection="0"/>
    <xf numFmtId="43" fontId="1" fillId="0" borderId="0" applyFont="0" applyFill="0" applyBorder="0" applyAlignment="0" applyProtection="0"/>
    <xf numFmtId="43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51" fillId="0" borderId="26" applyNumberFormat="0" applyFill="0" applyProtection="0">
      <alignment horizontal="left" vertical="top" wrapText="1"/>
    </xf>
  </cellStyleXfs>
  <cellXfs count="130">
    <xf numFmtId="0" fontId="0" fillId="0" borderId="0" xfId="0"/>
    <xf numFmtId="3" fontId="52" fillId="0" borderId="20" xfId="0" applyNumberFormat="1" applyFont="1" applyFill="1" applyBorder="1" applyAlignment="1">
      <alignment horizontal="center" vertical="center" wrapText="1"/>
    </xf>
    <xf numFmtId="169" fontId="0" fillId="0" borderId="0" xfId="0" applyNumberFormat="1"/>
    <xf numFmtId="0" fontId="52" fillId="56" borderId="10" xfId="0" applyFont="1" applyFill="1" applyBorder="1" applyAlignment="1">
      <alignment horizontal="center" vertical="center" wrapText="1"/>
    </xf>
    <xf numFmtId="0" fontId="52" fillId="56" borderId="20" xfId="0" applyFont="1" applyFill="1" applyBorder="1" applyAlignment="1">
      <alignment horizontal="left" vertical="center" wrapText="1"/>
    </xf>
    <xf numFmtId="0" fontId="52" fillId="0" borderId="0" xfId="0" applyFont="1" applyAlignment="1">
      <alignment horizontal="center" vertical="center" readingOrder="1"/>
    </xf>
    <xf numFmtId="1" fontId="52" fillId="0" borderId="20" xfId="0" applyNumberFormat="1" applyFont="1" applyFill="1" applyBorder="1" applyAlignment="1">
      <alignment horizontal="center" vertical="center" wrapText="1"/>
    </xf>
    <xf numFmtId="1" fontId="52" fillId="56" borderId="20" xfId="0" applyNumberFormat="1" applyFont="1" applyFill="1" applyBorder="1" applyAlignment="1">
      <alignment horizontal="center" vertical="center" wrapText="1"/>
    </xf>
    <xf numFmtId="1" fontId="52" fillId="56" borderId="25" xfId="0" applyNumberFormat="1" applyFont="1" applyFill="1" applyBorder="1" applyAlignment="1">
      <alignment horizontal="center" vertical="center" wrapText="1"/>
    </xf>
    <xf numFmtId="1" fontId="50" fillId="56" borderId="10" xfId="0" applyNumberFormat="1" applyFont="1" applyFill="1" applyBorder="1" applyAlignment="1">
      <alignment horizontal="center" vertical="center" wrapText="1"/>
    </xf>
    <xf numFmtId="1" fontId="52" fillId="56" borderId="10" xfId="0" applyNumberFormat="1" applyFont="1" applyFill="1" applyBorder="1" applyAlignment="1">
      <alignment horizontal="center" vertical="center" wrapText="1"/>
    </xf>
    <xf numFmtId="1" fontId="52" fillId="0" borderId="10" xfId="0" applyNumberFormat="1" applyFont="1" applyFill="1" applyBorder="1" applyAlignment="1">
      <alignment horizontal="center" vertical="center" wrapText="1"/>
    </xf>
    <xf numFmtId="3" fontId="53" fillId="55" borderId="10" xfId="0" applyNumberFormat="1" applyFont="1" applyFill="1" applyBorder="1" applyAlignment="1">
      <alignment horizontal="center" vertical="center" wrapText="1" readingOrder="1"/>
    </xf>
    <xf numFmtId="0" fontId="52" fillId="0" borderId="0" xfId="0" applyFont="1" applyAlignment="1">
      <alignment horizontal="left" vertical="center" readingOrder="1"/>
    </xf>
    <xf numFmtId="0" fontId="55" fillId="0" borderId="0" xfId="0" applyFont="1" applyAlignment="1">
      <alignment wrapText="1"/>
    </xf>
    <xf numFmtId="0" fontId="54" fillId="0" borderId="0" xfId="0" applyFont="1" applyAlignment="1">
      <alignment wrapText="1"/>
    </xf>
    <xf numFmtId="169" fontId="56" fillId="55" borderId="10" xfId="0" applyNumberFormat="1" applyFont="1" applyFill="1" applyBorder="1" applyAlignment="1">
      <alignment horizontal="center" vertical="center" wrapText="1" readingOrder="1"/>
    </xf>
    <xf numFmtId="14" fontId="56" fillId="55" borderId="10" xfId="0" applyNumberFormat="1" applyFont="1" applyFill="1" applyBorder="1" applyAlignment="1">
      <alignment horizontal="center" vertical="center" wrapText="1"/>
    </xf>
    <xf numFmtId="0" fontId="57" fillId="56" borderId="10" xfId="216" applyFont="1" applyFill="1" applyBorder="1" applyAlignment="1">
      <alignment horizontal="justify" vertical="center" wrapText="1"/>
    </xf>
    <xf numFmtId="3" fontId="57" fillId="56" borderId="10" xfId="0" applyNumberFormat="1" applyFont="1" applyFill="1" applyBorder="1" applyAlignment="1">
      <alignment horizontal="center" vertical="center" wrapText="1"/>
    </xf>
    <xf numFmtId="164" fontId="58" fillId="56" borderId="10" xfId="1" applyNumberFormat="1" applyFont="1" applyFill="1" applyBorder="1" applyAlignment="1">
      <alignment horizontal="center" vertical="center" wrapText="1"/>
    </xf>
    <xf numFmtId="0" fontId="57" fillId="0" borderId="10" xfId="216" applyFont="1" applyBorder="1" applyAlignment="1">
      <alignment horizontal="justify" vertical="center" wrapText="1"/>
    </xf>
    <xf numFmtId="0" fontId="58" fillId="0" borderId="10" xfId="0" applyFont="1" applyFill="1" applyBorder="1" applyAlignment="1">
      <alignment horizontal="center" vertical="center" wrapText="1"/>
    </xf>
    <xf numFmtId="164" fontId="58" fillId="0" borderId="10" xfId="1" applyNumberFormat="1" applyFont="1" applyFill="1" applyBorder="1" applyAlignment="1">
      <alignment horizontal="center" vertical="center" wrapText="1"/>
    </xf>
    <xf numFmtId="0" fontId="58" fillId="0" borderId="10" xfId="0" quotePrefix="1" applyFont="1" applyFill="1" applyBorder="1" applyAlignment="1">
      <alignment horizontal="left" vertical="center" wrapText="1"/>
    </xf>
    <xf numFmtId="0" fontId="60" fillId="0" borderId="10" xfId="216" applyFont="1" applyBorder="1" applyAlignment="1">
      <alignment horizontal="left" vertical="center" wrapText="1" indent="1"/>
    </xf>
    <xf numFmtId="3" fontId="60" fillId="0" borderId="10" xfId="0" applyNumberFormat="1" applyFont="1" applyFill="1" applyBorder="1" applyAlignment="1">
      <alignment horizontal="center" vertical="center" wrapText="1"/>
    </xf>
    <xf numFmtId="164" fontId="61" fillId="0" borderId="10" xfId="1" applyNumberFormat="1" applyFont="1" applyFill="1" applyBorder="1" applyAlignment="1">
      <alignment horizontal="center" vertical="center" wrapText="1"/>
    </xf>
    <xf numFmtId="0" fontId="57" fillId="0" borderId="10" xfId="216" applyFont="1" applyBorder="1" applyAlignment="1">
      <alignment horizontal="left" vertical="center" wrapText="1"/>
    </xf>
    <xf numFmtId="3" fontId="57" fillId="0" borderId="10" xfId="0" applyNumberFormat="1" applyFont="1" applyFill="1" applyBorder="1" applyAlignment="1">
      <alignment horizontal="center" vertical="center" wrapText="1"/>
    </xf>
    <xf numFmtId="2" fontId="58" fillId="0" borderId="10" xfId="395" applyNumberFormat="1" applyFont="1" applyFill="1" applyBorder="1" applyAlignment="1">
      <alignment horizontal="center" vertical="center" wrapText="1"/>
    </xf>
    <xf numFmtId="0" fontId="58" fillId="56" borderId="10" xfId="0" quotePrefix="1" applyFont="1" applyFill="1" applyBorder="1" applyAlignment="1">
      <alignment horizontal="left" vertical="center" wrapText="1"/>
    </xf>
    <xf numFmtId="0" fontId="58" fillId="56" borderId="10" xfId="0" applyFont="1" applyFill="1" applyBorder="1" applyAlignment="1">
      <alignment horizontal="center" vertical="center" wrapText="1"/>
    </xf>
    <xf numFmtId="0" fontId="57" fillId="0" borderId="10" xfId="216" applyFont="1" applyBorder="1" applyAlignment="1">
      <alignment horizontal="left" vertical="center" wrapText="1" indent="1"/>
    </xf>
    <xf numFmtId="0" fontId="57" fillId="56" borderId="10" xfId="216" applyFont="1" applyFill="1" applyBorder="1" applyAlignment="1">
      <alignment horizontal="left" vertical="center" wrapText="1"/>
    </xf>
    <xf numFmtId="2" fontId="58" fillId="56" borderId="10" xfId="395" applyNumberFormat="1" applyFont="1" applyFill="1" applyBorder="1" applyAlignment="1">
      <alignment horizontal="center" vertical="center" wrapText="1"/>
    </xf>
    <xf numFmtId="0" fontId="58" fillId="56" borderId="10" xfId="0" applyFont="1" applyFill="1" applyBorder="1" applyAlignment="1">
      <alignment horizontal="left" vertical="center" wrapText="1"/>
    </xf>
    <xf numFmtId="0" fontId="57" fillId="0" borderId="21" xfId="216" quotePrefix="1" applyFont="1" applyBorder="1" applyAlignment="1">
      <alignment horizontal="left" vertical="center" wrapText="1" indent="1"/>
    </xf>
    <xf numFmtId="3" fontId="57" fillId="0" borderId="22" xfId="0" applyNumberFormat="1" applyFont="1" applyFill="1" applyBorder="1" applyAlignment="1">
      <alignment horizontal="center" vertical="center" wrapText="1"/>
    </xf>
    <xf numFmtId="0" fontId="57" fillId="0" borderId="23" xfId="216" quotePrefix="1" applyFont="1" applyBorder="1" applyAlignment="1">
      <alignment horizontal="left" vertical="center" wrapText="1" indent="1"/>
    </xf>
    <xf numFmtId="0" fontId="58" fillId="56" borderId="24" xfId="0" applyFont="1" applyFill="1" applyBorder="1" applyAlignment="1">
      <alignment horizontal="left" vertical="center" wrapText="1"/>
    </xf>
    <xf numFmtId="0" fontId="58" fillId="56" borderId="24" xfId="0" applyFont="1" applyFill="1" applyBorder="1" applyAlignment="1">
      <alignment horizontal="center" vertical="center" wrapText="1"/>
    </xf>
    <xf numFmtId="0" fontId="57" fillId="56" borderId="23" xfId="216" applyFont="1" applyFill="1" applyBorder="1" applyAlignment="1">
      <alignment horizontal="justify" vertical="center" wrapText="1"/>
    </xf>
    <xf numFmtId="0" fontId="57" fillId="0" borderId="21" xfId="216" quotePrefix="1" applyFont="1" applyFill="1" applyBorder="1" applyAlignment="1">
      <alignment horizontal="left" vertical="center" wrapText="1" indent="1"/>
    </xf>
    <xf numFmtId="0" fontId="57" fillId="0" borderId="23" xfId="216" quotePrefix="1" applyFont="1" applyFill="1" applyBorder="1" applyAlignment="1">
      <alignment horizontal="left" vertical="center" wrapText="1" indent="1"/>
    </xf>
    <xf numFmtId="0" fontId="60" fillId="0" borderId="0" xfId="216" applyFont="1" applyBorder="1" applyAlignment="1">
      <alignment horizontal="left" vertical="center" indent="1"/>
    </xf>
    <xf numFmtId="3" fontId="57" fillId="0" borderId="0" xfId="0" applyNumberFormat="1" applyFont="1" applyFill="1" applyBorder="1" applyAlignment="1">
      <alignment horizontal="center" vertical="center" wrapText="1"/>
    </xf>
    <xf numFmtId="3" fontId="58" fillId="0" borderId="0" xfId="0" applyNumberFormat="1" applyFont="1" applyFill="1" applyBorder="1" applyAlignment="1">
      <alignment horizontal="center" vertical="center" wrapText="1"/>
    </xf>
    <xf numFmtId="3" fontId="59" fillId="0" borderId="0" xfId="0" applyNumberFormat="1" applyFont="1" applyFill="1" applyBorder="1" applyAlignment="1">
      <alignment horizontal="center" vertical="center" wrapText="1"/>
    </xf>
    <xf numFmtId="164" fontId="58" fillId="0" borderId="0" xfId="1" applyNumberFormat="1" applyFont="1" applyFill="1" applyBorder="1" applyAlignment="1">
      <alignment horizontal="center" vertical="center" wrapText="1"/>
    </xf>
    <xf numFmtId="0" fontId="54" fillId="0" borderId="0" xfId="0" applyFont="1"/>
    <xf numFmtId="0" fontId="57" fillId="0" borderId="0" xfId="216" applyFont="1" applyBorder="1" applyAlignment="1">
      <alignment horizontal="left" vertical="center" wrapText="1" indent="1"/>
    </xf>
    <xf numFmtId="169" fontId="58" fillId="0" borderId="0" xfId="0" applyNumberFormat="1" applyFont="1" applyFill="1" applyBorder="1" applyAlignment="1">
      <alignment horizontal="center" vertical="center" wrapText="1"/>
    </xf>
    <xf numFmtId="0" fontId="63" fillId="0" borderId="0" xfId="0" applyFont="1"/>
    <xf numFmtId="3" fontId="61" fillId="0" borderId="20" xfId="0" applyNumberFormat="1" applyFont="1" applyFill="1" applyBorder="1" applyAlignment="1">
      <alignment vertical="center" wrapText="1"/>
    </xf>
    <xf numFmtId="3" fontId="62" fillId="0" borderId="20" xfId="0" applyNumberFormat="1" applyFont="1" applyFill="1" applyBorder="1" applyAlignment="1">
      <alignment vertical="center" wrapText="1"/>
    </xf>
    <xf numFmtId="164" fontId="61" fillId="0" borderId="10" xfId="1" applyNumberFormat="1" applyFont="1" applyFill="1" applyBorder="1" applyAlignment="1">
      <alignment vertical="center" wrapText="1"/>
    </xf>
    <xf numFmtId="3" fontId="58" fillId="0" borderId="20" xfId="0" applyNumberFormat="1" applyFont="1" applyFill="1" applyBorder="1" applyAlignment="1">
      <alignment vertical="center" wrapText="1"/>
    </xf>
    <xf numFmtId="3" fontId="59" fillId="0" borderId="20" xfId="0" applyNumberFormat="1" applyFont="1" applyFill="1" applyBorder="1" applyAlignment="1">
      <alignment vertical="center" wrapText="1"/>
    </xf>
    <xf numFmtId="164" fontId="58" fillId="0" borderId="10" xfId="1" applyNumberFormat="1" applyFont="1" applyFill="1" applyBorder="1" applyAlignment="1">
      <alignment vertical="center" wrapText="1"/>
    </xf>
    <xf numFmtId="0" fontId="58" fillId="56" borderId="10" xfId="0" applyFont="1" applyFill="1" applyBorder="1" applyAlignment="1">
      <alignment vertical="center" wrapText="1"/>
    </xf>
    <xf numFmtId="0" fontId="59" fillId="56" borderId="10" xfId="0" applyFont="1" applyFill="1" applyBorder="1" applyAlignment="1">
      <alignment vertical="center" wrapText="1"/>
    </xf>
    <xf numFmtId="3" fontId="59" fillId="56" borderId="10" xfId="0" applyNumberFormat="1" applyFont="1" applyFill="1" applyBorder="1" applyAlignment="1">
      <alignment vertical="center" wrapText="1"/>
    </xf>
    <xf numFmtId="164" fontId="58" fillId="56" borderId="10" xfId="1" applyNumberFormat="1" applyFont="1" applyFill="1" applyBorder="1" applyAlignment="1">
      <alignment vertical="center" wrapText="1"/>
    </xf>
    <xf numFmtId="3" fontId="58" fillId="56" borderId="20" xfId="0" applyNumberFormat="1" applyFont="1" applyFill="1" applyBorder="1" applyAlignment="1">
      <alignment vertical="center" wrapText="1"/>
    </xf>
    <xf numFmtId="3" fontId="59" fillId="56" borderId="20" xfId="0" applyNumberFormat="1" applyFont="1" applyFill="1" applyBorder="1" applyAlignment="1">
      <alignment vertical="center" wrapText="1"/>
    </xf>
    <xf numFmtId="2" fontId="58" fillId="56" borderId="10" xfId="395" applyNumberFormat="1" applyFont="1" applyFill="1" applyBorder="1" applyAlignment="1">
      <alignment vertical="center" wrapText="1"/>
    </xf>
    <xf numFmtId="0" fontId="59" fillId="56" borderId="20" xfId="0" applyFont="1" applyFill="1" applyBorder="1" applyAlignment="1">
      <alignment vertical="center" wrapText="1"/>
    </xf>
    <xf numFmtId="169" fontId="58" fillId="56" borderId="10" xfId="0" applyNumberFormat="1" applyFont="1" applyFill="1" applyBorder="1" applyAlignment="1">
      <alignment vertical="center" wrapText="1"/>
    </xf>
    <xf numFmtId="169" fontId="59" fillId="56" borderId="10" xfId="0" applyNumberFormat="1" applyFont="1" applyFill="1" applyBorder="1" applyAlignment="1">
      <alignment vertical="center" wrapText="1"/>
    </xf>
    <xf numFmtId="169" fontId="58" fillId="0" borderId="20" xfId="0" applyNumberFormat="1" applyFont="1" applyFill="1" applyBorder="1" applyAlignment="1">
      <alignment vertical="center" wrapText="1"/>
    </xf>
    <xf numFmtId="169" fontId="59" fillId="0" borderId="20" xfId="0" applyNumberFormat="1" applyFont="1" applyFill="1" applyBorder="1" applyAlignment="1">
      <alignment vertical="center" wrapText="1"/>
    </xf>
    <xf numFmtId="4" fontId="58" fillId="56" borderId="25" xfId="0" applyNumberFormat="1" applyFont="1" applyFill="1" applyBorder="1" applyAlignment="1">
      <alignment vertical="center" wrapText="1"/>
    </xf>
    <xf numFmtId="0" fontId="58" fillId="56" borderId="20" xfId="0" applyFont="1" applyFill="1" applyBorder="1" applyAlignment="1">
      <alignment vertical="center" wrapText="1"/>
    </xf>
    <xf numFmtId="169" fontId="58" fillId="0" borderId="10" xfId="395" applyNumberFormat="1" applyFont="1" applyFill="1" applyBorder="1" applyAlignment="1">
      <alignment vertical="center" wrapText="1"/>
    </xf>
    <xf numFmtId="169" fontId="58" fillId="56" borderId="10" xfId="395" applyNumberFormat="1" applyFont="1" applyFill="1" applyBorder="1" applyAlignment="1">
      <alignment vertical="center" wrapText="1"/>
    </xf>
    <xf numFmtId="170" fontId="58" fillId="56" borderId="10" xfId="1" applyNumberFormat="1" applyFont="1" applyFill="1" applyBorder="1" applyAlignment="1">
      <alignment vertical="center" wrapText="1"/>
    </xf>
    <xf numFmtId="3" fontId="58" fillId="56" borderId="10" xfId="0" applyNumberFormat="1" applyFont="1" applyFill="1" applyBorder="1" applyAlignment="1">
      <alignment vertical="center" wrapText="1"/>
    </xf>
    <xf numFmtId="3" fontId="58" fillId="0" borderId="10" xfId="0" applyNumberFormat="1" applyFont="1" applyFill="1" applyBorder="1" applyAlignment="1">
      <alignment vertical="center" wrapText="1"/>
    </xf>
    <xf numFmtId="9" fontId="58" fillId="56" borderId="10" xfId="0" applyNumberFormat="1" applyFont="1" applyFill="1" applyBorder="1" applyAlignment="1">
      <alignment vertical="center" wrapText="1"/>
    </xf>
    <xf numFmtId="9" fontId="58" fillId="0" borderId="20" xfId="0" applyNumberFormat="1" applyFont="1" applyFill="1" applyBorder="1" applyAlignment="1">
      <alignment vertical="center" wrapText="1"/>
    </xf>
    <xf numFmtId="0" fontId="58" fillId="0" borderId="10" xfId="0" applyFont="1" applyFill="1" applyBorder="1" applyAlignment="1">
      <alignment vertical="center" wrapText="1"/>
    </xf>
    <xf numFmtId="0" fontId="59" fillId="0" borderId="10" xfId="0" applyFont="1" applyFill="1" applyBorder="1" applyAlignment="1">
      <alignment vertical="center" wrapText="1"/>
    </xf>
    <xf numFmtId="3" fontId="59" fillId="0" borderId="10" xfId="0" applyNumberFormat="1" applyFont="1" applyFill="1" applyBorder="1" applyAlignment="1">
      <alignment vertical="center" wrapText="1"/>
    </xf>
    <xf numFmtId="3" fontId="57" fillId="0" borderId="10" xfId="0" applyNumberFormat="1" applyFont="1" applyFill="1" applyBorder="1" applyAlignment="1">
      <alignment vertical="center" wrapText="1"/>
    </xf>
    <xf numFmtId="3" fontId="60" fillId="0" borderId="10" xfId="0" applyNumberFormat="1" applyFont="1" applyFill="1" applyBorder="1" applyAlignment="1">
      <alignment vertical="center" wrapText="1"/>
    </xf>
    <xf numFmtId="3" fontId="62" fillId="0" borderId="10" xfId="0" applyNumberFormat="1" applyFont="1" applyFill="1" applyBorder="1" applyAlignment="1">
      <alignment vertical="center" wrapText="1"/>
    </xf>
    <xf numFmtId="0" fontId="64" fillId="57" borderId="22" xfId="0" applyFont="1" applyFill="1" applyBorder="1" applyAlignment="1">
      <alignment horizontal="left" vertical="center"/>
    </xf>
    <xf numFmtId="0" fontId="64" fillId="57" borderId="22" xfId="0" applyFont="1" applyFill="1" applyBorder="1" applyAlignment="1">
      <alignment horizontal="center" vertical="center"/>
    </xf>
    <xf numFmtId="0" fontId="64" fillId="0" borderId="22" xfId="0" applyFont="1" applyBorder="1" applyAlignment="1">
      <alignment horizontal="center" vertical="center"/>
    </xf>
    <xf numFmtId="0" fontId="64" fillId="0" borderId="22" xfId="0" applyFont="1" applyBorder="1" applyAlignment="1">
      <alignment horizontal="left" vertical="center" wrapText="1"/>
    </xf>
    <xf numFmtId="0" fontId="64" fillId="0" borderId="22" xfId="0" applyFont="1" applyBorder="1" applyAlignment="1">
      <alignment horizontal="left" vertical="center" wrapText="1" indent="1"/>
    </xf>
    <xf numFmtId="0" fontId="60" fillId="0" borderId="23" xfId="216" quotePrefix="1" applyFont="1" applyFill="1" applyBorder="1" applyAlignment="1">
      <alignment horizontal="left" vertical="center" wrapText="1" indent="3"/>
    </xf>
    <xf numFmtId="1" fontId="65" fillId="0" borderId="20" xfId="0" applyNumberFormat="1" applyFont="1" applyFill="1" applyBorder="1" applyAlignment="1">
      <alignment horizontal="center" vertical="center" wrapText="1"/>
    </xf>
    <xf numFmtId="0" fontId="66" fillId="0" borderId="22" xfId="0" applyFont="1" applyBorder="1" applyAlignment="1">
      <alignment horizontal="center" vertical="center"/>
    </xf>
    <xf numFmtId="0" fontId="67" fillId="0" borderId="0" xfId="0" applyFont="1"/>
    <xf numFmtId="1" fontId="65" fillId="0" borderId="10" xfId="0" applyNumberFormat="1" applyFont="1" applyFill="1" applyBorder="1" applyAlignment="1">
      <alignment horizontal="center" vertical="center" wrapText="1"/>
    </xf>
    <xf numFmtId="3" fontId="60" fillId="0" borderId="22" xfId="0" applyNumberFormat="1" applyFont="1" applyFill="1" applyBorder="1" applyAlignment="1">
      <alignment horizontal="center" vertical="center" wrapText="1"/>
    </xf>
    <xf numFmtId="169" fontId="57" fillId="0" borderId="10" xfId="0" applyNumberFormat="1" applyFont="1" applyFill="1" applyBorder="1" applyAlignment="1">
      <alignment vertical="center" wrapText="1"/>
    </xf>
    <xf numFmtId="169" fontId="60" fillId="0" borderId="10" xfId="0" applyNumberFormat="1" applyFont="1" applyFill="1" applyBorder="1" applyAlignment="1">
      <alignment vertical="center" wrapText="1"/>
    </xf>
    <xf numFmtId="169" fontId="58" fillId="56" borderId="10" xfId="1" applyNumberFormat="1" applyFont="1" applyFill="1" applyBorder="1" applyAlignment="1">
      <alignment vertical="center" wrapText="1"/>
    </xf>
    <xf numFmtId="169" fontId="58" fillId="0" borderId="10" xfId="1" applyNumberFormat="1" applyFont="1" applyFill="1" applyBorder="1" applyAlignment="1">
      <alignment vertical="center" wrapText="1"/>
    </xf>
    <xf numFmtId="169" fontId="61" fillId="0" borderId="10" xfId="1" applyNumberFormat="1" applyFont="1" applyFill="1" applyBorder="1" applyAlignment="1">
      <alignment vertical="center" wrapText="1"/>
    </xf>
    <xf numFmtId="169" fontId="58" fillId="56" borderId="10" xfId="1" applyNumberFormat="1" applyFont="1" applyFill="1" applyBorder="1" applyAlignment="1">
      <alignment horizontal="right" vertical="center" wrapText="1"/>
    </xf>
    <xf numFmtId="169" fontId="61" fillId="0" borderId="10" xfId="1" applyNumberFormat="1" applyFont="1" applyFill="1" applyBorder="1" applyAlignment="1">
      <alignment horizontal="right" vertical="center" wrapText="1"/>
    </xf>
    <xf numFmtId="0" fontId="58" fillId="56" borderId="27" xfId="0" applyFont="1" applyFill="1" applyBorder="1" applyAlignment="1">
      <alignment horizontal="center" vertical="center" wrapText="1"/>
    </xf>
    <xf numFmtId="3" fontId="53" fillId="55" borderId="20" xfId="0" applyNumberFormat="1" applyFont="1" applyFill="1" applyBorder="1" applyAlignment="1">
      <alignment horizontal="center" vertical="center" wrapText="1" readingOrder="1"/>
    </xf>
    <xf numFmtId="169" fontId="56" fillId="58" borderId="10" xfId="0" applyNumberFormat="1" applyFont="1" applyFill="1" applyBorder="1" applyAlignment="1">
      <alignment horizontal="center" vertical="center" wrapText="1" readingOrder="1"/>
    </xf>
    <xf numFmtId="14" fontId="56" fillId="58" borderId="20" xfId="0" applyNumberFormat="1" applyFont="1" applyFill="1" applyBorder="1" applyAlignment="1">
      <alignment horizontal="center" vertical="center" wrapText="1"/>
    </xf>
    <xf numFmtId="169" fontId="68" fillId="58" borderId="10" xfId="0" applyNumberFormat="1" applyFont="1" applyFill="1" applyBorder="1" applyAlignment="1">
      <alignment horizontal="left" vertical="center" wrapText="1" readingOrder="1"/>
    </xf>
    <xf numFmtId="169" fontId="58" fillId="0" borderId="10" xfId="0" applyNumberFormat="1" applyFont="1" applyFill="1" applyBorder="1" applyAlignment="1">
      <alignment vertical="center" wrapText="1"/>
    </xf>
    <xf numFmtId="0" fontId="0" fillId="0" borderId="0" xfId="0" applyFill="1"/>
    <xf numFmtId="1" fontId="52" fillId="0" borderId="0" xfId="0" applyNumberFormat="1" applyFont="1" applyFill="1" applyBorder="1" applyAlignment="1">
      <alignment horizontal="center" vertical="center" wrapText="1"/>
    </xf>
    <xf numFmtId="9" fontId="58" fillId="0" borderId="10" xfId="0" applyNumberFormat="1" applyFont="1" applyFill="1" applyBorder="1" applyAlignment="1">
      <alignment vertical="center" wrapText="1"/>
    </xf>
    <xf numFmtId="0" fontId="57" fillId="0" borderId="10" xfId="216" applyFont="1" applyBorder="1" applyAlignment="1">
      <alignment horizontal="left" vertical="center" wrapText="1" indent="3"/>
    </xf>
    <xf numFmtId="0" fontId="69" fillId="0" borderId="10" xfId="216" applyFont="1" applyBorder="1" applyAlignment="1">
      <alignment horizontal="left" vertical="center" wrapText="1" indent="1"/>
    </xf>
    <xf numFmtId="169" fontId="58" fillId="56" borderId="10" xfId="0" applyNumberFormat="1" applyFont="1" applyFill="1" applyBorder="1" applyAlignment="1">
      <alignment horizontal="center" vertical="center" wrapText="1"/>
    </xf>
    <xf numFmtId="169" fontId="58" fillId="0" borderId="20" xfId="0" applyNumberFormat="1" applyFont="1" applyFill="1" applyBorder="1" applyAlignment="1">
      <alignment horizontal="center" vertical="center" wrapText="1"/>
    </xf>
    <xf numFmtId="169" fontId="59" fillId="0" borderId="20" xfId="0" applyNumberFormat="1" applyFont="1" applyFill="1" applyBorder="1" applyAlignment="1">
      <alignment horizontal="center" vertical="center" wrapText="1"/>
    </xf>
    <xf numFmtId="169" fontId="58" fillId="56" borderId="10" xfId="395" applyNumberFormat="1" applyFont="1" applyFill="1" applyBorder="1" applyAlignment="1">
      <alignment horizontal="center" vertical="center" wrapText="1"/>
    </xf>
    <xf numFmtId="169" fontId="58" fillId="0" borderId="10" xfId="395" applyNumberFormat="1" applyFont="1" applyFill="1" applyBorder="1" applyAlignment="1">
      <alignment horizontal="center" vertical="center" wrapText="1"/>
    </xf>
    <xf numFmtId="3" fontId="58" fillId="0" borderId="28" xfId="0" applyNumberFormat="1" applyFont="1" applyFill="1" applyBorder="1" applyAlignment="1">
      <alignment vertical="center" wrapText="1"/>
    </xf>
    <xf numFmtId="4" fontId="58" fillId="0" borderId="20" xfId="0" applyNumberFormat="1" applyFont="1" applyFill="1" applyBorder="1" applyAlignment="1">
      <alignment vertical="center" wrapText="1"/>
    </xf>
    <xf numFmtId="169" fontId="61" fillId="0" borderId="20" xfId="0" applyNumberFormat="1" applyFont="1" applyFill="1" applyBorder="1" applyAlignment="1">
      <alignment vertical="center" wrapText="1"/>
    </xf>
    <xf numFmtId="169" fontId="61" fillId="0" borderId="10" xfId="395" applyNumberFormat="1" applyFont="1" applyFill="1" applyBorder="1" applyAlignment="1">
      <alignment horizontal="center" vertical="center" wrapText="1"/>
    </xf>
    <xf numFmtId="0" fontId="71" fillId="0" borderId="22" xfId="0" applyFont="1" applyBorder="1" applyAlignment="1">
      <alignment horizontal="left"/>
    </xf>
    <xf numFmtId="0" fontId="72" fillId="0" borderId="22" xfId="0" applyFont="1" applyBorder="1" applyAlignment="1">
      <alignment horizontal="left" indent="2"/>
    </xf>
    <xf numFmtId="0" fontId="71" fillId="0" borderId="22" xfId="0" applyFont="1" applyBorder="1" applyAlignment="1">
      <alignment horizontal="left" indent="2"/>
    </xf>
    <xf numFmtId="0" fontId="59" fillId="0" borderId="22" xfId="0" applyFont="1" applyFill="1" applyBorder="1" applyAlignment="1">
      <alignment horizontal="left" indent="2"/>
    </xf>
    <xf numFmtId="0" fontId="0" fillId="0" borderId="0" xfId="0" applyAlignment="1">
      <alignment horizontal="center"/>
    </xf>
  </cellXfs>
  <cellStyles count="399">
    <cellStyle name="20% - Акцент1 2" xfId="2"/>
    <cellStyle name="20% - Акцент1 3" xfId="3"/>
    <cellStyle name="20% - Акцент1 3 2" xfId="4"/>
    <cellStyle name="20% - Акцент1 4" xfId="5"/>
    <cellStyle name="20% - Акцент1 5" xfId="6"/>
    <cellStyle name="20% - Акцент2 2" xfId="7"/>
    <cellStyle name="20% - Акцент2 3" xfId="8"/>
    <cellStyle name="20% - Акцент2 3 2" xfId="9"/>
    <cellStyle name="20% - Акцент2 4" xfId="10"/>
    <cellStyle name="20% - Акцент2 5" xfId="11"/>
    <cellStyle name="20% - Акцент3 2" xfId="12"/>
    <cellStyle name="20% - Акцент3 3" xfId="13"/>
    <cellStyle name="20% - Акцент3 3 2" xfId="14"/>
    <cellStyle name="20% - Акцент3 4" xfId="15"/>
    <cellStyle name="20% - Акцент3 5" xfId="16"/>
    <cellStyle name="20% - Акцент4 2" xfId="17"/>
    <cellStyle name="20% - Акцент4 3" xfId="18"/>
    <cellStyle name="20% - Акцент4 3 2" xfId="19"/>
    <cellStyle name="20% - Акцент4 4" xfId="20"/>
    <cellStyle name="20% - Акцент4 5" xfId="21"/>
    <cellStyle name="20% - Акцент5 2" xfId="22"/>
    <cellStyle name="20% - Акцент5 3" xfId="23"/>
    <cellStyle name="20% - Акцент5 3 2" xfId="24"/>
    <cellStyle name="20% - Акцент5 4" xfId="25"/>
    <cellStyle name="20% - Акцент6 2" xfId="26"/>
    <cellStyle name="20% - Акцент6 3" xfId="27"/>
    <cellStyle name="20% - Акцент6 3 2" xfId="28"/>
    <cellStyle name="20% - Акцент6 4" xfId="29"/>
    <cellStyle name="40% - Акцент1 2" xfId="30"/>
    <cellStyle name="40% - Акцент1 3" xfId="31"/>
    <cellStyle name="40% - Акцент1 3 2" xfId="32"/>
    <cellStyle name="40% - Акцент1 4" xfId="33"/>
    <cellStyle name="40% - Акцент2 2" xfId="34"/>
    <cellStyle name="40% - Акцент2 3" xfId="35"/>
    <cellStyle name="40% - Акцент2 3 2" xfId="36"/>
    <cellStyle name="40% - Акцент2 4" xfId="37"/>
    <cellStyle name="40% - Акцент3 2" xfId="38"/>
    <cellStyle name="40% - Акцент3 3" xfId="39"/>
    <cellStyle name="40% - Акцент3 3 2" xfId="40"/>
    <cellStyle name="40% - Акцент3 4" xfId="41"/>
    <cellStyle name="40% - Акцент3 5" xfId="42"/>
    <cellStyle name="40% - Акцент4 2" xfId="43"/>
    <cellStyle name="40% - Акцент4 3" xfId="44"/>
    <cellStyle name="40% - Акцент4 3 2" xfId="45"/>
    <cellStyle name="40% - Акцент4 4" xfId="46"/>
    <cellStyle name="40% - Акцент5 2" xfId="47"/>
    <cellStyle name="40% - Акцент5 3" xfId="48"/>
    <cellStyle name="40% - Акцент5 3 2" xfId="49"/>
    <cellStyle name="40% - Акцент5 4" xfId="50"/>
    <cellStyle name="40% - Акцент6 2" xfId="51"/>
    <cellStyle name="40% - Акцент6 3" xfId="52"/>
    <cellStyle name="40% - Акцент6 3 2" xfId="53"/>
    <cellStyle name="40% - Акцент6 4" xfId="54"/>
    <cellStyle name="60% - Акцент1 2" xfId="55"/>
    <cellStyle name="60% - Акцент1 3" xfId="56"/>
    <cellStyle name="60% - Акцент1 3 2" xfId="57"/>
    <cellStyle name="60% - Акцент1 4" xfId="58"/>
    <cellStyle name="60% - Акцент2 2" xfId="59"/>
    <cellStyle name="60% - Акцент2 3" xfId="60"/>
    <cellStyle name="60% - Акцент2 3 2" xfId="61"/>
    <cellStyle name="60% - Акцент2 4" xfId="62"/>
    <cellStyle name="60% - Акцент3 2" xfId="63"/>
    <cellStyle name="60% - Акцент3 3" xfId="64"/>
    <cellStyle name="60% - Акцент3 3 2" xfId="65"/>
    <cellStyle name="60% - Акцент3 4" xfId="66"/>
    <cellStyle name="60% - Акцент3 5" xfId="67"/>
    <cellStyle name="60% - Акцент4 2" xfId="68"/>
    <cellStyle name="60% - Акцент4 3" xfId="69"/>
    <cellStyle name="60% - Акцент4 3 2" xfId="70"/>
    <cellStyle name="60% - Акцент4 4" xfId="71"/>
    <cellStyle name="60% - Акцент4 5" xfId="72"/>
    <cellStyle name="60% - Акцент5 2" xfId="73"/>
    <cellStyle name="60% - Акцент5 3" xfId="74"/>
    <cellStyle name="60% - Акцент5 3 2" xfId="75"/>
    <cellStyle name="60% - Акцент5 4" xfId="76"/>
    <cellStyle name="60% - Акцент6 2" xfId="77"/>
    <cellStyle name="60% - Акцент6 3" xfId="78"/>
    <cellStyle name="60% - Акцент6 3 2" xfId="79"/>
    <cellStyle name="60% - Акцент6 4" xfId="80"/>
    <cellStyle name="60% - Акцент6 5" xfId="81"/>
    <cellStyle name="Excel Built-in Normal" xfId="82"/>
    <cellStyle name="m49048872" xfId="398"/>
    <cellStyle name="Normal_Claims" xfId="83"/>
    <cellStyle name="TableStyleLight1" xfId="84"/>
    <cellStyle name="Акцент1 2" xfId="85"/>
    <cellStyle name="Акцент1 3" xfId="86"/>
    <cellStyle name="Акцент1 3 2" xfId="87"/>
    <cellStyle name="Акцент1 4" xfId="88"/>
    <cellStyle name="Акцент2 2" xfId="89"/>
    <cellStyle name="Акцент2 3" xfId="90"/>
    <cellStyle name="Акцент2 3 2" xfId="91"/>
    <cellStyle name="Акцент2 4" xfId="92"/>
    <cellStyle name="Акцент3 2" xfId="93"/>
    <cellStyle name="Акцент3 3" xfId="94"/>
    <cellStyle name="Акцент3 3 2" xfId="95"/>
    <cellStyle name="Акцент3 4" xfId="96"/>
    <cellStyle name="Акцент4 2" xfId="97"/>
    <cellStyle name="Акцент4 3" xfId="98"/>
    <cellStyle name="Акцент4 3 2" xfId="99"/>
    <cellStyle name="Акцент4 4" xfId="100"/>
    <cellStyle name="Акцент5 2" xfId="101"/>
    <cellStyle name="Акцент5 3" xfId="102"/>
    <cellStyle name="Акцент5 3 2" xfId="103"/>
    <cellStyle name="Акцент5 4" xfId="104"/>
    <cellStyle name="Акцент6 2" xfId="105"/>
    <cellStyle name="Акцент6 3" xfId="106"/>
    <cellStyle name="Акцент6 3 2" xfId="107"/>
    <cellStyle name="Акцент6 4" xfId="108"/>
    <cellStyle name="Ввод  2" xfId="109"/>
    <cellStyle name="Ввод  2 2" xfId="110"/>
    <cellStyle name="Ввод  3" xfId="111"/>
    <cellStyle name="Ввод  3 2" xfId="112"/>
    <cellStyle name="Ввод  4" xfId="113"/>
    <cellStyle name="Вывод 2" xfId="114"/>
    <cellStyle name="Вывод 2 2" xfId="115"/>
    <cellStyle name="Вывод 3" xfId="116"/>
    <cellStyle name="Вывод 3 2" xfId="117"/>
    <cellStyle name="Вывод 4" xfId="118"/>
    <cellStyle name="Вычисление 2" xfId="119"/>
    <cellStyle name="Вычисление 2 2" xfId="120"/>
    <cellStyle name="Вычисление 3" xfId="121"/>
    <cellStyle name="Вычисление 3 2" xfId="122"/>
    <cellStyle name="Вычисление 4" xfId="123"/>
    <cellStyle name="Гиперссылка 2" xfId="124"/>
    <cellStyle name="Денежный 2" xfId="125"/>
    <cellStyle name="Заголовок 1 2" xfId="126"/>
    <cellStyle name="Заголовок 1 3" xfId="127"/>
    <cellStyle name="Заголовок 1 3 2" xfId="128"/>
    <cellStyle name="Заголовок 1 4" xfId="129"/>
    <cellStyle name="Заголовок 2 2" xfId="130"/>
    <cellStyle name="Заголовок 2 3" xfId="131"/>
    <cellStyle name="Заголовок 2 3 2" xfId="132"/>
    <cellStyle name="Заголовок 2 4" xfId="133"/>
    <cellStyle name="Заголовок 3 2" xfId="134"/>
    <cellStyle name="Заголовок 3 3" xfId="135"/>
    <cellStyle name="Заголовок 3 3 2" xfId="136"/>
    <cellStyle name="Заголовок 3 4" xfId="137"/>
    <cellStyle name="Заголовок 4 2" xfId="138"/>
    <cellStyle name="Заголовок 4 3" xfId="139"/>
    <cellStyle name="Заголовок 4 3 2" xfId="140"/>
    <cellStyle name="Заголовок 4 4" xfId="141"/>
    <cellStyle name="Итог 2" xfId="142"/>
    <cellStyle name="Итог 2 2" xfId="143"/>
    <cellStyle name="Итог 3" xfId="144"/>
    <cellStyle name="Итог 3 2" xfId="145"/>
    <cellStyle name="Итог 4" xfId="146"/>
    <cellStyle name="Контрольная ячейка 2" xfId="147"/>
    <cellStyle name="Контрольная ячейка 3" xfId="148"/>
    <cellStyle name="Контрольная ячейка 3 2" xfId="149"/>
    <cellStyle name="Контрольная ячейка 4" xfId="150"/>
    <cellStyle name="Название 2" xfId="151"/>
    <cellStyle name="Название 3" xfId="152"/>
    <cellStyle name="Название 3 2" xfId="153"/>
    <cellStyle name="Название 4" xfId="154"/>
    <cellStyle name="Нейтральный 2" xfId="155"/>
    <cellStyle name="Нейтральный 3" xfId="156"/>
    <cellStyle name="Нейтральный 3 2" xfId="157"/>
    <cellStyle name="Нейтральный 4" xfId="158"/>
    <cellStyle name="Обычный" xfId="0" builtinId="0"/>
    <cellStyle name="Обычный 10" xfId="159"/>
    <cellStyle name="Обычный 10 2" xfId="160"/>
    <cellStyle name="Обычный 10 3" xfId="161"/>
    <cellStyle name="Обычный 100" xfId="162"/>
    <cellStyle name="Обычный 101" xfId="163"/>
    <cellStyle name="Обычный 102" xfId="164"/>
    <cellStyle name="Обычный 103" xfId="165"/>
    <cellStyle name="Обычный 104" xfId="166"/>
    <cellStyle name="Обычный 105" xfId="167"/>
    <cellStyle name="Обычный 106" xfId="168"/>
    <cellStyle name="Обычный 107" xfId="169"/>
    <cellStyle name="Обычный 107 2" xfId="170"/>
    <cellStyle name="Обычный 108" xfId="171"/>
    <cellStyle name="Обычный 109" xfId="172"/>
    <cellStyle name="Обычный 11" xfId="173"/>
    <cellStyle name="Обычный 11 2" xfId="174"/>
    <cellStyle name="Обычный 110" xfId="175"/>
    <cellStyle name="Обычный 111" xfId="176"/>
    <cellStyle name="Обычный 112" xfId="177"/>
    <cellStyle name="Обычный 12" xfId="178"/>
    <cellStyle name="Обычный 12 2" xfId="179"/>
    <cellStyle name="Обычный 12 3" xfId="180"/>
    <cellStyle name="Обычный 12 4" xfId="181"/>
    <cellStyle name="Обычный 12 4 2" xfId="182"/>
    <cellStyle name="Обычный 12 4 3" xfId="183"/>
    <cellStyle name="Обычный 12 4 4" xfId="184"/>
    <cellStyle name="Обычный 12 4 4 2" xfId="185"/>
    <cellStyle name="Обычный 12 4 4 2 2" xfId="186"/>
    <cellStyle name="Обычный 12 4 4 2 3" xfId="187"/>
    <cellStyle name="Обычный 12 4 4 2 4" xfId="188"/>
    <cellStyle name="Обычный 12 4 4 2 5" xfId="189"/>
    <cellStyle name="Обычный 12 4 4 2 5 2" xfId="190"/>
    <cellStyle name="Обычный 12 4 4 3" xfId="191"/>
    <cellStyle name="Обычный 12 4 4 4" xfId="192"/>
    <cellStyle name="Обычный 12 4 4 5" xfId="193"/>
    <cellStyle name="Обычный 12 4 4 6" xfId="194"/>
    <cellStyle name="Обычный 12 4 4 7" xfId="195"/>
    <cellStyle name="Обычный 12 5" xfId="196"/>
    <cellStyle name="Обычный 13" xfId="197"/>
    <cellStyle name="Обычный 13 2" xfId="198"/>
    <cellStyle name="Обычный 14" xfId="199"/>
    <cellStyle name="Обычный 15" xfId="200"/>
    <cellStyle name="Обычный 16" xfId="201"/>
    <cellStyle name="Обычный 17" xfId="202"/>
    <cellStyle name="Обычный 18" xfId="203"/>
    <cellStyle name="Обычный 19" xfId="204"/>
    <cellStyle name="Обычный 2" xfId="205"/>
    <cellStyle name="Обычный 2 2" xfId="206"/>
    <cellStyle name="Обычный 2 2 2" xfId="207"/>
    <cellStyle name="Обычный 2 2 3" xfId="208"/>
    <cellStyle name="Обычный 2 3" xfId="209"/>
    <cellStyle name="Обычный 2 4" xfId="210"/>
    <cellStyle name="Обычный 2 4 3 2 2" xfId="211"/>
    <cellStyle name="Обычный 2 5" xfId="212"/>
    <cellStyle name="Обычный 2 5 2" xfId="213"/>
    <cellStyle name="Обычный 2 6" xfId="214"/>
    <cellStyle name="Обычный 2 7" xfId="215"/>
    <cellStyle name="Обычный 2 8" xfId="216"/>
    <cellStyle name="Обычный 2 9" xfId="217"/>
    <cellStyle name="Обычный 20" xfId="218"/>
    <cellStyle name="Обычный 21" xfId="219"/>
    <cellStyle name="Обычный 22" xfId="220"/>
    <cellStyle name="Обычный 23" xfId="221"/>
    <cellStyle name="Обычный 24" xfId="222"/>
    <cellStyle name="Обычный 25" xfId="223"/>
    <cellStyle name="Обычный 26" xfId="224"/>
    <cellStyle name="Обычный 27" xfId="225"/>
    <cellStyle name="Обычный 28" xfId="226"/>
    <cellStyle name="Обычный 29" xfId="227"/>
    <cellStyle name="Обычный 3" xfId="228"/>
    <cellStyle name="Обычный 3 2" xfId="229"/>
    <cellStyle name="Обычный 3 2 2" xfId="230"/>
    <cellStyle name="Обычный 3 3" xfId="231"/>
    <cellStyle name="Обычный 3 4" xfId="232"/>
    <cellStyle name="Обычный 3 5" xfId="233"/>
    <cellStyle name="Обычный 30" xfId="234"/>
    <cellStyle name="Обычный 31" xfId="235"/>
    <cellStyle name="Обычный 32" xfId="236"/>
    <cellStyle name="Обычный 33" xfId="237"/>
    <cellStyle name="Обычный 34" xfId="238"/>
    <cellStyle name="Обычный 35" xfId="239"/>
    <cellStyle name="Обычный 36" xfId="240"/>
    <cellStyle name="Обычный 37" xfId="241"/>
    <cellStyle name="Обычный 38" xfId="242"/>
    <cellStyle name="Обычный 39" xfId="243"/>
    <cellStyle name="Обычный 4" xfId="244"/>
    <cellStyle name="Обычный 4 2" xfId="245"/>
    <cellStyle name="Обычный 4 3" xfId="246"/>
    <cellStyle name="Обычный 4 4" xfId="247"/>
    <cellStyle name="Обычный 4 5" xfId="248"/>
    <cellStyle name="Обычный 4 6" xfId="249"/>
    <cellStyle name="Обычный 4 7" xfId="250"/>
    <cellStyle name="Обычный 4_апрель 2013-..." xfId="251"/>
    <cellStyle name="Обычный 40" xfId="252"/>
    <cellStyle name="Обычный 41" xfId="253"/>
    <cellStyle name="Обычный 42" xfId="254"/>
    <cellStyle name="Обычный 43" xfId="255"/>
    <cellStyle name="Обычный 44" xfId="256"/>
    <cellStyle name="Обычный 45" xfId="257"/>
    <cellStyle name="Обычный 46" xfId="258"/>
    <cellStyle name="Обычный 47" xfId="259"/>
    <cellStyle name="Обычный 48" xfId="260"/>
    <cellStyle name="Обычный 49" xfId="261"/>
    <cellStyle name="Обычный 5" xfId="262"/>
    <cellStyle name="Обычный 5 2" xfId="263"/>
    <cellStyle name="Обычный 50" xfId="264"/>
    <cellStyle name="Обычный 51" xfId="265"/>
    <cellStyle name="Обычный 52" xfId="266"/>
    <cellStyle name="Обычный 53" xfId="267"/>
    <cellStyle name="Обычный 54" xfId="268"/>
    <cellStyle name="Обычный 54 2" xfId="269"/>
    <cellStyle name="Обычный 55" xfId="270"/>
    <cellStyle name="Обычный 56" xfId="271"/>
    <cellStyle name="Обычный 57" xfId="272"/>
    <cellStyle name="Обычный 57 10" xfId="273"/>
    <cellStyle name="Обычный 57 11" xfId="274"/>
    <cellStyle name="Обычный 57 12" xfId="275"/>
    <cellStyle name="Обычный 57 13" xfId="276"/>
    <cellStyle name="Обычный 57 14" xfId="277"/>
    <cellStyle name="Обычный 57 14 2" xfId="278"/>
    <cellStyle name="Обычный 57 15" xfId="279"/>
    <cellStyle name="Обычный 57 16" xfId="280"/>
    <cellStyle name="Обычный 57 17" xfId="281"/>
    <cellStyle name="Обычный 57 18" xfId="282"/>
    <cellStyle name="Обычный 57 19" xfId="283"/>
    <cellStyle name="Обычный 57 2" xfId="284"/>
    <cellStyle name="Обычный 57 3" xfId="285"/>
    <cellStyle name="Обычный 57 4" xfId="286"/>
    <cellStyle name="Обычный 57 5" xfId="287"/>
    <cellStyle name="Обычный 57 6" xfId="288"/>
    <cellStyle name="Обычный 57 7" xfId="289"/>
    <cellStyle name="Обычный 57 8" xfId="290"/>
    <cellStyle name="Обычный 57 9" xfId="291"/>
    <cellStyle name="Обычный 58" xfId="292"/>
    <cellStyle name="Обычный 59" xfId="293"/>
    <cellStyle name="Обычный 6" xfId="294"/>
    <cellStyle name="Обычный 6 2" xfId="295"/>
    <cellStyle name="Обычный 60" xfId="296"/>
    <cellStyle name="Обычный 61" xfId="297"/>
    <cellStyle name="Обычный 62" xfId="298"/>
    <cellStyle name="Обычный 63" xfId="299"/>
    <cellStyle name="Обычный 64" xfId="300"/>
    <cellStyle name="Обычный 65" xfId="301"/>
    <cellStyle name="Обычный 66" xfId="302"/>
    <cellStyle name="Обычный 67" xfId="303"/>
    <cellStyle name="Обычный 68" xfId="304"/>
    <cellStyle name="Обычный 69" xfId="305"/>
    <cellStyle name="Обычный 7" xfId="306"/>
    <cellStyle name="Обычный 7 2" xfId="307"/>
    <cellStyle name="Обычный 70" xfId="308"/>
    <cellStyle name="Обычный 71" xfId="309"/>
    <cellStyle name="Обычный 72" xfId="310"/>
    <cellStyle name="Обычный 73" xfId="311"/>
    <cellStyle name="Обычный 74" xfId="312"/>
    <cellStyle name="Обычный 75" xfId="313"/>
    <cellStyle name="Обычный 76" xfId="314"/>
    <cellStyle name="Обычный 77" xfId="315"/>
    <cellStyle name="Обычный 77 2" xfId="316"/>
    <cellStyle name="Обычный 77 3" xfId="317"/>
    <cellStyle name="Обычный 78" xfId="318"/>
    <cellStyle name="Обычный 79" xfId="319"/>
    <cellStyle name="Обычный 79 2" xfId="320"/>
    <cellStyle name="Обычный 79 3" xfId="321"/>
    <cellStyle name="Обычный 8" xfId="322"/>
    <cellStyle name="Обычный 8 2" xfId="323"/>
    <cellStyle name="Обычный 80" xfId="324"/>
    <cellStyle name="Обычный 81" xfId="325"/>
    <cellStyle name="Обычный 82" xfId="326"/>
    <cellStyle name="Обычный 82 2" xfId="327"/>
    <cellStyle name="Обычный 82 3" xfId="328"/>
    <cellStyle name="Обычный 82 4" xfId="329"/>
    <cellStyle name="Обычный 83" xfId="330"/>
    <cellStyle name="Обычный 84" xfId="331"/>
    <cellStyle name="Обычный 84 2" xfId="332"/>
    <cellStyle name="Обычный 85" xfId="333"/>
    <cellStyle name="Обычный 85 2" xfId="334"/>
    <cellStyle name="Обычный 86" xfId="335"/>
    <cellStyle name="Обычный 87" xfId="336"/>
    <cellStyle name="Обычный 88" xfId="337"/>
    <cellStyle name="Обычный 89" xfId="338"/>
    <cellStyle name="Обычный 9" xfId="339"/>
    <cellStyle name="Обычный 9 2" xfId="340"/>
    <cellStyle name="Обычный 90" xfId="341"/>
    <cellStyle name="Обычный 91" xfId="342"/>
    <cellStyle name="Обычный 92" xfId="343"/>
    <cellStyle name="Обычный 93" xfId="344"/>
    <cellStyle name="Обычный 94" xfId="345"/>
    <cellStyle name="Обычный 95" xfId="346"/>
    <cellStyle name="Обычный 96" xfId="347"/>
    <cellStyle name="Обычный 97" xfId="348"/>
    <cellStyle name="Обычный 98" xfId="349"/>
    <cellStyle name="Обычный 99" xfId="350"/>
    <cellStyle name="Плохой 2" xfId="351"/>
    <cellStyle name="Плохой 3" xfId="352"/>
    <cellStyle name="Плохой 3 2" xfId="353"/>
    <cellStyle name="Плохой 4" xfId="354"/>
    <cellStyle name="Пояснение 2" xfId="355"/>
    <cellStyle name="Пояснение 3" xfId="356"/>
    <cellStyle name="Пояснение 3 2" xfId="357"/>
    <cellStyle name="Пояснение 4" xfId="358"/>
    <cellStyle name="Примечание 2" xfId="359"/>
    <cellStyle name="Примечание 2 2" xfId="360"/>
    <cellStyle name="Примечание 2 3" xfId="361"/>
    <cellStyle name="Примечание 3" xfId="362"/>
    <cellStyle name="Примечание 3 2" xfId="363"/>
    <cellStyle name="Примечание 3 3" xfId="364"/>
    <cellStyle name="Примечание 4" xfId="365"/>
    <cellStyle name="Примечание 4 2" xfId="366"/>
    <cellStyle name="Процентный" xfId="1" builtinId="5"/>
    <cellStyle name="Процентный 2" xfId="367"/>
    <cellStyle name="Процентный 2 2" xfId="397"/>
    <cellStyle name="Процентный 3" xfId="368"/>
    <cellStyle name="Процентный 4" xfId="369"/>
    <cellStyle name="Процентный 5" xfId="370"/>
    <cellStyle name="Процентный 6" xfId="371"/>
    <cellStyle name="Связанная ячейка 2" xfId="372"/>
    <cellStyle name="Связанная ячейка 3" xfId="373"/>
    <cellStyle name="Связанная ячейка 3 2" xfId="374"/>
    <cellStyle name="Связанная ячейка 4" xfId="375"/>
    <cellStyle name="Стиль 1" xfId="376"/>
    <cellStyle name="Текст предупреждения 2" xfId="377"/>
    <cellStyle name="Текст предупреждения 3" xfId="378"/>
    <cellStyle name="Текст предупреждения 3 2" xfId="379"/>
    <cellStyle name="Текст предупреждения 4" xfId="380"/>
    <cellStyle name="Тысячи [0]_sl100" xfId="381"/>
    <cellStyle name="Тысячи_sl100" xfId="382"/>
    <cellStyle name="Финансовый" xfId="395" builtinId="3"/>
    <cellStyle name="Финансовый 2" xfId="383"/>
    <cellStyle name="Финансовый 2 2" xfId="384"/>
    <cellStyle name="Финансовый 2 3" xfId="385"/>
    <cellStyle name="Финансовый 3" xfId="386"/>
    <cellStyle name="Финансовый 4" xfId="387"/>
    <cellStyle name="Финансовый 5" xfId="388"/>
    <cellStyle name="Финансовый 6" xfId="389"/>
    <cellStyle name="Финансовый 7" xfId="390"/>
    <cellStyle name="Финансовый 8" xfId="396"/>
    <cellStyle name="Хороший 2" xfId="391"/>
    <cellStyle name="Хороший 3" xfId="392"/>
    <cellStyle name="Хороший 3 2" xfId="393"/>
    <cellStyle name="Хороший 4" xfId="3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U333"/>
  <sheetViews>
    <sheetView tabSelected="1" topLeftCell="B1" zoomScaleNormal="100" workbookViewId="0">
      <pane xSplit="2" ySplit="1" topLeftCell="D2" activePane="bottomRight" state="frozen"/>
      <selection activeCell="B1" sqref="B1"/>
      <selection pane="topRight" activeCell="D1" sqref="D1"/>
      <selection pane="bottomLeft" activeCell="B2" sqref="B2"/>
      <selection pane="bottomRight" activeCell="B1" sqref="B1"/>
    </sheetView>
  </sheetViews>
  <sheetFormatPr defaultRowHeight="15"/>
  <cols>
    <col min="1" max="1" width="0.42578125" style="5" hidden="1" customWidth="1"/>
    <col min="2" max="2" width="41.5703125" style="50" customWidth="1"/>
    <col min="3" max="3" width="9.140625" style="50"/>
    <col min="4" max="4" width="10.28515625" style="50" customWidth="1"/>
    <col min="5" max="5" width="9.5703125" style="50" customWidth="1"/>
    <col min="6" max="6" width="9.85546875" style="50" customWidth="1"/>
    <col min="7" max="7" width="9.7109375" style="53" customWidth="1"/>
    <col min="8" max="14" width="10.42578125" style="53" customWidth="1"/>
    <col min="15" max="15" width="9.42578125" style="50" customWidth="1"/>
    <col min="16" max="16" width="11.140625" style="50" customWidth="1"/>
    <col min="17" max="17" width="23" customWidth="1"/>
    <col min="18" max="18" width="19.85546875" customWidth="1"/>
  </cols>
  <sheetData>
    <row r="1" spans="1:16" ht="25.5" customHeight="1">
      <c r="A1" s="12" t="s">
        <v>17</v>
      </c>
      <c r="B1" s="16" t="s">
        <v>47</v>
      </c>
      <c r="C1" s="16" t="s">
        <v>0</v>
      </c>
      <c r="D1" s="17">
        <v>43555</v>
      </c>
      <c r="E1" s="17">
        <v>43646</v>
      </c>
      <c r="F1" s="17">
        <v>43738</v>
      </c>
      <c r="G1" s="17">
        <v>43830</v>
      </c>
      <c r="H1" s="17">
        <v>43921</v>
      </c>
      <c r="I1" s="17">
        <v>44012</v>
      </c>
      <c r="J1" s="17">
        <v>44104</v>
      </c>
      <c r="K1" s="17">
        <v>44196</v>
      </c>
      <c r="L1" s="17">
        <v>44286</v>
      </c>
      <c r="M1" s="17">
        <v>44377</v>
      </c>
      <c r="N1" s="17">
        <v>44469</v>
      </c>
      <c r="O1" s="16" t="s">
        <v>1</v>
      </c>
      <c r="P1" s="16" t="s">
        <v>5</v>
      </c>
    </row>
    <row r="2" spans="1:16">
      <c r="A2" s="106"/>
      <c r="B2" s="109" t="s">
        <v>105</v>
      </c>
      <c r="C2" s="107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</row>
    <row r="3" spans="1:16" ht="22.5">
      <c r="A3" s="1">
        <v>1</v>
      </c>
      <c r="B3" s="18" t="s">
        <v>55</v>
      </c>
      <c r="C3" s="19" t="s">
        <v>2</v>
      </c>
      <c r="D3" s="64">
        <v>518</v>
      </c>
      <c r="E3" s="65">
        <v>504</v>
      </c>
      <c r="F3" s="64">
        <v>496</v>
      </c>
      <c r="G3" s="64">
        <v>482</v>
      </c>
      <c r="H3" s="64">
        <v>472</v>
      </c>
      <c r="I3" s="64">
        <v>467</v>
      </c>
      <c r="J3" s="64">
        <v>468</v>
      </c>
      <c r="K3" s="64">
        <v>464</v>
      </c>
      <c r="L3" s="64">
        <v>462</v>
      </c>
      <c r="M3" s="64">
        <v>449</v>
      </c>
      <c r="N3" s="64">
        <v>453</v>
      </c>
      <c r="O3" s="63">
        <f>N3/J3-1</f>
        <v>-3.2051282051282048E-2</v>
      </c>
      <c r="P3" s="63">
        <f t="shared" ref="P3:P12" si="0">N3/M3-1</f>
        <v>8.9086859688196629E-3</v>
      </c>
    </row>
    <row r="4" spans="1:16">
      <c r="A4" s="1"/>
      <c r="B4" s="21" t="s">
        <v>56</v>
      </c>
      <c r="C4" s="22" t="s">
        <v>2</v>
      </c>
      <c r="D4" s="57">
        <v>231</v>
      </c>
      <c r="E4" s="58">
        <v>226</v>
      </c>
      <c r="F4" s="57">
        <v>223</v>
      </c>
      <c r="G4" s="57">
        <v>221</v>
      </c>
      <c r="H4" s="57">
        <v>216</v>
      </c>
      <c r="I4" s="57">
        <v>212</v>
      </c>
      <c r="J4" s="57">
        <v>210</v>
      </c>
      <c r="K4" s="57">
        <v>206</v>
      </c>
      <c r="L4" s="57">
        <v>204</v>
      </c>
      <c r="M4" s="57">
        <v>194</v>
      </c>
      <c r="N4" s="57">
        <v>192</v>
      </c>
      <c r="O4" s="59">
        <f>N4/J4-1</f>
        <v>-8.5714285714285743E-2</v>
      </c>
      <c r="P4" s="59">
        <f t="shared" si="0"/>
        <v>-1.0309278350515427E-2</v>
      </c>
    </row>
    <row r="5" spans="1:16">
      <c r="A5" s="3">
        <v>2</v>
      </c>
      <c r="B5" s="24" t="s">
        <v>57</v>
      </c>
      <c r="C5" s="22" t="s">
        <v>2</v>
      </c>
      <c r="D5" s="81">
        <v>287</v>
      </c>
      <c r="E5" s="82">
        <v>277</v>
      </c>
      <c r="F5" s="82">
        <v>267</v>
      </c>
      <c r="G5" s="83">
        <v>255</v>
      </c>
      <c r="H5" s="83">
        <v>248</v>
      </c>
      <c r="I5" s="83">
        <v>247</v>
      </c>
      <c r="J5" s="83">
        <v>247</v>
      </c>
      <c r="K5" s="83">
        <v>246</v>
      </c>
      <c r="L5" s="83">
        <v>242</v>
      </c>
      <c r="M5" s="83">
        <v>239</v>
      </c>
      <c r="N5" s="83">
        <v>237</v>
      </c>
      <c r="O5" s="59">
        <f>N5/J5-1</f>
        <v>-4.0485829959514219E-2</v>
      </c>
      <c r="P5" s="59">
        <f t="shared" si="0"/>
        <v>-8.3682008368201055E-3</v>
      </c>
    </row>
    <row r="6" spans="1:16" ht="22.5">
      <c r="A6" s="1">
        <v>3</v>
      </c>
      <c r="B6" s="25" t="s">
        <v>58</v>
      </c>
      <c r="C6" s="26" t="s">
        <v>2</v>
      </c>
      <c r="D6" s="54">
        <v>34</v>
      </c>
      <c r="E6" s="55">
        <v>33</v>
      </c>
      <c r="F6" s="54">
        <v>33</v>
      </c>
      <c r="G6" s="54">
        <v>32</v>
      </c>
      <c r="H6" s="54">
        <v>32</v>
      </c>
      <c r="I6" s="54">
        <v>32</v>
      </c>
      <c r="J6" s="54">
        <v>31</v>
      </c>
      <c r="K6" s="54">
        <v>32</v>
      </c>
      <c r="L6" s="54">
        <v>32</v>
      </c>
      <c r="M6" s="54">
        <v>32</v>
      </c>
      <c r="N6" s="54">
        <v>31</v>
      </c>
      <c r="O6" s="56">
        <f>N6/J6-1</f>
        <v>0</v>
      </c>
      <c r="P6" s="56">
        <f t="shared" si="0"/>
        <v>-3.125E-2</v>
      </c>
    </row>
    <row r="7" spans="1:16">
      <c r="A7" s="1">
        <v>4</v>
      </c>
      <c r="B7" s="25" t="s">
        <v>59</v>
      </c>
      <c r="C7" s="26" t="s">
        <v>2</v>
      </c>
      <c r="D7" s="54">
        <v>29</v>
      </c>
      <c r="E7" s="55">
        <v>29</v>
      </c>
      <c r="F7" s="54">
        <v>29</v>
      </c>
      <c r="G7" s="54">
        <v>28</v>
      </c>
      <c r="H7" s="54">
        <v>26</v>
      </c>
      <c r="I7" s="54">
        <v>26</v>
      </c>
      <c r="J7" s="54">
        <v>26</v>
      </c>
      <c r="K7" s="54">
        <v>26</v>
      </c>
      <c r="L7" s="54">
        <v>26</v>
      </c>
      <c r="M7" s="54">
        <v>26</v>
      </c>
      <c r="N7" s="54">
        <v>28</v>
      </c>
      <c r="O7" s="56">
        <f>N7/J7-1</f>
        <v>7.6923076923076872E-2</v>
      </c>
      <c r="P7" s="56">
        <f t="shared" si="0"/>
        <v>7.6923076923076872E-2</v>
      </c>
    </row>
    <row r="8" spans="1:16">
      <c r="A8" s="1"/>
      <c r="B8" s="28" t="s">
        <v>60</v>
      </c>
      <c r="C8" s="29" t="s">
        <v>2</v>
      </c>
      <c r="D8" s="57">
        <v>0</v>
      </c>
      <c r="E8" s="58">
        <v>1</v>
      </c>
      <c r="F8" s="57">
        <v>6</v>
      </c>
      <c r="G8" s="57">
        <v>6</v>
      </c>
      <c r="H8" s="57">
        <v>8</v>
      </c>
      <c r="I8" s="57">
        <v>8</v>
      </c>
      <c r="J8" s="57">
        <v>11</v>
      </c>
      <c r="K8" s="57">
        <v>12</v>
      </c>
      <c r="L8" s="57">
        <v>16</v>
      </c>
      <c r="M8" s="57">
        <v>16</v>
      </c>
      <c r="N8" s="57">
        <v>24</v>
      </c>
      <c r="O8" s="30" t="s">
        <v>44</v>
      </c>
      <c r="P8" s="59">
        <f t="shared" si="0"/>
        <v>0.5</v>
      </c>
    </row>
    <row r="9" spans="1:16">
      <c r="A9" s="1"/>
      <c r="B9" s="28" t="s">
        <v>61</v>
      </c>
      <c r="C9" s="29" t="s">
        <v>2</v>
      </c>
      <c r="D9" s="57">
        <v>324</v>
      </c>
      <c r="E9" s="58">
        <v>314</v>
      </c>
      <c r="F9" s="57">
        <v>304</v>
      </c>
      <c r="G9" s="57">
        <v>290</v>
      </c>
      <c r="H9" s="57">
        <v>280</v>
      </c>
      <c r="I9" s="57">
        <v>275</v>
      </c>
      <c r="J9" s="57">
        <v>272</v>
      </c>
      <c r="K9" s="57">
        <v>268</v>
      </c>
      <c r="L9" s="57">
        <v>260</v>
      </c>
      <c r="M9" s="57">
        <v>253</v>
      </c>
      <c r="N9" s="57">
        <v>248</v>
      </c>
      <c r="O9" s="59">
        <f>N9/J9-1</f>
        <v>-8.8235294117647078E-2</v>
      </c>
      <c r="P9" s="59">
        <f t="shared" si="0"/>
        <v>-1.9762845849802368E-2</v>
      </c>
    </row>
    <row r="10" spans="1:16">
      <c r="A10" s="1"/>
      <c r="B10" s="28" t="s">
        <v>62</v>
      </c>
      <c r="C10" s="29" t="s">
        <v>2</v>
      </c>
      <c r="D10" s="57">
        <v>297</v>
      </c>
      <c r="E10" s="58">
        <v>287</v>
      </c>
      <c r="F10" s="57">
        <v>281</v>
      </c>
      <c r="G10" s="57">
        <v>276</v>
      </c>
      <c r="H10" s="57">
        <v>268</v>
      </c>
      <c r="I10" s="57">
        <v>264</v>
      </c>
      <c r="J10" s="57">
        <v>263</v>
      </c>
      <c r="K10" s="57">
        <v>258</v>
      </c>
      <c r="L10" s="57">
        <v>253</v>
      </c>
      <c r="M10" s="57">
        <v>248</v>
      </c>
      <c r="N10" s="57">
        <v>248</v>
      </c>
      <c r="O10" s="59">
        <f>N10/J10-1</f>
        <v>-5.7034220532319435E-2</v>
      </c>
      <c r="P10" s="59">
        <f t="shared" si="0"/>
        <v>0</v>
      </c>
    </row>
    <row r="11" spans="1:16">
      <c r="A11" s="1"/>
      <c r="B11" s="28" t="s">
        <v>63</v>
      </c>
      <c r="C11" s="29" t="s">
        <v>2</v>
      </c>
      <c r="D11" s="57">
        <v>226</v>
      </c>
      <c r="E11" s="58">
        <v>217</v>
      </c>
      <c r="F11" s="57">
        <v>207</v>
      </c>
      <c r="G11" s="57">
        <v>201</v>
      </c>
      <c r="H11" s="57">
        <v>197</v>
      </c>
      <c r="I11" s="57">
        <v>195</v>
      </c>
      <c r="J11" s="57">
        <v>193</v>
      </c>
      <c r="K11" s="57">
        <v>189</v>
      </c>
      <c r="L11" s="57">
        <v>186</v>
      </c>
      <c r="M11" s="57">
        <v>182</v>
      </c>
      <c r="N11" s="57">
        <v>179</v>
      </c>
      <c r="O11" s="59">
        <f>N11/J11-1</f>
        <v>-7.2538860103626979E-2</v>
      </c>
      <c r="P11" s="59">
        <f t="shared" si="0"/>
        <v>-1.6483516483516536E-2</v>
      </c>
    </row>
    <row r="12" spans="1:16" ht="33.75">
      <c r="A12" s="10">
        <v>5</v>
      </c>
      <c r="B12" s="31" t="s">
        <v>15</v>
      </c>
      <c r="C12" s="32" t="s">
        <v>2</v>
      </c>
      <c r="D12" s="60">
        <v>25</v>
      </c>
      <c r="E12" s="61">
        <v>39</v>
      </c>
      <c r="F12" s="61">
        <v>44</v>
      </c>
      <c r="G12" s="62">
        <v>44</v>
      </c>
      <c r="H12" s="62">
        <v>30</v>
      </c>
      <c r="I12" s="62">
        <v>12</v>
      </c>
      <c r="J12" s="62">
        <v>11</v>
      </c>
      <c r="K12" s="62">
        <v>21</v>
      </c>
      <c r="L12" s="62">
        <v>25</v>
      </c>
      <c r="M12" s="62">
        <v>30</v>
      </c>
      <c r="N12" s="62">
        <v>17</v>
      </c>
      <c r="O12" s="63">
        <f>N12/J12-1</f>
        <v>0.54545454545454541</v>
      </c>
      <c r="P12" s="63">
        <f t="shared" si="0"/>
        <v>-0.43333333333333335</v>
      </c>
    </row>
    <row r="13" spans="1:16">
      <c r="A13" s="6">
        <v>6</v>
      </c>
      <c r="B13" s="33" t="s">
        <v>64</v>
      </c>
      <c r="C13" s="29" t="s">
        <v>2</v>
      </c>
      <c r="D13" s="57">
        <v>16</v>
      </c>
      <c r="E13" s="58">
        <v>11</v>
      </c>
      <c r="F13" s="57">
        <v>20</v>
      </c>
      <c r="G13" s="57">
        <v>18</v>
      </c>
      <c r="H13" s="57">
        <v>11</v>
      </c>
      <c r="I13" s="57">
        <v>10</v>
      </c>
      <c r="J13" s="57">
        <v>7</v>
      </c>
      <c r="K13" s="57">
        <v>6</v>
      </c>
      <c r="L13" s="57">
        <v>8</v>
      </c>
      <c r="M13" s="57">
        <v>5</v>
      </c>
      <c r="N13" s="57">
        <v>10</v>
      </c>
      <c r="O13" s="23" t="s">
        <v>44</v>
      </c>
      <c r="P13" s="23" t="s">
        <v>44</v>
      </c>
    </row>
    <row r="14" spans="1:16">
      <c r="A14" s="6">
        <v>7</v>
      </c>
      <c r="B14" s="33" t="s">
        <v>65</v>
      </c>
      <c r="C14" s="29" t="s">
        <v>2</v>
      </c>
      <c r="D14" s="57">
        <v>5</v>
      </c>
      <c r="E14" s="58">
        <v>6</v>
      </c>
      <c r="F14" s="57">
        <v>4</v>
      </c>
      <c r="G14" s="57">
        <v>0</v>
      </c>
      <c r="H14" s="57">
        <v>6</v>
      </c>
      <c r="I14" s="57">
        <v>0</v>
      </c>
      <c r="J14" s="57">
        <v>0</v>
      </c>
      <c r="K14" s="57">
        <v>6</v>
      </c>
      <c r="L14" s="57">
        <v>3</v>
      </c>
      <c r="M14" s="57">
        <v>14</v>
      </c>
      <c r="N14" s="57">
        <v>3</v>
      </c>
      <c r="O14" s="30" t="s">
        <v>44</v>
      </c>
      <c r="P14" s="30" t="s">
        <v>44</v>
      </c>
    </row>
    <row r="15" spans="1:16">
      <c r="A15" s="6">
        <v>8</v>
      </c>
      <c r="B15" s="33" t="s">
        <v>66</v>
      </c>
      <c r="C15" s="29" t="s">
        <v>2</v>
      </c>
      <c r="D15" s="57">
        <v>4</v>
      </c>
      <c r="E15" s="58">
        <v>20</v>
      </c>
      <c r="F15" s="57">
        <v>20</v>
      </c>
      <c r="G15" s="57">
        <v>23</v>
      </c>
      <c r="H15" s="57">
        <v>12</v>
      </c>
      <c r="I15" s="57">
        <v>2</v>
      </c>
      <c r="J15" s="57">
        <v>4</v>
      </c>
      <c r="K15" s="57">
        <v>4</v>
      </c>
      <c r="L15" s="57">
        <v>14</v>
      </c>
      <c r="M15" s="57">
        <v>9</v>
      </c>
      <c r="N15" s="57">
        <v>4</v>
      </c>
      <c r="O15" s="23" t="s">
        <v>44</v>
      </c>
      <c r="P15" s="23" t="s">
        <v>44</v>
      </c>
    </row>
    <row r="16" spans="1:16" ht="22.5">
      <c r="A16" s="6">
        <v>9</v>
      </c>
      <c r="B16" s="33" t="s">
        <v>67</v>
      </c>
      <c r="C16" s="29" t="s">
        <v>2</v>
      </c>
      <c r="D16" s="57">
        <v>0</v>
      </c>
      <c r="E16" s="58">
        <v>2</v>
      </c>
      <c r="F16" s="57">
        <v>0</v>
      </c>
      <c r="G16" s="57">
        <v>3</v>
      </c>
      <c r="H16" s="57">
        <v>1</v>
      </c>
      <c r="I16" s="57">
        <v>0</v>
      </c>
      <c r="J16" s="57">
        <v>0</v>
      </c>
      <c r="K16" s="57">
        <v>1</v>
      </c>
      <c r="L16" s="57">
        <v>0</v>
      </c>
      <c r="M16" s="57">
        <v>0</v>
      </c>
      <c r="N16" s="57">
        <v>0</v>
      </c>
      <c r="O16" s="30" t="s">
        <v>44</v>
      </c>
      <c r="P16" s="30" t="s">
        <v>44</v>
      </c>
    </row>
    <row r="17" spans="1:16" ht="22.5">
      <c r="A17" s="6"/>
      <c r="B17" s="34" t="s">
        <v>68</v>
      </c>
      <c r="C17" s="32" t="s">
        <v>2</v>
      </c>
      <c r="D17" s="64">
        <v>0</v>
      </c>
      <c r="E17" s="65">
        <v>0</v>
      </c>
      <c r="F17" s="64">
        <v>0</v>
      </c>
      <c r="G17" s="64">
        <v>0</v>
      </c>
      <c r="H17" s="64">
        <v>0</v>
      </c>
      <c r="I17" s="64">
        <v>0</v>
      </c>
      <c r="J17" s="64">
        <v>0</v>
      </c>
      <c r="K17" s="64">
        <v>2</v>
      </c>
      <c r="L17" s="64">
        <v>0</v>
      </c>
      <c r="M17" s="64">
        <v>2</v>
      </c>
      <c r="N17" s="64">
        <v>3</v>
      </c>
      <c r="O17" s="35" t="s">
        <v>44</v>
      </c>
      <c r="P17" s="35" t="s">
        <v>44</v>
      </c>
    </row>
    <row r="18" spans="1:16" ht="33.75">
      <c r="A18" s="10">
        <v>10</v>
      </c>
      <c r="B18" s="31" t="s">
        <v>16</v>
      </c>
      <c r="C18" s="32" t="s">
        <v>2</v>
      </c>
      <c r="D18" s="60">
        <v>0</v>
      </c>
      <c r="E18" s="61">
        <v>1</v>
      </c>
      <c r="F18" s="61">
        <v>8</v>
      </c>
      <c r="G18" s="61">
        <v>3</v>
      </c>
      <c r="H18" s="61">
        <v>1</v>
      </c>
      <c r="I18" s="61">
        <v>4</v>
      </c>
      <c r="J18" s="61">
        <v>1</v>
      </c>
      <c r="K18" s="61">
        <v>4</v>
      </c>
      <c r="L18" s="61">
        <v>3</v>
      </c>
      <c r="M18" s="61">
        <v>3</v>
      </c>
      <c r="N18" s="61">
        <v>3</v>
      </c>
      <c r="O18" s="35" t="s">
        <v>44</v>
      </c>
      <c r="P18" s="35" t="s">
        <v>44</v>
      </c>
    </row>
    <row r="19" spans="1:16" ht="22.5">
      <c r="A19" s="7"/>
      <c r="B19" s="31" t="s">
        <v>69</v>
      </c>
      <c r="C19" s="32" t="s">
        <v>2</v>
      </c>
      <c r="D19" s="60">
        <v>14</v>
      </c>
      <c r="E19" s="67">
        <v>12</v>
      </c>
      <c r="F19" s="61">
        <v>15</v>
      </c>
      <c r="G19" s="61">
        <v>8</v>
      </c>
      <c r="H19" s="61">
        <v>5</v>
      </c>
      <c r="I19" s="61">
        <v>5</v>
      </c>
      <c r="J19" s="61">
        <v>9</v>
      </c>
      <c r="K19" s="61">
        <v>9</v>
      </c>
      <c r="L19" s="61">
        <v>5</v>
      </c>
      <c r="M19" s="61">
        <v>4</v>
      </c>
      <c r="N19" s="61">
        <v>10</v>
      </c>
      <c r="O19" s="35" t="s">
        <v>44</v>
      </c>
      <c r="P19" s="35" t="s">
        <v>44</v>
      </c>
    </row>
    <row r="20" spans="1:16">
      <c r="A20" s="7"/>
      <c r="B20" s="109" t="s">
        <v>156</v>
      </c>
      <c r="C20" s="107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7"/>
      <c r="P20" s="107"/>
    </row>
    <row r="21" spans="1:16">
      <c r="A21" s="7">
        <v>11</v>
      </c>
      <c r="B21" s="36" t="s">
        <v>71</v>
      </c>
      <c r="C21" s="32" t="s">
        <v>4</v>
      </c>
      <c r="D21" s="77">
        <v>1236030.1038612402</v>
      </c>
      <c r="E21" s="65">
        <v>1093679.0023868296</v>
      </c>
      <c r="F21" s="62">
        <v>1063732.5175027701</v>
      </c>
      <c r="G21" s="62">
        <v>1067414.68500173</v>
      </c>
      <c r="H21" s="62">
        <v>1165566.96223638</v>
      </c>
      <c r="I21" s="62">
        <v>1199062.4477530399</v>
      </c>
      <c r="J21" s="62">
        <v>1375343.5084266399</v>
      </c>
      <c r="K21" s="62">
        <v>1439768.5253592599</v>
      </c>
      <c r="L21" s="62">
        <v>1523599.38996746</v>
      </c>
      <c r="M21" s="62">
        <v>1502502.0352093701</v>
      </c>
      <c r="N21" s="62">
        <v>1634302.0953498499</v>
      </c>
      <c r="O21" s="63">
        <f>N21/J21-1</f>
        <v>0.18828647922252695</v>
      </c>
      <c r="P21" s="63">
        <f>N21/M21-1</f>
        <v>8.7720387095591379E-2</v>
      </c>
    </row>
    <row r="22" spans="1:16" ht="22.5">
      <c r="A22" s="6">
        <v>12</v>
      </c>
      <c r="B22" s="37" t="s">
        <v>24</v>
      </c>
      <c r="C22" s="38" t="s">
        <v>4</v>
      </c>
      <c r="D22" s="57">
        <v>1224158.3081018103</v>
      </c>
      <c r="E22" s="58">
        <v>1076454.1164537196</v>
      </c>
      <c r="F22" s="84">
        <v>1049475.46243448</v>
      </c>
      <c r="G22" s="84">
        <v>1053990.50884636</v>
      </c>
      <c r="H22" s="84">
        <v>1153348.5513824699</v>
      </c>
      <c r="I22" s="84">
        <v>1185501.32456587</v>
      </c>
      <c r="J22" s="84">
        <v>1362620.2127620799</v>
      </c>
      <c r="K22" s="84">
        <v>1424958.99933693</v>
      </c>
      <c r="L22" s="84">
        <v>1511526.0179707</v>
      </c>
      <c r="M22" s="84">
        <v>1487354.9445452699</v>
      </c>
      <c r="N22" s="84">
        <v>1620569.3879962401</v>
      </c>
      <c r="O22" s="59">
        <f>N22/J22-1</f>
        <v>0.18930379339617165</v>
      </c>
      <c r="P22" s="59">
        <f>N22/M22-1</f>
        <v>8.9564662382386473E-2</v>
      </c>
    </row>
    <row r="23" spans="1:16" s="95" customFormat="1" ht="22.5">
      <c r="A23" s="93"/>
      <c r="B23" s="92" t="s">
        <v>84</v>
      </c>
      <c r="C23" s="97" t="s">
        <v>4</v>
      </c>
      <c r="D23" s="54">
        <v>61928.411511860002</v>
      </c>
      <c r="E23" s="55">
        <v>59259.058724269998</v>
      </c>
      <c r="F23" s="85">
        <v>61423.652651969998</v>
      </c>
      <c r="G23" s="85">
        <v>71952.192550370004</v>
      </c>
      <c r="H23" s="85">
        <v>66311.358810970007</v>
      </c>
      <c r="I23" s="85">
        <v>65273.022949539998</v>
      </c>
      <c r="J23" s="85">
        <v>65242.45261244</v>
      </c>
      <c r="K23" s="85">
        <v>77331.796764340004</v>
      </c>
      <c r="L23" s="85">
        <v>72054.495664980001</v>
      </c>
      <c r="M23" s="85">
        <v>69899.806649279999</v>
      </c>
      <c r="N23" s="85">
        <v>136896.68885345</v>
      </c>
      <c r="O23" s="56">
        <f>N23/J23-1</f>
        <v>1.0982762506899908</v>
      </c>
      <c r="P23" s="56">
        <f>N23/M23-1</f>
        <v>0.95847020779792258</v>
      </c>
    </row>
    <row r="24" spans="1:16" s="95" customFormat="1" ht="22.5">
      <c r="A24" s="96">
        <v>13</v>
      </c>
      <c r="B24" s="92" t="s">
        <v>23</v>
      </c>
      <c r="C24" s="26" t="s">
        <v>4</v>
      </c>
      <c r="D24" s="54">
        <v>17955.928945520001</v>
      </c>
      <c r="E24" s="55">
        <v>18702.202544239997</v>
      </c>
      <c r="F24" s="85">
        <v>18570.107975639999</v>
      </c>
      <c r="G24" s="85">
        <v>16535.73784328</v>
      </c>
      <c r="H24" s="85">
        <v>21573.902893120001</v>
      </c>
      <c r="I24" s="85">
        <v>17756.60974756</v>
      </c>
      <c r="J24" s="85">
        <v>19252.82252125</v>
      </c>
      <c r="K24" s="85">
        <v>17557.613657000002</v>
      </c>
      <c r="L24" s="85">
        <v>22490.833547599999</v>
      </c>
      <c r="M24" s="85">
        <v>18834.098560890001</v>
      </c>
      <c r="N24" s="85">
        <v>29203.95778664</v>
      </c>
      <c r="O24" s="56">
        <f>N24/J24-1</f>
        <v>0.51686630645488951</v>
      </c>
      <c r="P24" s="56">
        <f>N24/M24-1</f>
        <v>0.55058962297688918</v>
      </c>
    </row>
    <row r="25" spans="1:16" ht="22.5">
      <c r="A25" s="6">
        <v>14</v>
      </c>
      <c r="B25" s="39" t="s">
        <v>22</v>
      </c>
      <c r="C25" s="29" t="s">
        <v>4</v>
      </c>
      <c r="D25" s="57">
        <v>11871.795759430002</v>
      </c>
      <c r="E25" s="58">
        <v>17224.885933109999</v>
      </c>
      <c r="F25" s="84">
        <v>14257.0563509</v>
      </c>
      <c r="G25" s="84">
        <v>13424.17615537</v>
      </c>
      <c r="H25" s="84">
        <v>12218.41085391</v>
      </c>
      <c r="I25" s="84">
        <v>13561.12318717</v>
      </c>
      <c r="J25" s="84">
        <v>12723.295664560001</v>
      </c>
      <c r="K25" s="84">
        <v>14809.526022329999</v>
      </c>
      <c r="L25" s="84">
        <v>12256.06287148</v>
      </c>
      <c r="M25" s="84">
        <v>15147.0906641</v>
      </c>
      <c r="N25" s="84">
        <v>13732.70735361</v>
      </c>
      <c r="O25" s="59">
        <f>N25/J25-1</f>
        <v>7.9335709525453879E-2</v>
      </c>
      <c r="P25" s="59">
        <f>N25/M25-1</f>
        <v>-9.3376565959443214E-2</v>
      </c>
    </row>
    <row r="26" spans="1:16">
      <c r="A26" s="8">
        <v>15</v>
      </c>
      <c r="B26" s="40" t="s">
        <v>72</v>
      </c>
      <c r="C26" s="41" t="s">
        <v>3</v>
      </c>
      <c r="D26" s="72">
        <v>1.1668936408157875</v>
      </c>
      <c r="E26" s="66">
        <v>1.0193763887916214</v>
      </c>
      <c r="F26" s="66">
        <v>0.98346026886299998</v>
      </c>
      <c r="G26" s="66">
        <v>0.96997136197699996</v>
      </c>
      <c r="H26" s="66">
        <v>1.0555864641249999</v>
      </c>
      <c r="I26" s="66">
        <v>1.1163027427079999</v>
      </c>
      <c r="J26" s="66">
        <v>1.293933915664</v>
      </c>
      <c r="K26" s="66">
        <v>1.3484529828759999</v>
      </c>
      <c r="L26" s="66">
        <v>1.4032807350630001</v>
      </c>
      <c r="M26" s="66">
        <v>1.293300130093</v>
      </c>
      <c r="N26" s="66"/>
      <c r="O26" s="35" t="s">
        <v>44</v>
      </c>
      <c r="P26" s="35" t="s">
        <v>44</v>
      </c>
    </row>
    <row r="27" spans="1:16" ht="22.5">
      <c r="A27" s="8">
        <v>16</v>
      </c>
      <c r="B27" s="40" t="s">
        <v>73</v>
      </c>
      <c r="C27" s="41" t="s">
        <v>3</v>
      </c>
      <c r="D27" s="72">
        <v>1.1556858854921372</v>
      </c>
      <c r="E27" s="66">
        <v>1.0033217310890217</v>
      </c>
      <c r="F27" s="66">
        <v>0.97027910031499998</v>
      </c>
      <c r="G27" s="66">
        <v>0.95777266674499995</v>
      </c>
      <c r="H27" s="66">
        <v>1.0445209573559999</v>
      </c>
      <c r="I27" s="66">
        <v>1.1036638656919999</v>
      </c>
      <c r="J27" s="66">
        <v>1.2819717487560001</v>
      </c>
      <c r="K27" s="66">
        <v>1.3345726054060001</v>
      </c>
      <c r="L27" s="66">
        <v>1.3914428500839999</v>
      </c>
      <c r="M27" s="66">
        <v>1.2802617272770001</v>
      </c>
      <c r="N27" s="66"/>
      <c r="O27" s="35" t="s">
        <v>44</v>
      </c>
      <c r="P27" s="35" t="s">
        <v>44</v>
      </c>
    </row>
    <row r="28" spans="1:16">
      <c r="A28" s="4"/>
      <c r="B28" s="36" t="s">
        <v>74</v>
      </c>
      <c r="C28" s="36"/>
      <c r="D28" s="73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3"/>
      <c r="P28" s="63"/>
    </row>
    <row r="29" spans="1:16" ht="22.5">
      <c r="A29" s="6">
        <v>17</v>
      </c>
      <c r="B29" s="21" t="s">
        <v>6</v>
      </c>
      <c r="C29" s="29" t="s">
        <v>2</v>
      </c>
      <c r="D29" s="57">
        <v>10</v>
      </c>
      <c r="E29" s="58">
        <v>11</v>
      </c>
      <c r="F29" s="58">
        <v>11</v>
      </c>
      <c r="G29" s="58">
        <v>9</v>
      </c>
      <c r="H29" s="58">
        <v>13</v>
      </c>
      <c r="I29" s="58">
        <v>11</v>
      </c>
      <c r="J29" s="58">
        <v>11</v>
      </c>
      <c r="K29" s="58">
        <v>10</v>
      </c>
      <c r="L29" s="58">
        <v>9</v>
      </c>
      <c r="M29" s="58">
        <v>9</v>
      </c>
      <c r="N29" s="58">
        <v>11</v>
      </c>
      <c r="O29" s="59">
        <f>N29/J29-1</f>
        <v>0</v>
      </c>
      <c r="P29" s="59">
        <f>N29/M29-1</f>
        <v>0.22222222222222232</v>
      </c>
    </row>
    <row r="30" spans="1:16" ht="22.5">
      <c r="A30" s="6">
        <v>18</v>
      </c>
      <c r="B30" s="21" t="s">
        <v>7</v>
      </c>
      <c r="C30" s="29" t="s">
        <v>3</v>
      </c>
      <c r="D30" s="70">
        <f t="shared" ref="D30:I30" si="1">D29/D5*100</f>
        <v>3.484320557491289</v>
      </c>
      <c r="E30" s="70">
        <f t="shared" si="1"/>
        <v>3.9711191335740073</v>
      </c>
      <c r="F30" s="70">
        <f t="shared" si="1"/>
        <v>4.119850187265917</v>
      </c>
      <c r="G30" s="70">
        <f t="shared" si="1"/>
        <v>3.5294117647058822</v>
      </c>
      <c r="H30" s="70">
        <f t="shared" si="1"/>
        <v>5.241935483870968</v>
      </c>
      <c r="I30" s="70">
        <f t="shared" si="1"/>
        <v>4.4534412955465585</v>
      </c>
      <c r="J30" s="70">
        <v>3.3742331288340002</v>
      </c>
      <c r="K30" s="70">
        <v>3.0211480362529999</v>
      </c>
      <c r="L30" s="70">
        <v>2.7108433734930002</v>
      </c>
      <c r="M30" s="70">
        <v>2.7108433734930002</v>
      </c>
      <c r="N30" s="70">
        <v>3.2738095238090001</v>
      </c>
      <c r="O30" s="74">
        <f>N30-J30</f>
        <v>-0.10042360502500003</v>
      </c>
      <c r="P30" s="74">
        <f>N30-M30</f>
        <v>0.56296615031599995</v>
      </c>
    </row>
    <row r="31" spans="1:16" ht="22.5">
      <c r="A31" s="7">
        <v>19</v>
      </c>
      <c r="B31" s="40" t="s">
        <v>75</v>
      </c>
      <c r="C31" s="41" t="s">
        <v>4</v>
      </c>
      <c r="D31" s="77">
        <v>118030.47787058</v>
      </c>
      <c r="E31" s="65">
        <v>117995.82342592</v>
      </c>
      <c r="F31" s="62">
        <v>123101.20671997</v>
      </c>
      <c r="G31" s="62">
        <v>119861.78804575</v>
      </c>
      <c r="H31" s="62">
        <v>134746.91633025499</v>
      </c>
      <c r="I31" s="62">
        <v>128178.40348124001</v>
      </c>
      <c r="J31" s="62">
        <v>133627.89781073001</v>
      </c>
      <c r="K31" s="62">
        <v>134960.79173406001</v>
      </c>
      <c r="L31" s="62">
        <v>129143.77712877</v>
      </c>
      <c r="M31" s="62">
        <v>122821.124676536</v>
      </c>
      <c r="N31" s="62">
        <v>157834.77303216999</v>
      </c>
      <c r="O31" s="63">
        <f>N31/J31-1</f>
        <v>0.1811513584964608</v>
      </c>
      <c r="P31" s="63">
        <f>N31/M31-1</f>
        <v>0.28507838898110238</v>
      </c>
    </row>
    <row r="32" spans="1:16" ht="22.5">
      <c r="A32" s="6">
        <v>20</v>
      </c>
      <c r="B32" s="37" t="s">
        <v>24</v>
      </c>
      <c r="C32" s="29" t="s">
        <v>4</v>
      </c>
      <c r="D32" s="57">
        <v>111308.93204893</v>
      </c>
      <c r="E32" s="58">
        <v>111014.51955697</v>
      </c>
      <c r="F32" s="84">
        <v>116202.02464385</v>
      </c>
      <c r="G32" s="83">
        <v>112900.52991195</v>
      </c>
      <c r="H32" s="83">
        <v>128069.26605268499</v>
      </c>
      <c r="I32" s="83">
        <v>121459.52520543001</v>
      </c>
      <c r="J32" s="83">
        <v>126537.85449996</v>
      </c>
      <c r="K32" s="83">
        <v>127947.04700843</v>
      </c>
      <c r="L32" s="83">
        <v>122700.34041018999</v>
      </c>
      <c r="M32" s="83">
        <v>115691.631303446</v>
      </c>
      <c r="N32" s="83">
        <v>150636.42733462999</v>
      </c>
      <c r="O32" s="59">
        <f>N32/J32-1</f>
        <v>0.19044556215924779</v>
      </c>
      <c r="P32" s="59">
        <f>N32/M32-1</f>
        <v>0.30205119970629291</v>
      </c>
    </row>
    <row r="33" spans="1:16" s="95" customFormat="1" ht="22.5">
      <c r="A33" s="93"/>
      <c r="B33" s="92" t="s">
        <v>84</v>
      </c>
      <c r="C33" s="26" t="s">
        <v>4</v>
      </c>
      <c r="D33" s="54">
        <v>33581.369560970001</v>
      </c>
      <c r="E33" s="55">
        <v>32647.939158199999</v>
      </c>
      <c r="F33" s="85">
        <v>33942.693039719998</v>
      </c>
      <c r="G33" s="86">
        <v>30340.926666830001</v>
      </c>
      <c r="H33" s="86">
        <v>36576.215417170002</v>
      </c>
      <c r="I33" s="86">
        <v>33805.206011139999</v>
      </c>
      <c r="J33" s="86">
        <v>33985.27260176</v>
      </c>
      <c r="K33" s="86">
        <v>33679.767259280001</v>
      </c>
      <c r="L33" s="86">
        <v>35418.069809740002</v>
      </c>
      <c r="M33" s="86">
        <v>34446.36885146</v>
      </c>
      <c r="N33" s="86">
        <v>38110.128295939998</v>
      </c>
      <c r="O33" s="56">
        <f>N33/J33-1</f>
        <v>0.12137185840805587</v>
      </c>
      <c r="P33" s="56">
        <f>N33/M33-1</f>
        <v>0.10636126728709483</v>
      </c>
    </row>
    <row r="34" spans="1:16" s="95" customFormat="1" ht="22.5">
      <c r="A34" s="96">
        <v>21</v>
      </c>
      <c r="B34" s="92" t="s">
        <v>23</v>
      </c>
      <c r="C34" s="26" t="s">
        <v>4</v>
      </c>
      <c r="D34" s="54">
        <v>12286.065080340002</v>
      </c>
      <c r="E34" s="55">
        <v>11934.512938159998</v>
      </c>
      <c r="F34" s="85">
        <v>11575.689512169998</v>
      </c>
      <c r="G34" s="86">
        <v>11969.233394229999</v>
      </c>
      <c r="H34" s="86">
        <v>11895.874905680001</v>
      </c>
      <c r="I34" s="86">
        <v>11814.8830836</v>
      </c>
      <c r="J34" s="86">
        <v>11848.68077517</v>
      </c>
      <c r="K34" s="86">
        <v>12270.265646440001</v>
      </c>
      <c r="L34" s="86">
        <v>13043.83807143</v>
      </c>
      <c r="M34" s="86">
        <v>12189.222612699999</v>
      </c>
      <c r="N34" s="86">
        <v>12352.46703349</v>
      </c>
      <c r="O34" s="56">
        <f>N34/J34-1</f>
        <v>4.2518341736046406E-2</v>
      </c>
      <c r="P34" s="56">
        <f>N34/M34-1</f>
        <v>1.3392521080049402E-2</v>
      </c>
    </row>
    <row r="35" spans="1:16" ht="22.5">
      <c r="A35" s="6">
        <v>22</v>
      </c>
      <c r="B35" s="39" t="s">
        <v>22</v>
      </c>
      <c r="C35" s="29" t="s">
        <v>4</v>
      </c>
      <c r="D35" s="57">
        <v>6721.545821650001</v>
      </c>
      <c r="E35" s="58">
        <v>6981.3038689499999</v>
      </c>
      <c r="F35" s="84">
        <v>6899.4214384600009</v>
      </c>
      <c r="G35" s="83">
        <v>6961.2581338</v>
      </c>
      <c r="H35" s="83">
        <v>6677.6502775700001</v>
      </c>
      <c r="I35" s="83">
        <v>6718.8782758099996</v>
      </c>
      <c r="J35" s="83">
        <v>7090.0433107700001</v>
      </c>
      <c r="K35" s="83">
        <v>7013.7447256300002</v>
      </c>
      <c r="L35" s="83">
        <v>6596.72612467</v>
      </c>
      <c r="M35" s="83">
        <v>7129.4933730900002</v>
      </c>
      <c r="N35" s="83">
        <v>7198.3456975400004</v>
      </c>
      <c r="O35" s="59">
        <f>N35/J35-1</f>
        <v>1.5275278587577157E-2</v>
      </c>
      <c r="P35" s="59">
        <f>N35/M35-1</f>
        <v>9.6573937090509432E-3</v>
      </c>
    </row>
    <row r="36" spans="1:16" ht="22.5">
      <c r="A36" s="9">
        <v>23</v>
      </c>
      <c r="B36" s="42" t="s">
        <v>76</v>
      </c>
      <c r="C36" s="19" t="s">
        <v>3</v>
      </c>
      <c r="D36" s="69">
        <v>9.5491588353604033</v>
      </c>
      <c r="E36" s="69">
        <v>10.788889899907337</v>
      </c>
      <c r="F36" s="69">
        <v>11.57257155294676</v>
      </c>
      <c r="G36" s="69">
        <v>11.229167982222</v>
      </c>
      <c r="H36" s="69">
        <v>11.56063278181</v>
      </c>
      <c r="I36" s="69">
        <v>10.689885561960001</v>
      </c>
      <c r="J36" s="69">
        <v>9.7159652837269999</v>
      </c>
      <c r="K36" s="69">
        <v>9.374590877248</v>
      </c>
      <c r="L36" s="69">
        <v>8.4762292489179991</v>
      </c>
      <c r="M36" s="69">
        <v>8.1744398209359996</v>
      </c>
      <c r="N36" s="69">
        <v>9.6576253240609997</v>
      </c>
      <c r="O36" s="75">
        <f>N36-J36</f>
        <v>-5.8339959666000141E-2</v>
      </c>
      <c r="P36" s="75">
        <f>N36-M36</f>
        <v>1.4831855031250001</v>
      </c>
    </row>
    <row r="37" spans="1:16" ht="22.5">
      <c r="A37" s="7">
        <v>24</v>
      </c>
      <c r="B37" s="40" t="s">
        <v>77</v>
      </c>
      <c r="C37" s="41" t="s">
        <v>4</v>
      </c>
      <c r="D37" s="77">
        <v>296472.22725545982</v>
      </c>
      <c r="E37" s="65">
        <v>297457.82283855014</v>
      </c>
      <c r="F37" s="62">
        <v>305132.7092581999</v>
      </c>
      <c r="G37" s="62">
        <v>301784.29951225</v>
      </c>
      <c r="H37" s="62">
        <v>311515.07490588998</v>
      </c>
      <c r="I37" s="62">
        <v>312043.59628588997</v>
      </c>
      <c r="J37" s="62">
        <v>319956.66342855</v>
      </c>
      <c r="K37" s="62">
        <v>325252.80650935997</v>
      </c>
      <c r="L37" s="62">
        <v>316078.03913395002</v>
      </c>
      <c r="M37" s="62">
        <v>321198.99555401999</v>
      </c>
      <c r="N37" s="62">
        <v>430204.97915511002</v>
      </c>
      <c r="O37" s="63">
        <f t="shared" ref="O37:O46" si="2">N37/J37-1</f>
        <v>0.34457265101209478</v>
      </c>
      <c r="P37" s="63">
        <f t="shared" ref="P37:P46" si="3">N37/M37-1</f>
        <v>0.33937211856180038</v>
      </c>
    </row>
    <row r="38" spans="1:16" ht="22.5">
      <c r="A38" s="6">
        <v>25</v>
      </c>
      <c r="B38" s="37" t="s">
        <v>24</v>
      </c>
      <c r="C38" s="29" t="s">
        <v>4</v>
      </c>
      <c r="D38" s="57">
        <v>286958.83268157981</v>
      </c>
      <c r="E38" s="58">
        <v>287776.88396842015</v>
      </c>
      <c r="F38" s="84">
        <v>295743.11803748994</v>
      </c>
      <c r="G38" s="84">
        <v>293056.73339865002</v>
      </c>
      <c r="H38" s="84">
        <v>302286.63348955999</v>
      </c>
      <c r="I38" s="84">
        <v>302821.17339857999</v>
      </c>
      <c r="J38" s="84">
        <v>310570.60390777001</v>
      </c>
      <c r="K38" s="84">
        <v>315657.91499745997</v>
      </c>
      <c r="L38" s="84">
        <v>307074.91853534</v>
      </c>
      <c r="M38" s="84">
        <v>311178.73389247002</v>
      </c>
      <c r="N38" s="84">
        <v>420215.96552775998</v>
      </c>
      <c r="O38" s="59">
        <f t="shared" si="2"/>
        <v>0.35304488010253321</v>
      </c>
      <c r="P38" s="59">
        <f t="shared" si="3"/>
        <v>0.35040065325597913</v>
      </c>
    </row>
    <row r="39" spans="1:16" s="95" customFormat="1" ht="22.5">
      <c r="A39" s="93"/>
      <c r="B39" s="92" t="s">
        <v>84</v>
      </c>
      <c r="C39" s="26" t="s">
        <v>4</v>
      </c>
      <c r="D39" s="54">
        <v>56565.895101690003</v>
      </c>
      <c r="E39" s="55">
        <v>53030.034713360001</v>
      </c>
      <c r="F39" s="85">
        <v>54987.766102119997</v>
      </c>
      <c r="G39" s="85">
        <v>61032.131945590001</v>
      </c>
      <c r="H39" s="85">
        <v>60180.260877050001</v>
      </c>
      <c r="I39" s="85">
        <v>57696.781821500001</v>
      </c>
      <c r="J39" s="85">
        <v>57885.635427310001</v>
      </c>
      <c r="K39" s="85">
        <v>65092.485999960001</v>
      </c>
      <c r="L39" s="85">
        <v>63017.641163369997</v>
      </c>
      <c r="M39" s="85">
        <v>60805.343577259999</v>
      </c>
      <c r="N39" s="85">
        <v>122218.49835754</v>
      </c>
      <c r="O39" s="56">
        <f t="shared" si="2"/>
        <v>1.1113787117533866</v>
      </c>
      <c r="P39" s="56">
        <f t="shared" si="3"/>
        <v>1.0099960162587966</v>
      </c>
    </row>
    <row r="40" spans="1:16" s="95" customFormat="1" ht="22.5">
      <c r="A40" s="96">
        <v>26</v>
      </c>
      <c r="B40" s="92" t="s">
        <v>23</v>
      </c>
      <c r="C40" s="26" t="s">
        <v>4</v>
      </c>
      <c r="D40" s="54">
        <v>15397.502390990001</v>
      </c>
      <c r="E40" s="55">
        <v>15055.629031570003</v>
      </c>
      <c r="F40" s="85">
        <v>14772.889107239998</v>
      </c>
      <c r="G40" s="85">
        <v>14694.371397360001</v>
      </c>
      <c r="H40" s="85">
        <v>14439.007491750001</v>
      </c>
      <c r="I40" s="85">
        <v>14650.761996110001</v>
      </c>
      <c r="J40" s="85">
        <v>14369.73817448</v>
      </c>
      <c r="K40" s="85">
        <v>15209.55999982</v>
      </c>
      <c r="L40" s="85">
        <v>15688.22935645</v>
      </c>
      <c r="M40" s="85">
        <v>15120.30800348</v>
      </c>
      <c r="N40" s="85">
        <v>21127.219785130001</v>
      </c>
      <c r="O40" s="56">
        <f t="shared" si="2"/>
        <v>0.47025781044855641</v>
      </c>
      <c r="P40" s="56">
        <f t="shared" si="3"/>
        <v>0.39727443252263672</v>
      </c>
    </row>
    <row r="41" spans="1:16" ht="22.5">
      <c r="A41" s="6">
        <v>27</v>
      </c>
      <c r="B41" s="39" t="s">
        <v>22</v>
      </c>
      <c r="C41" s="29" t="s">
        <v>4</v>
      </c>
      <c r="D41" s="57">
        <v>9513.3945738799994</v>
      </c>
      <c r="E41" s="58">
        <v>9680.9388701300013</v>
      </c>
      <c r="F41" s="84">
        <v>9389.5912207100009</v>
      </c>
      <c r="G41" s="84">
        <v>8727.5661135999999</v>
      </c>
      <c r="H41" s="84">
        <v>9228.4414163300007</v>
      </c>
      <c r="I41" s="84">
        <v>9222.4228873100001</v>
      </c>
      <c r="J41" s="84">
        <v>9386.0595207799997</v>
      </c>
      <c r="K41" s="84">
        <v>9594.8915118999994</v>
      </c>
      <c r="L41" s="84">
        <v>9175.3577492000004</v>
      </c>
      <c r="M41" s="84">
        <v>10020.261661549999</v>
      </c>
      <c r="N41" s="84">
        <v>9989.0136273499993</v>
      </c>
      <c r="O41" s="59">
        <f t="shared" si="2"/>
        <v>6.4239322714191971E-2</v>
      </c>
      <c r="P41" s="59">
        <f t="shared" si="3"/>
        <v>-3.1184848515388719E-3</v>
      </c>
    </row>
    <row r="42" spans="1:16" ht="21.75" customHeight="1">
      <c r="A42" s="7">
        <v>28</v>
      </c>
      <c r="B42" s="40" t="s">
        <v>78</v>
      </c>
      <c r="C42" s="41" t="s">
        <v>4</v>
      </c>
      <c r="D42" s="77">
        <v>939102.78326572001</v>
      </c>
      <c r="E42" s="65">
        <v>796221.17954828974</v>
      </c>
      <c r="F42" s="62">
        <v>757534.5289796103</v>
      </c>
      <c r="G42" s="62">
        <v>765630.38548947999</v>
      </c>
      <c r="H42" s="62">
        <v>854051.88732348999</v>
      </c>
      <c r="I42" s="62">
        <v>887018.85146909999</v>
      </c>
      <c r="J42" s="62">
        <v>1056152.7181217901</v>
      </c>
      <c r="K42" s="62">
        <v>1114515.7736699001</v>
      </c>
      <c r="L42" s="62">
        <v>1206533.3176368501</v>
      </c>
      <c r="M42" s="62">
        <v>1181604.7736724201</v>
      </c>
      <c r="N42" s="62">
        <v>1204097.1161947399</v>
      </c>
      <c r="O42" s="63">
        <f t="shared" si="2"/>
        <v>0.14007860372318781</v>
      </c>
      <c r="P42" s="63">
        <f t="shared" si="3"/>
        <v>1.9035419476525872E-2</v>
      </c>
    </row>
    <row r="43" spans="1:16" ht="22.5">
      <c r="A43" s="6">
        <v>29</v>
      </c>
      <c r="B43" s="37" t="s">
        <v>24</v>
      </c>
      <c r="C43" s="29" t="s">
        <v>4</v>
      </c>
      <c r="D43" s="57">
        <v>936744.38208017009</v>
      </c>
      <c r="E43" s="58">
        <v>788677.23248530971</v>
      </c>
      <c r="F43" s="84">
        <v>752667.53833529027</v>
      </c>
      <c r="G43" s="84">
        <v>760933.77544770995</v>
      </c>
      <c r="H43" s="84">
        <v>851061.91788591002</v>
      </c>
      <c r="I43" s="84">
        <v>882680.15116924001</v>
      </c>
      <c r="J43" s="84">
        <v>1052815.4819780099</v>
      </c>
      <c r="K43" s="84">
        <v>1109301.1391594701</v>
      </c>
      <c r="L43" s="84">
        <v>1203463.0662386999</v>
      </c>
      <c r="M43" s="84">
        <v>1176477.94466987</v>
      </c>
      <c r="N43" s="84">
        <v>1200353.42246848</v>
      </c>
      <c r="O43" s="59">
        <f t="shared" si="2"/>
        <v>0.14013656050467516</v>
      </c>
      <c r="P43" s="59">
        <f t="shared" si="3"/>
        <v>2.0294029230874866E-2</v>
      </c>
    </row>
    <row r="44" spans="1:16" s="95" customFormat="1" ht="22.5">
      <c r="A44" s="93"/>
      <c r="B44" s="92" t="s">
        <v>84</v>
      </c>
      <c r="C44" s="26" t="s">
        <v>4</v>
      </c>
      <c r="D44" s="54">
        <v>5362.5164101700002</v>
      </c>
      <c r="E44" s="55">
        <v>6229.0240109099996</v>
      </c>
      <c r="F44" s="85">
        <v>6435.8865498499999</v>
      </c>
      <c r="G44" s="85">
        <v>10920.060604779999</v>
      </c>
      <c r="H44" s="85">
        <v>6131.0979339200003</v>
      </c>
      <c r="I44" s="85">
        <v>7576.2411280400001</v>
      </c>
      <c r="J44" s="85">
        <v>7356.8171851300003</v>
      </c>
      <c r="K44" s="85">
        <v>12239.310764379999</v>
      </c>
      <c r="L44" s="85">
        <v>9036.8545016099997</v>
      </c>
      <c r="M44" s="85">
        <v>9094.4630721199992</v>
      </c>
      <c r="N44" s="85">
        <v>14678.190495909999</v>
      </c>
      <c r="O44" s="56">
        <f t="shared" si="2"/>
        <v>0.99518217274426202</v>
      </c>
      <c r="P44" s="56">
        <f t="shared" si="3"/>
        <v>0.61396999245700212</v>
      </c>
    </row>
    <row r="45" spans="1:16" s="95" customFormat="1" ht="22.5">
      <c r="A45" s="96">
        <v>30</v>
      </c>
      <c r="B45" s="92" t="s">
        <v>23</v>
      </c>
      <c r="C45" s="26" t="s">
        <v>4</v>
      </c>
      <c r="D45" s="54">
        <v>2552.4265553499995</v>
      </c>
      <c r="E45" s="55">
        <v>3646.5735126700001</v>
      </c>
      <c r="F45" s="85">
        <v>3797.2188683999998</v>
      </c>
      <c r="G45" s="85">
        <v>1841.3664459199999</v>
      </c>
      <c r="H45" s="85">
        <v>7134.8954013700004</v>
      </c>
      <c r="I45" s="85">
        <v>3105.84775145</v>
      </c>
      <c r="J45" s="85">
        <v>4883.0843467699997</v>
      </c>
      <c r="K45" s="85">
        <v>2348.0536571799998</v>
      </c>
      <c r="L45" s="85">
        <v>6802.6041911499997</v>
      </c>
      <c r="M45" s="85">
        <v>3713.79055741</v>
      </c>
      <c r="N45" s="85">
        <v>8076.7380015099998</v>
      </c>
      <c r="O45" s="56">
        <f t="shared" si="2"/>
        <v>0.65402385622367909</v>
      </c>
      <c r="P45" s="56">
        <f t="shared" si="3"/>
        <v>1.1747963103074723</v>
      </c>
    </row>
    <row r="46" spans="1:16" ht="22.5">
      <c r="A46" s="6">
        <v>31</v>
      </c>
      <c r="B46" s="39" t="s">
        <v>22</v>
      </c>
      <c r="C46" s="29" t="s">
        <v>4</v>
      </c>
      <c r="D46" s="57">
        <v>2358.4011855500003</v>
      </c>
      <c r="E46" s="58">
        <v>7543.9470629800007</v>
      </c>
      <c r="F46" s="84">
        <v>4866.9906443199998</v>
      </c>
      <c r="G46" s="84">
        <v>4696.61004177</v>
      </c>
      <c r="H46" s="84">
        <v>2989.96943758</v>
      </c>
      <c r="I46" s="84">
        <v>4338.7002998600001</v>
      </c>
      <c r="J46" s="84">
        <v>3337.23614378</v>
      </c>
      <c r="K46" s="84">
        <v>5214.6345104299999</v>
      </c>
      <c r="L46" s="84">
        <v>3080.7051222800001</v>
      </c>
      <c r="M46" s="84">
        <v>5126.82900255</v>
      </c>
      <c r="N46" s="84">
        <v>3743.6937262599999</v>
      </c>
      <c r="O46" s="59">
        <f t="shared" si="2"/>
        <v>0.12179467228819352</v>
      </c>
      <c r="P46" s="59">
        <f t="shared" si="3"/>
        <v>-0.26978377386919894</v>
      </c>
    </row>
    <row r="47" spans="1:16" ht="22.5">
      <c r="A47" s="10">
        <v>32</v>
      </c>
      <c r="B47" s="40" t="s">
        <v>79</v>
      </c>
      <c r="C47" s="41" t="s">
        <v>3</v>
      </c>
      <c r="D47" s="68">
        <v>75.977339090047437</v>
      </c>
      <c r="E47" s="69">
        <v>72.802090724118131</v>
      </c>
      <c r="F47" s="69">
        <v>71.214757141955815</v>
      </c>
      <c r="G47" s="69">
        <v>71.727548463345002</v>
      </c>
      <c r="H47" s="69">
        <v>73.273515378713995</v>
      </c>
      <c r="I47" s="69">
        <v>73.976034620324</v>
      </c>
      <c r="J47" s="69">
        <v>76.791922283473994</v>
      </c>
      <c r="K47" s="69">
        <v>77.415748040693998</v>
      </c>
      <c r="L47" s="69">
        <v>79.189669251745002</v>
      </c>
      <c r="M47" s="69">
        <v>78.642474085418002</v>
      </c>
      <c r="N47" s="69">
        <v>73.676532608065997</v>
      </c>
      <c r="O47" s="75">
        <f>N47-J47</f>
        <v>-3.1153896754079966</v>
      </c>
      <c r="P47" s="75">
        <f>N47-M47</f>
        <v>-4.9659414773520041</v>
      </c>
    </row>
    <row r="48" spans="1:16" ht="22.5">
      <c r="A48" s="6">
        <v>33</v>
      </c>
      <c r="B48" s="40" t="s">
        <v>43</v>
      </c>
      <c r="C48" s="105" t="s">
        <v>4</v>
      </c>
      <c r="D48" s="64">
        <v>237336.87891890004</v>
      </c>
      <c r="E48" s="64">
        <v>232690.86380307015</v>
      </c>
      <c r="F48" s="64">
        <v>217363.45337470993</v>
      </c>
      <c r="G48" s="64">
        <v>187486.52955174001</v>
      </c>
      <c r="H48" s="64">
        <v>302504.99194341002</v>
      </c>
      <c r="I48" s="64">
        <v>257805.92507214</v>
      </c>
      <c r="J48" s="64">
        <v>306441.96618877002</v>
      </c>
      <c r="K48" s="64">
        <v>300063.58953981998</v>
      </c>
      <c r="L48" s="64">
        <v>327206.08344368997</v>
      </c>
      <c r="M48" s="64">
        <v>320376.48994986998</v>
      </c>
      <c r="N48" s="64">
        <v>340440.40932469</v>
      </c>
      <c r="O48" s="63">
        <f t="shared" ref="O48:O67" si="4">N48/J48-1</f>
        <v>0.11094578056249893</v>
      </c>
      <c r="P48" s="63">
        <f>N48/M48-1</f>
        <v>6.2626066531784153E-2</v>
      </c>
    </row>
    <row r="49" spans="1:16" ht="22.5">
      <c r="A49" s="6">
        <v>34</v>
      </c>
      <c r="B49" s="43" t="s">
        <v>24</v>
      </c>
      <c r="C49" s="29" t="s">
        <v>4</v>
      </c>
      <c r="D49" s="57">
        <v>235958.01964604002</v>
      </c>
      <c r="E49" s="58">
        <v>226415.87087578018</v>
      </c>
      <c r="F49" s="84">
        <v>213533.02011523995</v>
      </c>
      <c r="G49" s="57">
        <v>183724.50820072999</v>
      </c>
      <c r="H49" s="57">
        <v>300754.39566624002</v>
      </c>
      <c r="I49" s="57">
        <v>254955.51164775999</v>
      </c>
      <c r="J49" s="57">
        <v>304369.52506120002</v>
      </c>
      <c r="K49" s="57">
        <v>295893.97308387997</v>
      </c>
      <c r="L49" s="57">
        <v>325336.85208734003</v>
      </c>
      <c r="M49" s="57">
        <v>316834.40888751001</v>
      </c>
      <c r="N49" s="57">
        <v>337962.04948883998</v>
      </c>
      <c r="O49" s="59">
        <f t="shared" si="4"/>
        <v>0.1103675685694403</v>
      </c>
      <c r="P49" s="59">
        <f>N49/M49-1</f>
        <v>6.6683541966021664E-2</v>
      </c>
    </row>
    <row r="50" spans="1:16" s="95" customFormat="1" ht="22.5">
      <c r="A50" s="93"/>
      <c r="B50" s="92" t="s">
        <v>84</v>
      </c>
      <c r="C50" s="26" t="s">
        <v>4</v>
      </c>
      <c r="D50" s="54">
        <v>1342.3453583</v>
      </c>
      <c r="E50" s="54">
        <v>1535.9353482700001</v>
      </c>
      <c r="F50" s="54">
        <v>2276.0232639599999</v>
      </c>
      <c r="G50" s="54">
        <v>2852.8844721199998</v>
      </c>
      <c r="H50" s="54">
        <v>1835.02879259</v>
      </c>
      <c r="I50" s="54">
        <v>1850.46155995</v>
      </c>
      <c r="J50" s="54">
        <v>2641.7600505800001</v>
      </c>
      <c r="K50" s="54">
        <v>3297.2169435800001</v>
      </c>
      <c r="L50" s="54">
        <v>2287.4129120299999</v>
      </c>
      <c r="M50" s="54">
        <v>2421.5982524599999</v>
      </c>
      <c r="N50" s="54">
        <v>5399.6127540199996</v>
      </c>
      <c r="O50" s="56">
        <f t="shared" si="4"/>
        <v>1.0439451920830249</v>
      </c>
      <c r="P50" s="56">
        <f>N50/M50-1</f>
        <v>1.2297723202165183</v>
      </c>
    </row>
    <row r="51" spans="1:16" s="95" customFormat="1" ht="22.5">
      <c r="A51" s="96">
        <v>35</v>
      </c>
      <c r="B51" s="92" t="s">
        <v>23</v>
      </c>
      <c r="C51" s="26" t="s">
        <v>4</v>
      </c>
      <c r="D51" s="54">
        <v>1353.2942347899998</v>
      </c>
      <c r="E51" s="55">
        <v>2429.7909331999999</v>
      </c>
      <c r="F51" s="85">
        <v>2562.19776</v>
      </c>
      <c r="G51" s="54">
        <v>262.24171487000001</v>
      </c>
      <c r="H51" s="54">
        <v>5728.4351583899997</v>
      </c>
      <c r="I51" s="54">
        <v>1471.5197628400001</v>
      </c>
      <c r="J51" s="54">
        <v>3186.82474275</v>
      </c>
      <c r="K51" s="54">
        <v>790.59342447999995</v>
      </c>
      <c r="L51" s="54">
        <v>5080.5185349699996</v>
      </c>
      <c r="M51" s="54">
        <v>1338.83537976</v>
      </c>
      <c r="N51" s="54">
        <v>5707.7770747499999</v>
      </c>
      <c r="O51" s="56">
        <f t="shared" si="4"/>
        <v>0.79105458740244372</v>
      </c>
      <c r="P51" s="56">
        <f>N51/M51-1</f>
        <v>3.2632403961218728</v>
      </c>
    </row>
    <row r="52" spans="1:16" ht="22.5">
      <c r="A52" s="6">
        <v>36</v>
      </c>
      <c r="B52" s="44" t="s">
        <v>22</v>
      </c>
      <c r="C52" s="29" t="s">
        <v>4</v>
      </c>
      <c r="D52" s="57">
        <v>1378.8592728600001</v>
      </c>
      <c r="E52" s="58">
        <v>6274.992927289999</v>
      </c>
      <c r="F52" s="84">
        <v>3830.4332594699999</v>
      </c>
      <c r="G52" s="57">
        <v>3762.0213510100002</v>
      </c>
      <c r="H52" s="57">
        <v>1750.5962771699999</v>
      </c>
      <c r="I52" s="57">
        <v>2850.4134243799999</v>
      </c>
      <c r="J52" s="57">
        <v>2072.4411275699999</v>
      </c>
      <c r="K52" s="57">
        <v>4169.6164559400004</v>
      </c>
      <c r="L52" s="57">
        <v>1869.2313563499999</v>
      </c>
      <c r="M52" s="57">
        <v>3542.08106236</v>
      </c>
      <c r="N52" s="57">
        <v>2478.3598358499999</v>
      </c>
      <c r="O52" s="59">
        <f t="shared" si="4"/>
        <v>0.19586501294536252</v>
      </c>
      <c r="P52" s="59">
        <f>N52/M52-1</f>
        <v>-0.30030967890985227</v>
      </c>
    </row>
    <row r="53" spans="1:16" ht="33.75">
      <c r="A53" s="6"/>
      <c r="B53" s="40" t="s">
        <v>82</v>
      </c>
      <c r="C53" s="41" t="s">
        <v>4</v>
      </c>
      <c r="D53" s="77">
        <v>16469.250035140001</v>
      </c>
      <c r="E53" s="65">
        <v>38159.98387607</v>
      </c>
      <c r="F53" s="62">
        <v>57233.033198930003</v>
      </c>
      <c r="G53" s="62">
        <v>70763.362363720007</v>
      </c>
      <c r="H53" s="62">
        <v>9991.3198744599995</v>
      </c>
      <c r="I53" s="62">
        <v>26163.832394590001</v>
      </c>
      <c r="J53" s="62">
        <v>46939.5485835</v>
      </c>
      <c r="K53" s="62">
        <v>61987.110123470004</v>
      </c>
      <c r="L53" s="62">
        <v>11625.36166495</v>
      </c>
      <c r="M53" s="62">
        <v>27097.155366840001</v>
      </c>
      <c r="N53" s="62">
        <v>47775.602411630003</v>
      </c>
      <c r="O53" s="63">
        <f t="shared" si="4"/>
        <v>1.7811288207059794E-2</v>
      </c>
      <c r="P53" s="20" t="s">
        <v>44</v>
      </c>
    </row>
    <row r="54" spans="1:16" ht="22.5">
      <c r="A54" s="6"/>
      <c r="B54" s="91" t="s">
        <v>24</v>
      </c>
      <c r="C54" s="89" t="s">
        <v>4</v>
      </c>
      <c r="D54" s="57">
        <v>16407.03779848</v>
      </c>
      <c r="E54" s="58">
        <v>37824.184631429998</v>
      </c>
      <c r="F54" s="84">
        <v>56647.30911758</v>
      </c>
      <c r="G54" s="57">
        <v>69855.182813820007</v>
      </c>
      <c r="H54" s="57">
        <v>9979.2010821700005</v>
      </c>
      <c r="I54" s="57">
        <v>26039.705977760001</v>
      </c>
      <c r="J54" s="57">
        <v>46646.930566149997</v>
      </c>
      <c r="K54" s="57">
        <v>61595.60577314</v>
      </c>
      <c r="L54" s="57">
        <v>11531.305481859999</v>
      </c>
      <c r="M54" s="57">
        <v>26810.254235979999</v>
      </c>
      <c r="N54" s="57">
        <v>47219.26855026</v>
      </c>
      <c r="O54" s="59">
        <f t="shared" si="4"/>
        <v>1.2269574378497961E-2</v>
      </c>
      <c r="P54" s="23" t="s">
        <v>44</v>
      </c>
    </row>
    <row r="55" spans="1:16" s="95" customFormat="1" ht="22.5">
      <c r="A55" s="93"/>
      <c r="B55" s="92" t="s">
        <v>84</v>
      </c>
      <c r="C55" s="94" t="s">
        <v>4</v>
      </c>
      <c r="D55" s="54">
        <v>942.72388054999999</v>
      </c>
      <c r="E55" s="55">
        <v>2171.3034200299999</v>
      </c>
      <c r="F55" s="85">
        <v>3193.8779241699999</v>
      </c>
      <c r="G55" s="54">
        <v>3755.35331387</v>
      </c>
      <c r="H55" s="54">
        <v>676.33118497999999</v>
      </c>
      <c r="I55" s="54">
        <v>1909.8501888000001</v>
      </c>
      <c r="J55" s="54">
        <v>3059.3380736099998</v>
      </c>
      <c r="K55" s="54">
        <v>3500.2954279800001</v>
      </c>
      <c r="L55" s="54">
        <v>557.22329464999996</v>
      </c>
      <c r="M55" s="54">
        <v>704.41317175999995</v>
      </c>
      <c r="N55" s="54">
        <v>2783.7140732900002</v>
      </c>
      <c r="O55" s="59">
        <f t="shared" si="4"/>
        <v>-9.0092691192760199E-2</v>
      </c>
      <c r="P55" s="23" t="s">
        <v>44</v>
      </c>
    </row>
    <row r="56" spans="1:16" s="95" customFormat="1" ht="22.5">
      <c r="A56" s="93"/>
      <c r="B56" s="92" t="s">
        <v>23</v>
      </c>
      <c r="C56" s="94" t="s">
        <v>4</v>
      </c>
      <c r="D56" s="54">
        <v>203.49298150000001</v>
      </c>
      <c r="E56" s="55">
        <v>649.37652044000004</v>
      </c>
      <c r="F56" s="85">
        <v>669.12730892000002</v>
      </c>
      <c r="G56" s="54">
        <v>878.36432457000001</v>
      </c>
      <c r="H56" s="54">
        <v>163.8174989</v>
      </c>
      <c r="I56" s="54">
        <v>506.65354257000001</v>
      </c>
      <c r="J56" s="54">
        <v>898.36208737000004</v>
      </c>
      <c r="K56" s="54">
        <v>1525.0086582900001</v>
      </c>
      <c r="L56" s="54">
        <v>378.03822959000001</v>
      </c>
      <c r="M56" s="54">
        <v>631.75958937999997</v>
      </c>
      <c r="N56" s="54">
        <v>754.58471417999999</v>
      </c>
      <c r="O56" s="59">
        <f t="shared" si="4"/>
        <v>-0.16004390124133072</v>
      </c>
      <c r="P56" s="27" t="s">
        <v>44</v>
      </c>
    </row>
    <row r="57" spans="1:16" ht="22.5">
      <c r="A57" s="6"/>
      <c r="B57" s="91" t="s">
        <v>22</v>
      </c>
      <c r="C57" s="89" t="s">
        <v>4</v>
      </c>
      <c r="D57" s="57">
        <v>62.212236660000002</v>
      </c>
      <c r="E57" s="58">
        <v>335.79924463999998</v>
      </c>
      <c r="F57" s="84">
        <v>585.72408135000001</v>
      </c>
      <c r="G57" s="57">
        <v>908.17954989999998</v>
      </c>
      <c r="H57" s="57">
        <v>12.11879229</v>
      </c>
      <c r="I57" s="57">
        <v>124.12641683</v>
      </c>
      <c r="J57" s="57">
        <v>292.61801735</v>
      </c>
      <c r="K57" s="57">
        <v>391.50435033000002</v>
      </c>
      <c r="L57" s="57">
        <v>94.056183090000005</v>
      </c>
      <c r="M57" s="57">
        <v>286.90113086000002</v>
      </c>
      <c r="N57" s="57">
        <v>556.33386137000002</v>
      </c>
      <c r="O57" s="59">
        <f t="shared" si="4"/>
        <v>0.90122900294471564</v>
      </c>
      <c r="P57" s="27" t="s">
        <v>44</v>
      </c>
    </row>
    <row r="58" spans="1:16" ht="33.75">
      <c r="A58" s="6"/>
      <c r="B58" s="40" t="s">
        <v>83</v>
      </c>
      <c r="C58" s="41" t="s">
        <v>4</v>
      </c>
      <c r="D58" s="77">
        <v>16376.31826416</v>
      </c>
      <c r="E58" s="65">
        <v>35519.907317290003</v>
      </c>
      <c r="F58" s="62">
        <v>55577.162259129997</v>
      </c>
      <c r="G58" s="62">
        <v>85777.606558800006</v>
      </c>
      <c r="H58" s="62">
        <v>21240.811600090001</v>
      </c>
      <c r="I58" s="62">
        <v>43742.91443063</v>
      </c>
      <c r="J58" s="62">
        <v>69178.821454239995</v>
      </c>
      <c r="K58" s="62">
        <v>108402.15876714</v>
      </c>
      <c r="L58" s="62">
        <v>27244.401475449999</v>
      </c>
      <c r="M58" s="62">
        <v>58328.11481359</v>
      </c>
      <c r="N58" s="62">
        <v>124678.14878577999</v>
      </c>
      <c r="O58" s="63">
        <f t="shared" si="4"/>
        <v>0.80225893076613586</v>
      </c>
      <c r="P58" s="20" t="s">
        <v>44</v>
      </c>
    </row>
    <row r="59" spans="1:16" ht="22.5">
      <c r="A59" s="6"/>
      <c r="B59" s="90" t="s">
        <v>24</v>
      </c>
      <c r="C59" s="89" t="s">
        <v>4</v>
      </c>
      <c r="D59" s="57">
        <v>14960.993282359999</v>
      </c>
      <c r="E59" s="58">
        <v>31639.062958310002</v>
      </c>
      <c r="F59" s="84">
        <v>49973.975301910003</v>
      </c>
      <c r="G59" s="57">
        <v>78439.575734290003</v>
      </c>
      <c r="H59" s="57">
        <v>19594.961604619999</v>
      </c>
      <c r="I59" s="57">
        <v>40255.169435999996</v>
      </c>
      <c r="J59" s="57">
        <v>63677.495007589998</v>
      </c>
      <c r="K59" s="57">
        <v>101020.91763447</v>
      </c>
      <c r="L59" s="57">
        <v>25711.893967700002</v>
      </c>
      <c r="M59" s="57">
        <v>54368.208013000003</v>
      </c>
      <c r="N59" s="57">
        <v>118845.81952545</v>
      </c>
      <c r="O59" s="59">
        <f t="shared" si="4"/>
        <v>0.86637083495957645</v>
      </c>
      <c r="P59" s="23" t="s">
        <v>44</v>
      </c>
    </row>
    <row r="60" spans="1:16" s="95" customFormat="1" ht="22.5">
      <c r="A60" s="93"/>
      <c r="B60" s="92" t="s">
        <v>84</v>
      </c>
      <c r="C60" s="94" t="s">
        <v>4</v>
      </c>
      <c r="D60" s="54">
        <v>6175.6391534599998</v>
      </c>
      <c r="E60" s="55">
        <v>13001.58209625</v>
      </c>
      <c r="F60" s="85">
        <v>20526.207398570001</v>
      </c>
      <c r="G60" s="54">
        <v>42695.78970383</v>
      </c>
      <c r="H60" s="54">
        <v>7874.54202214</v>
      </c>
      <c r="I60" s="54">
        <v>16011.60723835</v>
      </c>
      <c r="J60" s="54">
        <v>26047.734141249999</v>
      </c>
      <c r="K60" s="54">
        <v>48592.324107569999</v>
      </c>
      <c r="L60" s="54">
        <v>10290.112556870001</v>
      </c>
      <c r="M60" s="54">
        <v>22774.89553863</v>
      </c>
      <c r="N60" s="54">
        <v>67961.115713139996</v>
      </c>
      <c r="O60" s="56">
        <f t="shared" si="4"/>
        <v>1.6090989467492554</v>
      </c>
      <c r="P60" s="27" t="s">
        <v>44</v>
      </c>
    </row>
    <row r="61" spans="1:16" s="95" customFormat="1" ht="22.5">
      <c r="A61" s="93"/>
      <c r="B61" s="92" t="s">
        <v>23</v>
      </c>
      <c r="C61" s="94" t="s">
        <v>4</v>
      </c>
      <c r="D61" s="54">
        <v>1309.98889745</v>
      </c>
      <c r="E61" s="55">
        <v>2711.8507746400001</v>
      </c>
      <c r="F61" s="85">
        <v>4180.2338796000004</v>
      </c>
      <c r="G61" s="54">
        <v>5551.19931559</v>
      </c>
      <c r="H61" s="54">
        <v>1446.08429131</v>
      </c>
      <c r="I61" s="54">
        <v>2930.03382784</v>
      </c>
      <c r="J61" s="54">
        <v>4502.3045134599997</v>
      </c>
      <c r="K61" s="54">
        <v>6258.5233218900003</v>
      </c>
      <c r="L61" s="54">
        <v>1592.08695646</v>
      </c>
      <c r="M61" s="54">
        <v>3261.24303255</v>
      </c>
      <c r="N61" s="54">
        <v>7273.9461176000004</v>
      </c>
      <c r="O61" s="59">
        <f t="shared" si="4"/>
        <v>0.61560509642427697</v>
      </c>
      <c r="P61" s="27" t="s">
        <v>44</v>
      </c>
    </row>
    <row r="62" spans="1:16" ht="22.5">
      <c r="A62" s="6"/>
      <c r="B62" s="90" t="s">
        <v>22</v>
      </c>
      <c r="C62" s="89" t="s">
        <v>4</v>
      </c>
      <c r="D62" s="57">
        <v>1415.3249817999999</v>
      </c>
      <c r="E62" s="58">
        <v>3880.8443589799999</v>
      </c>
      <c r="F62" s="84">
        <v>5603.1869572200003</v>
      </c>
      <c r="G62" s="57">
        <v>7338.0308245099995</v>
      </c>
      <c r="H62" s="57">
        <v>1645.8499954700001</v>
      </c>
      <c r="I62" s="57">
        <v>3487.7449946299998</v>
      </c>
      <c r="J62" s="57">
        <v>5501.3264466500004</v>
      </c>
      <c r="K62" s="57">
        <v>7381.2411326700003</v>
      </c>
      <c r="L62" s="57">
        <v>1532.5075077500001</v>
      </c>
      <c r="M62" s="57">
        <v>3959.9068005899999</v>
      </c>
      <c r="N62" s="57">
        <v>5832.3292603299997</v>
      </c>
      <c r="O62" s="59">
        <f t="shared" si="4"/>
        <v>6.0167818959655062E-2</v>
      </c>
      <c r="P62" s="27" t="s">
        <v>44</v>
      </c>
    </row>
    <row r="63" spans="1:16" ht="22.5">
      <c r="A63" s="7">
        <v>37</v>
      </c>
      <c r="B63" s="40" t="s">
        <v>80</v>
      </c>
      <c r="C63" s="41" t="s">
        <v>4</v>
      </c>
      <c r="D63" s="77">
        <v>3887.6836652399984</v>
      </c>
      <c r="E63" s="65">
        <v>12672.186174070008</v>
      </c>
      <c r="F63" s="62">
        <v>22804.491288419998</v>
      </c>
      <c r="G63" s="62">
        <v>35524.758061109998</v>
      </c>
      <c r="H63" s="62">
        <v>3410.5864224799998</v>
      </c>
      <c r="I63" s="62">
        <v>13001.91432389</v>
      </c>
      <c r="J63" s="62">
        <v>25537.399843530002</v>
      </c>
      <c r="K63" s="62">
        <v>33273.205109369999</v>
      </c>
      <c r="L63" s="62">
        <v>5787.0036986499999</v>
      </c>
      <c r="M63" s="62">
        <v>14586.76444732</v>
      </c>
      <c r="N63" s="62">
        <v>38657.623081630001</v>
      </c>
      <c r="O63" s="63">
        <f t="shared" si="4"/>
        <v>0.51376503945150298</v>
      </c>
      <c r="P63" s="20" t="s">
        <v>44</v>
      </c>
    </row>
    <row r="64" spans="1:16" ht="22.5">
      <c r="A64" s="6">
        <v>38</v>
      </c>
      <c r="B64" s="37" t="s">
        <v>24</v>
      </c>
      <c r="C64" s="29" t="s">
        <v>4</v>
      </c>
      <c r="D64" s="57">
        <v>3772.3729634799984</v>
      </c>
      <c r="E64" s="58">
        <v>11786.352759220008</v>
      </c>
      <c r="F64" s="84">
        <v>21636.37244771</v>
      </c>
      <c r="G64" s="84">
        <v>34063.394419670003</v>
      </c>
      <c r="H64" s="84">
        <v>3382.8148189899998</v>
      </c>
      <c r="I64" s="84">
        <v>12656.057190719999</v>
      </c>
      <c r="J64" s="84">
        <v>24612.649401850002</v>
      </c>
      <c r="K64" s="84">
        <v>32183.388657560001</v>
      </c>
      <c r="L64" s="84">
        <v>5561.1894847699996</v>
      </c>
      <c r="M64" s="84">
        <v>13637.76584151</v>
      </c>
      <c r="N64" s="84">
        <v>37311.683203050001</v>
      </c>
      <c r="O64" s="59">
        <f t="shared" si="4"/>
        <v>0.51595558015162246</v>
      </c>
      <c r="P64" s="23" t="s">
        <v>44</v>
      </c>
    </row>
    <row r="65" spans="1:16" s="95" customFormat="1" ht="22.5">
      <c r="A65" s="93"/>
      <c r="B65" s="92" t="s">
        <v>84</v>
      </c>
      <c r="C65" s="26" t="s">
        <v>4</v>
      </c>
      <c r="D65" s="54">
        <v>1746.2834572199999</v>
      </c>
      <c r="E65" s="55">
        <v>3301.6453983400002</v>
      </c>
      <c r="F65" s="85">
        <v>5862.51378114</v>
      </c>
      <c r="G65" s="85">
        <v>16243.017079499999</v>
      </c>
      <c r="H65" s="85">
        <v>2086.8279135799999</v>
      </c>
      <c r="I65" s="85">
        <v>4673.0871941300002</v>
      </c>
      <c r="J65" s="85">
        <v>7734.2528683500004</v>
      </c>
      <c r="K65" s="85">
        <v>16600.705534730001</v>
      </c>
      <c r="L65" s="85">
        <v>3333.8374690999999</v>
      </c>
      <c r="M65" s="85">
        <v>5963.8597756600002</v>
      </c>
      <c r="N65" s="85">
        <v>19547.207237210001</v>
      </c>
      <c r="O65" s="56">
        <f t="shared" si="4"/>
        <v>1.5273555920573538</v>
      </c>
      <c r="P65" s="27" t="s">
        <v>44</v>
      </c>
    </row>
    <row r="66" spans="1:16" s="95" customFormat="1" ht="22.5">
      <c r="A66" s="96">
        <v>39</v>
      </c>
      <c r="B66" s="92" t="s">
        <v>23</v>
      </c>
      <c r="C66" s="26" t="s">
        <v>4</v>
      </c>
      <c r="D66" s="54">
        <v>527.34922041999994</v>
      </c>
      <c r="E66" s="55">
        <v>1203.87137089</v>
      </c>
      <c r="F66" s="85">
        <v>1620.24884737</v>
      </c>
      <c r="G66" s="85">
        <v>1931.53948309</v>
      </c>
      <c r="H66" s="85">
        <v>548.72489545999997</v>
      </c>
      <c r="I66" s="85">
        <v>1233.93136809</v>
      </c>
      <c r="J66" s="85">
        <v>2011.3104089000001</v>
      </c>
      <c r="K66" s="85">
        <v>2818.36369668</v>
      </c>
      <c r="L66" s="85">
        <v>758.39447661999998</v>
      </c>
      <c r="M66" s="85">
        <v>1398.73934515</v>
      </c>
      <c r="N66" s="85">
        <v>3008.1204724300001</v>
      </c>
      <c r="O66" s="56">
        <f t="shared" si="4"/>
        <v>0.49560229943580048</v>
      </c>
      <c r="P66" s="27" t="s">
        <v>44</v>
      </c>
    </row>
    <row r="67" spans="1:16" ht="22.5">
      <c r="A67" s="6">
        <v>40</v>
      </c>
      <c r="B67" s="39" t="s">
        <v>22</v>
      </c>
      <c r="C67" s="29" t="s">
        <v>4</v>
      </c>
      <c r="D67" s="57">
        <v>115.31070176</v>
      </c>
      <c r="E67" s="58">
        <v>885.83341484999994</v>
      </c>
      <c r="F67" s="84">
        <v>1168.1188407100001</v>
      </c>
      <c r="G67" s="84">
        <v>1461.36364144</v>
      </c>
      <c r="H67" s="84">
        <v>27.77160349</v>
      </c>
      <c r="I67" s="84">
        <v>345.85713317</v>
      </c>
      <c r="J67" s="84">
        <v>924.75044167999999</v>
      </c>
      <c r="K67" s="84">
        <v>1089.81645181</v>
      </c>
      <c r="L67" s="84">
        <v>222.95906905999999</v>
      </c>
      <c r="M67" s="84">
        <v>948.99860580999996</v>
      </c>
      <c r="N67" s="84">
        <v>1345.9398785799999</v>
      </c>
      <c r="O67" s="59">
        <f t="shared" si="4"/>
        <v>0.45546281236137864</v>
      </c>
      <c r="P67" s="27" t="s">
        <v>44</v>
      </c>
    </row>
    <row r="68" spans="1:16">
      <c r="A68" s="6"/>
      <c r="B68" s="87" t="s">
        <v>85</v>
      </c>
      <c r="C68" s="88" t="s">
        <v>3</v>
      </c>
      <c r="D68" s="69">
        <v>3.4377762171209998</v>
      </c>
      <c r="E68" s="69">
        <v>6.8096385464660001</v>
      </c>
      <c r="F68" s="69">
        <v>7.7692211880590003</v>
      </c>
      <c r="G68" s="69">
        <v>12.411285634215</v>
      </c>
      <c r="H68" s="69">
        <f t="shared" ref="H68:L72" si="5">IF(MONTH(H$1)=12,H63/AVERAGE(D37:H37),IF(MONTH(H$1)=9,SUM(H63,E63,-D63)/AVERAGE(D37:H37),IF(MONTH(H$1)=6,SUM(H63,F63,-D63)/AVERAGE(D37:H37),IF(MONTH(H$1)=3,SUM(H63,G63,-D63)/AVERAGE(D37:H37),""))))*100</f>
        <v>11.587059751018581</v>
      </c>
      <c r="I68" s="69">
        <f t="shared" si="5"/>
        <v>11.732999553058718</v>
      </c>
      <c r="J68" s="69">
        <f t="shared" si="5"/>
        <v>12.337741398167321</v>
      </c>
      <c r="K68" s="69">
        <f t="shared" si="5"/>
        <v>10.592834803965562</v>
      </c>
      <c r="L68" s="69">
        <f t="shared" si="5"/>
        <v>11.247029153204529</v>
      </c>
      <c r="M68" s="69">
        <f>IF(MONTH(M$1)=12,M63/AVERAGE(I37:M37),IF(MONTH(M$1)=9,SUM(M63,J63,-I63)/AVERAGE(I37:M37),IF(MONTH(M$1)=6,SUM(M63,K63,-I63)/AVERAGE(I37:M37),IF(MONTH(M$1)=3,SUM(M63,L63,-I63)/AVERAGE(I37:M37),""))))*100</f>
        <v>10.930510252791018</v>
      </c>
      <c r="N68" s="69">
        <f>IF(MONTH(N$1)=12,N63/AVERAGE(J37:N37),IF(MONTH(N$1)=9,SUM(N63,K63,-J63)/AVERAGE(J37:N37),IF(MONTH(N$1)=6,SUM(N63,L63,-J63)/AVERAGE(J37:N37),IF(MONTH(N$1)=3,SUM(N63,M63,-J63)/AVERAGE(J37:N37),""))))*100</f>
        <v>13.544012096402341</v>
      </c>
      <c r="O68" s="100">
        <f>N68-J68</f>
        <v>1.20627069823502</v>
      </c>
      <c r="P68" s="103">
        <f>N68-M68</f>
        <v>2.6135018436113224</v>
      </c>
    </row>
    <row r="69" spans="1:16" ht="22.5">
      <c r="A69" s="6"/>
      <c r="B69" s="37" t="s">
        <v>24</v>
      </c>
      <c r="C69" s="89" t="s">
        <v>3</v>
      </c>
      <c r="D69" s="98">
        <v>3.1571893631900001</v>
      </c>
      <c r="E69" s="98">
        <v>6.5992600757330004</v>
      </c>
      <c r="F69" s="98">
        <v>7.6116027785940004</v>
      </c>
      <c r="G69" s="98">
        <v>12.306300442576999</v>
      </c>
      <c r="H69" s="98">
        <f t="shared" si="5"/>
        <v>11.486330415442607</v>
      </c>
      <c r="I69" s="98">
        <f t="shared" si="5"/>
        <v>11.788305085884172</v>
      </c>
      <c r="J69" s="98">
        <f t="shared" si="5"/>
        <v>12.309806098114636</v>
      </c>
      <c r="K69" s="98">
        <f t="shared" si="5"/>
        <v>10.556131984298817</v>
      </c>
      <c r="L69" s="98">
        <f t="shared" si="5"/>
        <v>11.167938173233335</v>
      </c>
      <c r="M69" s="98">
        <f t="shared" ref="M69:N72" si="6">IF(MONTH(M$1)=12,M64/AVERAGE(I38:M38),IF(MONTH(M$1)=9,SUM(M64,J64,-I64)/AVERAGE(I38:M38),IF(MONTH(M$1)=6,SUM(M64,K64,-I64)/AVERAGE(I38:M38),IF(MONTH(M$1)=3,SUM(M64,L64,-I64)/AVERAGE(I38:M38),""))))*100</f>
        <v>10.717063794010762</v>
      </c>
      <c r="N69" s="98">
        <f t="shared" si="6"/>
        <v>13.480648973211714</v>
      </c>
      <c r="O69" s="101">
        <f>N69-J69</f>
        <v>1.1708428750970779</v>
      </c>
      <c r="P69" s="104">
        <f>N69-M69</f>
        <v>2.7635851792009518</v>
      </c>
    </row>
    <row r="70" spans="1:16" s="95" customFormat="1" ht="22.5">
      <c r="A70" s="93"/>
      <c r="B70" s="92" t="s">
        <v>84</v>
      </c>
      <c r="C70" s="94" t="s">
        <v>3</v>
      </c>
      <c r="D70" s="99">
        <v>17.84368117008</v>
      </c>
      <c r="E70" s="99">
        <v>21.08398241043</v>
      </c>
      <c r="F70" s="99">
        <v>23.042127884376999</v>
      </c>
      <c r="G70" s="99">
        <v>28.578517254476999</v>
      </c>
      <c r="H70" s="99">
        <f>IF(MONTH(H$1)=12,H65/AVERAGE(D39:H39),IF(MONTH(H$1)=9,SUM(H65,E65,-D65)/AVERAGE(D39:H39),IF(MONTH(H$1)=6,SUM(H65,F65,-D65)/AVERAGE(D39:H39),IF(MONTH(H$1)=3,SUM(H65,G65,-D65)/AVERAGE(D39:H39),""))))*100</f>
        <v>29.012925979819382</v>
      </c>
      <c r="I70" s="99">
        <f t="shared" si="5"/>
        <v>30.695020653031857</v>
      </c>
      <c r="J70" s="99">
        <f t="shared" si="5"/>
        <v>31.041531684767637</v>
      </c>
      <c r="K70" s="99">
        <f t="shared" si="5"/>
        <v>27.494872673945153</v>
      </c>
      <c r="L70" s="99">
        <f t="shared" si="5"/>
        <v>29.367081850685306</v>
      </c>
      <c r="M70" s="99">
        <f t="shared" si="6"/>
        <v>29.378657163104577</v>
      </c>
      <c r="N70" s="99">
        <f t="shared" si="6"/>
        <v>38.498848780852754</v>
      </c>
      <c r="O70" s="102">
        <f>N70-J70</f>
        <v>7.4573170960851165</v>
      </c>
      <c r="P70" s="104">
        <f>N70-M70</f>
        <v>9.1201916177481763</v>
      </c>
    </row>
    <row r="71" spans="1:16" s="95" customFormat="1" ht="22.5">
      <c r="A71" s="93"/>
      <c r="B71" s="92" t="s">
        <v>23</v>
      </c>
      <c r="C71" s="94" t="s">
        <v>3</v>
      </c>
      <c r="D71" s="99">
        <v>13.613448309272</v>
      </c>
      <c r="E71" s="99">
        <v>13.298302532892</v>
      </c>
      <c r="F71" s="99">
        <v>10.488764258893999</v>
      </c>
      <c r="G71" s="99">
        <v>13.496404187845</v>
      </c>
      <c r="H71" s="99">
        <f t="shared" si="5"/>
        <v>13.131595826427311</v>
      </c>
      <c r="I71" s="99">
        <f t="shared" si="5"/>
        <v>13.323791765555285</v>
      </c>
      <c r="J71" s="99">
        <f t="shared" si="5"/>
        <v>15.924201106123531</v>
      </c>
      <c r="K71" s="99">
        <f t="shared" si="5"/>
        <v>19.208230508342528</v>
      </c>
      <c r="L71" s="99">
        <f t="shared" si="5"/>
        <v>20.361372718283114</v>
      </c>
      <c r="M71" s="99">
        <f t="shared" si="6"/>
        <v>19.877581484207699</v>
      </c>
      <c r="N71" s="99">
        <f t="shared" si="6"/>
        <v>23.401651052452202</v>
      </c>
      <c r="O71" s="102">
        <f>N71-J71</f>
        <v>7.4774499463286705</v>
      </c>
      <c r="P71" s="104">
        <f>N71-M71</f>
        <v>3.5240695682445029</v>
      </c>
    </row>
    <row r="72" spans="1:16" ht="22.5">
      <c r="A72" s="6"/>
      <c r="B72" s="39" t="s">
        <v>22</v>
      </c>
      <c r="C72" s="89" t="s">
        <v>3</v>
      </c>
      <c r="D72" s="98">
        <v>12.125315342776</v>
      </c>
      <c r="E72" s="98">
        <v>13.257316551897</v>
      </c>
      <c r="F72" s="98">
        <v>12.579056230383999</v>
      </c>
      <c r="G72" s="98">
        <v>15.634179617165</v>
      </c>
      <c r="H72" s="98">
        <f t="shared" si="5"/>
        <v>14.759631980382728</v>
      </c>
      <c r="I72" s="98">
        <f t="shared" si="5"/>
        <v>9.9611683120859293</v>
      </c>
      <c r="J72" s="98">
        <f t="shared" si="5"/>
        <v>13.252307648181693</v>
      </c>
      <c r="K72" s="98">
        <f t="shared" si="5"/>
        <v>11.804929112756653</v>
      </c>
      <c r="L72" s="98">
        <f t="shared" si="5"/>
        <v>13.785473697601578</v>
      </c>
      <c r="M72" s="98">
        <f t="shared" si="6"/>
        <v>17.85858523024849</v>
      </c>
      <c r="N72" s="98">
        <f t="shared" si="6"/>
        <v>15.685534784438154</v>
      </c>
      <c r="O72" s="101">
        <f>N72-J72</f>
        <v>2.4332271362564608</v>
      </c>
      <c r="P72" s="104">
        <f>N72-M72</f>
        <v>-2.1730504458103361</v>
      </c>
    </row>
    <row r="73" spans="1:16">
      <c r="A73" s="6"/>
      <c r="B73" s="109" t="s">
        <v>110</v>
      </c>
      <c r="C73" s="107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7"/>
      <c r="P73" s="107"/>
    </row>
    <row r="74" spans="1:16" ht="22.5">
      <c r="A74" s="10">
        <v>41</v>
      </c>
      <c r="B74" s="31" t="s">
        <v>8</v>
      </c>
      <c r="C74" s="32" t="s">
        <v>18</v>
      </c>
      <c r="D74" s="77">
        <v>2500.2730000000001</v>
      </c>
      <c r="E74" s="77">
        <v>2881.8470000000002</v>
      </c>
      <c r="F74" s="77">
        <v>3406.2730000000001</v>
      </c>
      <c r="G74" s="77">
        <v>4266.4780000000001</v>
      </c>
      <c r="H74" s="77">
        <v>5026.8469999999998</v>
      </c>
      <c r="I74" s="77">
        <v>5996.7849999999999</v>
      </c>
      <c r="J74" s="77">
        <v>7630.902</v>
      </c>
      <c r="K74" s="77">
        <v>9890.1970000000001</v>
      </c>
      <c r="L74" s="77">
        <v>12732.554</v>
      </c>
      <c r="M74" s="77">
        <v>14833.823</v>
      </c>
      <c r="N74" s="77">
        <v>17125.464</v>
      </c>
      <c r="O74" s="63">
        <f t="shared" ref="O74:O82" si="7">N74/J74-1</f>
        <v>1.2442253877719831</v>
      </c>
      <c r="P74" s="63">
        <f t="shared" ref="P74:P82" si="8">N74/M74-1</f>
        <v>0.15448755186036656</v>
      </c>
    </row>
    <row r="75" spans="1:16">
      <c r="A75" s="6">
        <v>42</v>
      </c>
      <c r="B75" s="33" t="s">
        <v>25</v>
      </c>
      <c r="C75" s="29" t="s">
        <v>18</v>
      </c>
      <c r="D75" s="57">
        <v>948.89499999999998</v>
      </c>
      <c r="E75" s="58">
        <v>1011.303</v>
      </c>
      <c r="F75" s="57">
        <v>1092.519</v>
      </c>
      <c r="G75" s="57">
        <v>1155.644</v>
      </c>
      <c r="H75" s="57">
        <v>1183.441</v>
      </c>
      <c r="I75" s="57">
        <v>1252.21</v>
      </c>
      <c r="J75" s="57">
        <v>1350.4469999999999</v>
      </c>
      <c r="K75" s="57">
        <v>1488.87</v>
      </c>
      <c r="L75" s="57">
        <v>1612.7380000000001</v>
      </c>
      <c r="M75" s="57">
        <v>1778.3340000000001</v>
      </c>
      <c r="N75" s="57">
        <v>1924.9780000000001</v>
      </c>
      <c r="O75" s="59">
        <f t="shared" si="7"/>
        <v>0.42543765138506018</v>
      </c>
      <c r="P75" s="59">
        <f t="shared" si="8"/>
        <v>8.2461449873870718E-2</v>
      </c>
    </row>
    <row r="76" spans="1:16">
      <c r="A76" s="6">
        <v>43</v>
      </c>
      <c r="B76" s="33" t="s">
        <v>26</v>
      </c>
      <c r="C76" s="29" t="s">
        <v>18</v>
      </c>
      <c r="D76" s="57">
        <v>1551.3779999999999</v>
      </c>
      <c r="E76" s="58">
        <v>1870.5440000000001</v>
      </c>
      <c r="F76" s="57">
        <v>2313.7539999999999</v>
      </c>
      <c r="G76" s="57">
        <v>3110.8339999999998</v>
      </c>
      <c r="H76" s="57">
        <v>3843.4059999999999</v>
      </c>
      <c r="I76" s="57">
        <v>4744.5749999999998</v>
      </c>
      <c r="J76" s="57">
        <v>6280.4549999999999</v>
      </c>
      <c r="K76" s="57">
        <v>8401.3269999999993</v>
      </c>
      <c r="L76" s="57">
        <v>11119.816000000001</v>
      </c>
      <c r="M76" s="57">
        <v>13055.489</v>
      </c>
      <c r="N76" s="57">
        <v>15200.486000000001</v>
      </c>
      <c r="O76" s="59">
        <f t="shared" si="7"/>
        <v>1.4202841991543607</v>
      </c>
      <c r="P76" s="59">
        <f t="shared" si="8"/>
        <v>0.1642984801258689</v>
      </c>
    </row>
    <row r="77" spans="1:16">
      <c r="A77" s="6">
        <v>44</v>
      </c>
      <c r="B77" s="33" t="s">
        <v>91</v>
      </c>
      <c r="C77" s="29" t="s">
        <v>18</v>
      </c>
      <c r="D77" s="57">
        <v>2481.607</v>
      </c>
      <c r="E77" s="57">
        <v>2862.8470000000002</v>
      </c>
      <c r="F77" s="57">
        <v>3386.0839999999998</v>
      </c>
      <c r="G77" s="57">
        <v>4247.6809999999996</v>
      </c>
      <c r="H77" s="57">
        <v>5008.1499999999996</v>
      </c>
      <c r="I77" s="57">
        <v>5977.91</v>
      </c>
      <c r="J77" s="57">
        <v>7611.7250000000004</v>
      </c>
      <c r="K77" s="57">
        <v>9870.5339999999997</v>
      </c>
      <c r="L77" s="57">
        <v>12712.661</v>
      </c>
      <c r="M77" s="57">
        <v>14813.531999999999</v>
      </c>
      <c r="N77" s="57">
        <v>17105.094000000001</v>
      </c>
      <c r="O77" s="59">
        <f t="shared" si="7"/>
        <v>1.2472033606048565</v>
      </c>
      <c r="P77" s="59">
        <f t="shared" si="8"/>
        <v>0.15469382993873459</v>
      </c>
    </row>
    <row r="78" spans="1:16">
      <c r="A78" s="6"/>
      <c r="B78" s="33" t="s">
        <v>89</v>
      </c>
      <c r="C78" s="29" t="s">
        <v>18</v>
      </c>
      <c r="D78" s="57">
        <v>2479.0239999999999</v>
      </c>
      <c r="E78" s="57">
        <v>2860.1040000000003</v>
      </c>
      <c r="F78" s="57">
        <v>3377.8249999999998</v>
      </c>
      <c r="G78" s="57">
        <v>4238.8919999999998</v>
      </c>
      <c r="H78" s="57">
        <v>4998.5899999999992</v>
      </c>
      <c r="I78" s="57">
        <v>5967.8969999999999</v>
      </c>
      <c r="J78" s="57">
        <v>7601.1450000000004</v>
      </c>
      <c r="K78" s="57">
        <v>9859.8439999999991</v>
      </c>
      <c r="L78" s="57">
        <v>12700.944</v>
      </c>
      <c r="M78" s="57">
        <v>14800.633</v>
      </c>
      <c r="N78" s="57">
        <v>17090.276000000002</v>
      </c>
      <c r="O78" s="59">
        <f t="shared" si="7"/>
        <v>1.2483817898487661</v>
      </c>
      <c r="P78" s="59">
        <f t="shared" si="8"/>
        <v>0.15469899159042733</v>
      </c>
    </row>
    <row r="79" spans="1:16">
      <c r="A79" s="6"/>
      <c r="B79" s="33" t="s">
        <v>90</v>
      </c>
      <c r="C79" s="29" t="s">
        <v>18</v>
      </c>
      <c r="D79" s="57">
        <v>2.5830000000000002</v>
      </c>
      <c r="E79" s="57">
        <v>2.7429999999999999</v>
      </c>
      <c r="F79" s="57">
        <v>8.2590000000000003</v>
      </c>
      <c r="G79" s="57">
        <v>8.7889999999999997</v>
      </c>
      <c r="H79" s="57">
        <v>9.56</v>
      </c>
      <c r="I79" s="57">
        <v>10.013</v>
      </c>
      <c r="J79" s="57">
        <v>10.58</v>
      </c>
      <c r="K79" s="57">
        <v>10.69</v>
      </c>
      <c r="L79" s="57">
        <v>11.717000000000001</v>
      </c>
      <c r="M79" s="57">
        <v>12.898999999999999</v>
      </c>
      <c r="N79" s="57">
        <v>14.818</v>
      </c>
      <c r="O79" s="59">
        <f t="shared" si="7"/>
        <v>0.40056710775047244</v>
      </c>
      <c r="P79" s="59">
        <f t="shared" si="8"/>
        <v>0.14877122257539344</v>
      </c>
    </row>
    <row r="80" spans="1:16">
      <c r="A80" s="6">
        <v>45</v>
      </c>
      <c r="B80" s="33" t="s">
        <v>92</v>
      </c>
      <c r="C80" s="29" t="s">
        <v>18</v>
      </c>
      <c r="D80" s="57">
        <v>18.666</v>
      </c>
      <c r="E80" s="58">
        <v>19</v>
      </c>
      <c r="F80" s="57">
        <v>20.189</v>
      </c>
      <c r="G80" s="57">
        <v>18.797000000000001</v>
      </c>
      <c r="H80" s="57">
        <v>18.696999999999999</v>
      </c>
      <c r="I80" s="57">
        <v>18.875</v>
      </c>
      <c r="J80" s="57">
        <v>19.177</v>
      </c>
      <c r="K80" s="57">
        <v>19.663</v>
      </c>
      <c r="L80" s="57">
        <v>19.893000000000001</v>
      </c>
      <c r="M80" s="57">
        <v>20.286000000000001</v>
      </c>
      <c r="N80" s="57">
        <v>20.37</v>
      </c>
      <c r="O80" s="59">
        <f t="shared" si="7"/>
        <v>6.2209938989414404E-2</v>
      </c>
      <c r="P80" s="59">
        <f t="shared" si="8"/>
        <v>4.1407867494824835E-3</v>
      </c>
    </row>
    <row r="81" spans="1:21">
      <c r="A81" s="6"/>
      <c r="B81" s="33" t="s">
        <v>93</v>
      </c>
      <c r="C81" s="29" t="s">
        <v>18</v>
      </c>
      <c r="D81" s="57">
        <v>37.159999999999997</v>
      </c>
      <c r="E81" s="58">
        <v>40.625999999999998</v>
      </c>
      <c r="F81" s="57">
        <v>71.073999999999998</v>
      </c>
      <c r="G81" s="57">
        <v>81.209000000000003</v>
      </c>
      <c r="H81" s="57">
        <v>90.938999999999993</v>
      </c>
      <c r="I81" s="57">
        <v>101.867</v>
      </c>
      <c r="J81" s="57">
        <v>120.997</v>
      </c>
      <c r="K81" s="57">
        <v>158.80000000000001</v>
      </c>
      <c r="L81" s="57">
        <v>212.11199999999999</v>
      </c>
      <c r="M81" s="57">
        <v>254.58099999999999</v>
      </c>
      <c r="N81" s="57">
        <v>301.11200000000002</v>
      </c>
      <c r="O81" s="59">
        <f t="shared" si="7"/>
        <v>1.4885906262138731</v>
      </c>
      <c r="P81" s="59">
        <f t="shared" si="8"/>
        <v>0.18277483394283167</v>
      </c>
    </row>
    <row r="82" spans="1:21">
      <c r="A82" s="6"/>
      <c r="B82" s="33" t="s">
        <v>94</v>
      </c>
      <c r="C82" s="29" t="s">
        <v>18</v>
      </c>
      <c r="D82" s="57">
        <v>2463.1130000000003</v>
      </c>
      <c r="E82" s="57">
        <v>2841.221</v>
      </c>
      <c r="F82" s="57">
        <v>3335.1990000000001</v>
      </c>
      <c r="G82" s="57">
        <v>4185.2690000000002</v>
      </c>
      <c r="H82" s="57">
        <v>4935.9079999999994</v>
      </c>
      <c r="I82" s="57">
        <v>5894.9179999999997</v>
      </c>
      <c r="J82" s="57">
        <v>7509.9049999999997</v>
      </c>
      <c r="K82" s="57">
        <v>9731.3970000000008</v>
      </c>
      <c r="L82" s="57">
        <v>12520.442000000001</v>
      </c>
      <c r="M82" s="57">
        <v>14579.242</v>
      </c>
      <c r="N82" s="57">
        <v>16824.351999999999</v>
      </c>
      <c r="O82" s="59">
        <f t="shared" si="7"/>
        <v>1.2402882593055438</v>
      </c>
      <c r="P82" s="59">
        <f t="shared" si="8"/>
        <v>0.15399360268524243</v>
      </c>
    </row>
    <row r="83" spans="1:21" ht="25.5" customHeight="1">
      <c r="A83" s="10" t="s">
        <v>42</v>
      </c>
      <c r="B83" s="31" t="s">
        <v>41</v>
      </c>
      <c r="C83" s="32" t="s">
        <v>3</v>
      </c>
      <c r="D83" s="68">
        <v>76.62627241105271</v>
      </c>
      <c r="E83" s="68">
        <v>77.957192036912431</v>
      </c>
      <c r="F83" s="68">
        <v>79.650644870519585</v>
      </c>
      <c r="G83" s="68">
        <v>82.540493587450001</v>
      </c>
      <c r="H83" s="68">
        <v>84.515323422414994</v>
      </c>
      <c r="I83" s="68">
        <v>85.905264237419999</v>
      </c>
      <c r="J83" s="68">
        <v>87.625080232979002</v>
      </c>
      <c r="K83" s="68">
        <v>89.159316037889994</v>
      </c>
      <c r="L83" s="68">
        <v>90.801413447765</v>
      </c>
      <c r="M83" s="68">
        <v>91.104828472066004</v>
      </c>
      <c r="N83" s="68">
        <v>91.428127144466998</v>
      </c>
      <c r="O83" s="76">
        <f>N83-J83</f>
        <v>3.8030469114879963</v>
      </c>
      <c r="P83" s="76">
        <f>N83-M83</f>
        <v>0.32329867240099475</v>
      </c>
    </row>
    <row r="84" spans="1:21" ht="22.5">
      <c r="A84" s="10">
        <v>46</v>
      </c>
      <c r="B84" s="31" t="s">
        <v>182</v>
      </c>
      <c r="C84" s="32" t="s">
        <v>18</v>
      </c>
      <c r="D84" s="77">
        <v>305.71800000000002</v>
      </c>
      <c r="E84" s="77">
        <v>358.78800000000001</v>
      </c>
      <c r="F84" s="77">
        <v>427.358</v>
      </c>
      <c r="G84" s="77">
        <v>584.37900000000002</v>
      </c>
      <c r="H84" s="77">
        <v>874.34900000000005</v>
      </c>
      <c r="I84" s="77">
        <v>1087.9769999999999</v>
      </c>
      <c r="J84" s="77">
        <v>1492.8510000000001</v>
      </c>
      <c r="K84" s="77">
        <v>1959.95</v>
      </c>
      <c r="L84" s="77">
        <v>2500.6770000000001</v>
      </c>
      <c r="M84" s="77">
        <v>2680.0679999999998</v>
      </c>
      <c r="N84" s="77">
        <v>3033.056</v>
      </c>
      <c r="O84" s="63">
        <f>N84/J84-1</f>
        <v>1.0317205132997196</v>
      </c>
      <c r="P84" s="63">
        <f>N84/M84-1</f>
        <v>0.1317085984385471</v>
      </c>
    </row>
    <row r="85" spans="1:21">
      <c r="A85" s="6">
        <v>47</v>
      </c>
      <c r="B85" s="33" t="s">
        <v>181</v>
      </c>
      <c r="C85" s="29" t="s">
        <v>18</v>
      </c>
      <c r="D85" s="57">
        <v>140.65700000000001</v>
      </c>
      <c r="E85" s="58">
        <v>158.661</v>
      </c>
      <c r="F85" s="57">
        <v>174.292</v>
      </c>
      <c r="G85" s="57">
        <v>190.614</v>
      </c>
      <c r="H85" s="57">
        <v>253.172</v>
      </c>
      <c r="I85" s="57">
        <v>268.58199999999999</v>
      </c>
      <c r="J85" s="57">
        <v>290.94600000000003</v>
      </c>
      <c r="K85" s="57">
        <v>332.59500000000003</v>
      </c>
      <c r="L85" s="57">
        <v>356.96</v>
      </c>
      <c r="M85" s="57">
        <v>366.27</v>
      </c>
      <c r="N85" s="57">
        <v>383.52300000000002</v>
      </c>
      <c r="O85" s="59">
        <f>N85/J85-1</f>
        <v>0.31819306675465553</v>
      </c>
      <c r="P85" s="59">
        <f>N85/M85-1</f>
        <v>4.710459497092323E-2</v>
      </c>
    </row>
    <row r="86" spans="1:21">
      <c r="A86" s="6">
        <v>48</v>
      </c>
      <c r="B86" s="33" t="s">
        <v>26</v>
      </c>
      <c r="C86" s="29" t="s">
        <v>18</v>
      </c>
      <c r="D86" s="57">
        <v>165.06100000000001</v>
      </c>
      <c r="E86" s="58">
        <v>200.12700000000001</v>
      </c>
      <c r="F86" s="57">
        <v>253.066</v>
      </c>
      <c r="G86" s="57">
        <v>393.76499999999999</v>
      </c>
      <c r="H86" s="57">
        <v>621.17700000000002</v>
      </c>
      <c r="I86" s="57">
        <v>819.39499999999998</v>
      </c>
      <c r="J86" s="57">
        <v>1201.905</v>
      </c>
      <c r="K86" s="57">
        <v>1627.355</v>
      </c>
      <c r="L86" s="57">
        <v>2143.7170000000001</v>
      </c>
      <c r="M86" s="57">
        <v>2313.7979999999998</v>
      </c>
      <c r="N86" s="57">
        <v>2649.5329999999999</v>
      </c>
      <c r="O86" s="59">
        <f>N86/J86-1</f>
        <v>1.2044446108469473</v>
      </c>
      <c r="P86" s="59">
        <f>N86/M86-1</f>
        <v>0.14510125775888838</v>
      </c>
    </row>
    <row r="87" spans="1:21" ht="22.5">
      <c r="A87" s="10">
        <v>51</v>
      </c>
      <c r="B87" s="31" t="s">
        <v>183</v>
      </c>
      <c r="C87" s="32" t="s">
        <v>3</v>
      </c>
      <c r="D87" s="68">
        <v>12.227384769583162</v>
      </c>
      <c r="E87" s="68">
        <v>12.449932283011554</v>
      </c>
      <c r="F87" s="68">
        <v>12.54620519259613</v>
      </c>
      <c r="G87" s="68">
        <v>13.696988476209</v>
      </c>
      <c r="H87" s="68">
        <v>17.393586874635336</v>
      </c>
      <c r="I87" s="68">
        <v>18.142671448117614</v>
      </c>
      <c r="J87" s="68">
        <v>19.563231188134772</v>
      </c>
      <c r="K87" s="68">
        <v>19.817097677629679</v>
      </c>
      <c r="L87" s="68">
        <v>19.640026659223281</v>
      </c>
      <c r="M87" s="68">
        <v>18.067277734135022</v>
      </c>
      <c r="N87" s="68">
        <v>17.710796040329186</v>
      </c>
      <c r="O87" s="75">
        <f t="shared" ref="O87:O92" si="9">N87-J87</f>
        <v>-1.8524351478055863</v>
      </c>
      <c r="P87" s="75">
        <f t="shared" ref="P87:P92" si="10">N87-M87</f>
        <v>-0.35648169380583639</v>
      </c>
      <c r="Q87" s="129"/>
      <c r="R87" s="129"/>
    </row>
    <row r="88" spans="1:21">
      <c r="A88" s="6">
        <v>52</v>
      </c>
      <c r="B88" s="33" t="s">
        <v>181</v>
      </c>
      <c r="C88" s="29" t="s">
        <v>3</v>
      </c>
      <c r="D88" s="70">
        <v>14.823241770691173</v>
      </c>
      <c r="E88" s="71">
        <v>15.688769834559968</v>
      </c>
      <c r="F88" s="70">
        <v>15.953223696796121</v>
      </c>
      <c r="G88" s="70">
        <v>16.494179868540002</v>
      </c>
      <c r="H88" s="70">
        <v>21.392870451505395</v>
      </c>
      <c r="I88" s="70">
        <v>21.448638806589948</v>
      </c>
      <c r="J88" s="70">
        <v>21.544421958062777</v>
      </c>
      <c r="K88" s="70">
        <v>22.338753551351029</v>
      </c>
      <c r="L88" s="70">
        <v>22.133554073619361</v>
      </c>
      <c r="M88" s="70">
        <v>20.596243450330476</v>
      </c>
      <c r="N88" s="70">
        <v>19.923500424420435</v>
      </c>
      <c r="O88" s="74">
        <f t="shared" si="9"/>
        <v>-1.6209215336423419</v>
      </c>
      <c r="P88" s="74">
        <f t="shared" si="10"/>
        <v>-0.67274302591004087</v>
      </c>
    </row>
    <row r="89" spans="1:21">
      <c r="A89" s="6">
        <v>53</v>
      </c>
      <c r="B89" s="33" t="s">
        <v>26</v>
      </c>
      <c r="C89" s="29" t="s">
        <v>3</v>
      </c>
      <c r="D89" s="70">
        <v>10.639637792981468</v>
      </c>
      <c r="E89" s="71">
        <v>10.698866212182125</v>
      </c>
      <c r="F89" s="70">
        <v>10.937463533288327</v>
      </c>
      <c r="G89" s="70">
        <v>12.657859596493999</v>
      </c>
      <c r="H89" s="70">
        <v>16.162148885649</v>
      </c>
      <c r="I89" s="70">
        <v>17.270145376561</v>
      </c>
      <c r="J89" s="70">
        <v>19.137228114841999</v>
      </c>
      <c r="K89" s="70">
        <v>19.370213776941998</v>
      </c>
      <c r="L89" s="70">
        <v>19.278349569812999</v>
      </c>
      <c r="M89" s="70">
        <v>17.72279843367</v>
      </c>
      <c r="N89" s="70">
        <v>17.430580838007</v>
      </c>
      <c r="O89" s="74">
        <f t="shared" si="9"/>
        <v>-1.7066472768349996</v>
      </c>
      <c r="P89" s="74">
        <f t="shared" si="10"/>
        <v>-0.29221759566300065</v>
      </c>
      <c r="U89" s="2"/>
    </row>
    <row r="90" spans="1:21" ht="33.75">
      <c r="A90" s="6"/>
      <c r="B90" s="31" t="s">
        <v>184</v>
      </c>
      <c r="C90" s="32" t="s">
        <v>3</v>
      </c>
      <c r="D90" s="68">
        <v>12.94492913891</v>
      </c>
      <c r="E90" s="68">
        <v>12.510023236198</v>
      </c>
      <c r="F90" s="68">
        <v>13.011409964113</v>
      </c>
      <c r="G90" s="68">
        <v>13.484539677573</v>
      </c>
      <c r="H90" s="68">
        <v>15.882510873007</v>
      </c>
      <c r="I90" s="68">
        <v>17.576408402984999</v>
      </c>
      <c r="J90" s="68">
        <v>19.975746895501</v>
      </c>
      <c r="K90" s="68">
        <v>20.736867371862001</v>
      </c>
      <c r="L90" s="68">
        <v>19.926784251360999</v>
      </c>
      <c r="M90" s="68">
        <v>18.684659178627001</v>
      </c>
      <c r="N90" s="68">
        <v>17.952633578017</v>
      </c>
      <c r="O90" s="75">
        <f t="shared" si="9"/>
        <v>-2.0231133174840004</v>
      </c>
      <c r="P90" s="75">
        <f t="shared" si="10"/>
        <v>-0.73202560061000099</v>
      </c>
      <c r="U90" s="2"/>
    </row>
    <row r="91" spans="1:21">
      <c r="A91" s="6">
        <v>54</v>
      </c>
      <c r="B91" s="125" t="s">
        <v>185</v>
      </c>
      <c r="C91" s="29" t="s">
        <v>3</v>
      </c>
      <c r="D91" s="70">
        <v>15.591901546986</v>
      </c>
      <c r="E91" s="71">
        <v>15.3296091764</v>
      </c>
      <c r="F91" s="70">
        <v>16.142726730490999</v>
      </c>
      <c r="G91" s="70">
        <v>15.93268452875</v>
      </c>
      <c r="H91" s="70">
        <v>19.981103049301002</v>
      </c>
      <c r="I91" s="70">
        <v>21.129273438746001</v>
      </c>
      <c r="J91" s="70">
        <v>21.654194647156999</v>
      </c>
      <c r="K91" s="70">
        <v>22.195479100627001</v>
      </c>
      <c r="L91" s="70">
        <v>22.039609383152001</v>
      </c>
      <c r="M91" s="70">
        <v>21.006241150769</v>
      </c>
      <c r="N91" s="70">
        <v>20.076875880734999</v>
      </c>
      <c r="O91" s="74">
        <f t="shared" si="9"/>
        <v>-1.5773187664219996</v>
      </c>
      <c r="P91" s="74">
        <f t="shared" si="10"/>
        <v>-0.92936527003400116</v>
      </c>
      <c r="U91" s="2"/>
    </row>
    <row r="92" spans="1:21">
      <c r="A92" s="6">
        <v>55</v>
      </c>
      <c r="B92" s="125" t="s">
        <v>88</v>
      </c>
      <c r="C92" s="29" t="s">
        <v>3</v>
      </c>
      <c r="D92" s="70">
        <v>11.155077504855001</v>
      </c>
      <c r="E92" s="71">
        <v>10.937754500963001</v>
      </c>
      <c r="F92" s="70">
        <v>11.448323488789001</v>
      </c>
      <c r="G92" s="70">
        <v>12.479887122029</v>
      </c>
      <c r="H92" s="70">
        <v>14.512991605563</v>
      </c>
      <c r="I92" s="70">
        <v>16.57546116128</v>
      </c>
      <c r="J92" s="70">
        <v>19.574628519592999</v>
      </c>
      <c r="K92" s="70">
        <v>20.456992504595</v>
      </c>
      <c r="L92" s="70">
        <v>19.591944141515999</v>
      </c>
      <c r="M92" s="70">
        <v>18.359726270968</v>
      </c>
      <c r="N92" s="70">
        <v>17.673777233361999</v>
      </c>
      <c r="O92" s="74">
        <f t="shared" si="9"/>
        <v>-1.9008512862309992</v>
      </c>
      <c r="P92" s="74">
        <f t="shared" si="10"/>
        <v>-0.6859490376060009</v>
      </c>
      <c r="U92" s="2"/>
    </row>
    <row r="93" spans="1:21" ht="22.5">
      <c r="A93" s="6"/>
      <c r="B93" s="31" t="s">
        <v>95</v>
      </c>
      <c r="C93" s="32" t="s">
        <v>19</v>
      </c>
      <c r="D93" s="116" t="s">
        <v>44</v>
      </c>
      <c r="E93" s="116" t="s">
        <v>44</v>
      </c>
      <c r="F93" s="68">
        <v>10056.6</v>
      </c>
      <c r="G93" s="68">
        <v>11336.9</v>
      </c>
      <c r="H93" s="68">
        <v>11075.2974030105</v>
      </c>
      <c r="I93" s="68">
        <v>11496.2017793716</v>
      </c>
      <c r="J93" s="68">
        <v>12746.889729934861</v>
      </c>
      <c r="K93" s="68">
        <v>14301.214025320969</v>
      </c>
      <c r="L93" s="68">
        <v>14767.61</v>
      </c>
      <c r="M93" s="68">
        <v>15640.3288487715</v>
      </c>
      <c r="N93" s="68">
        <v>18366.850362381902</v>
      </c>
      <c r="O93" s="63">
        <f>N93/J93-1</f>
        <v>0.44088877769524415</v>
      </c>
      <c r="P93" s="63">
        <f>N93/M93-1</f>
        <v>0.1743263546421252</v>
      </c>
      <c r="U93" s="2"/>
    </row>
    <row r="94" spans="1:21">
      <c r="A94" s="6"/>
      <c r="B94" s="125" t="s">
        <v>87</v>
      </c>
      <c r="C94" s="29" t="s">
        <v>19</v>
      </c>
      <c r="D94" s="117" t="s">
        <v>44</v>
      </c>
      <c r="E94" s="118" t="s">
        <v>44</v>
      </c>
      <c r="F94" s="23" t="s">
        <v>44</v>
      </c>
      <c r="G94" s="23" t="s">
        <v>44</v>
      </c>
      <c r="H94" s="23" t="s">
        <v>44</v>
      </c>
      <c r="I94" s="23" t="s">
        <v>44</v>
      </c>
      <c r="J94" s="23" t="s">
        <v>44</v>
      </c>
      <c r="K94" s="23" t="s">
        <v>44</v>
      </c>
      <c r="L94" s="23" t="s">
        <v>44</v>
      </c>
      <c r="M94" s="70">
        <v>7333.0201374915296</v>
      </c>
      <c r="N94" s="70">
        <v>7708.17791837191</v>
      </c>
      <c r="O94" s="120" t="s">
        <v>44</v>
      </c>
      <c r="P94" s="59">
        <f>IF(AND(M94&gt;0,N94&gt;0),N94/M94-1,"X")</f>
        <v>5.1160064181783982E-2</v>
      </c>
      <c r="U94" s="2"/>
    </row>
    <row r="95" spans="1:21">
      <c r="A95" s="6"/>
      <c r="B95" s="125" t="s">
        <v>88</v>
      </c>
      <c r="C95" s="29" t="s">
        <v>19</v>
      </c>
      <c r="D95" s="117" t="s">
        <v>44</v>
      </c>
      <c r="E95" s="118" t="s">
        <v>44</v>
      </c>
      <c r="F95" s="23" t="s">
        <v>44</v>
      </c>
      <c r="G95" s="23" t="s">
        <v>44</v>
      </c>
      <c r="H95" s="23" t="s">
        <v>44</v>
      </c>
      <c r="I95" s="23" t="s">
        <v>44</v>
      </c>
      <c r="J95" s="23" t="s">
        <v>44</v>
      </c>
      <c r="K95" s="23" t="s">
        <v>44</v>
      </c>
      <c r="L95" s="23" t="s">
        <v>44</v>
      </c>
      <c r="M95" s="70">
        <v>8307.3087112800004</v>
      </c>
      <c r="N95" s="70">
        <v>10658.672444010001</v>
      </c>
      <c r="O95" s="120" t="s">
        <v>44</v>
      </c>
      <c r="P95" s="59">
        <f t="shared" ref="P95:P119" si="11">IF(AND(M95&gt;0,N95&gt;0),N95/M95-1,"X")</f>
        <v>0.28304759272244495</v>
      </c>
      <c r="U95" s="2"/>
    </row>
    <row r="96" spans="1:21">
      <c r="A96" s="6"/>
      <c r="B96" s="125" t="s">
        <v>188</v>
      </c>
      <c r="C96" s="29" t="s">
        <v>19</v>
      </c>
      <c r="D96" s="23" t="s">
        <v>44</v>
      </c>
      <c r="E96" s="23" t="s">
        <v>44</v>
      </c>
      <c r="F96" s="23" t="s">
        <v>44</v>
      </c>
      <c r="G96" s="23" t="s">
        <v>44</v>
      </c>
      <c r="H96" s="23" t="s">
        <v>44</v>
      </c>
      <c r="I96" s="23" t="s">
        <v>44</v>
      </c>
      <c r="J96" s="23" t="s">
        <v>44</v>
      </c>
      <c r="K96" s="23" t="s">
        <v>44</v>
      </c>
      <c r="L96" s="23" t="s">
        <v>44</v>
      </c>
      <c r="M96" s="70">
        <v>7193.0589161483203</v>
      </c>
      <c r="N96" s="70">
        <v>7737.9386588757498</v>
      </c>
      <c r="O96" s="120" t="s">
        <v>44</v>
      </c>
      <c r="P96" s="59">
        <f t="shared" si="11"/>
        <v>7.5750768772959942E-2</v>
      </c>
      <c r="U96" s="2"/>
    </row>
    <row r="97" spans="1:21">
      <c r="A97" s="6"/>
      <c r="B97" s="126" t="s">
        <v>99</v>
      </c>
      <c r="C97" s="26" t="s">
        <v>19</v>
      </c>
      <c r="D97" s="27" t="s">
        <v>44</v>
      </c>
      <c r="E97" s="27" t="s">
        <v>44</v>
      </c>
      <c r="F97" s="27" t="s">
        <v>44</v>
      </c>
      <c r="G97" s="27" t="s">
        <v>44</v>
      </c>
      <c r="H97" s="27" t="s">
        <v>44</v>
      </c>
      <c r="I97" s="27" t="s">
        <v>44</v>
      </c>
      <c r="J97" s="27" t="s">
        <v>44</v>
      </c>
      <c r="K97" s="27" t="s">
        <v>44</v>
      </c>
      <c r="L97" s="27" t="s">
        <v>44</v>
      </c>
      <c r="M97" s="123">
        <v>968.63895478976701</v>
      </c>
      <c r="N97" s="123">
        <v>998.00328450777101</v>
      </c>
      <c r="O97" s="124" t="s">
        <v>44</v>
      </c>
      <c r="P97" s="56">
        <f t="shared" si="11"/>
        <v>3.0315041092248141E-2</v>
      </c>
      <c r="U97" s="2"/>
    </row>
    <row r="98" spans="1:21">
      <c r="A98" s="6"/>
      <c r="B98" s="126" t="s">
        <v>100</v>
      </c>
      <c r="C98" s="26" t="s">
        <v>19</v>
      </c>
      <c r="D98" s="27" t="s">
        <v>44</v>
      </c>
      <c r="E98" s="27" t="s">
        <v>44</v>
      </c>
      <c r="F98" s="27" t="s">
        <v>44</v>
      </c>
      <c r="G98" s="27" t="s">
        <v>44</v>
      </c>
      <c r="H98" s="27" t="s">
        <v>44</v>
      </c>
      <c r="I98" s="27" t="s">
        <v>44</v>
      </c>
      <c r="J98" s="27" t="s">
        <v>44</v>
      </c>
      <c r="K98" s="27" t="s">
        <v>44</v>
      </c>
      <c r="L98" s="27" t="s">
        <v>44</v>
      </c>
      <c r="M98" s="123">
        <v>6062.2018285953</v>
      </c>
      <c r="N98" s="123">
        <v>6560.2253808617097</v>
      </c>
      <c r="O98" s="124" t="s">
        <v>44</v>
      </c>
      <c r="P98" s="56">
        <f t="shared" si="11"/>
        <v>8.2152255293982623E-2</v>
      </c>
      <c r="U98" s="2"/>
    </row>
    <row r="99" spans="1:21">
      <c r="A99" s="6"/>
      <c r="B99" s="126" t="s">
        <v>101</v>
      </c>
      <c r="C99" s="26" t="s">
        <v>19</v>
      </c>
      <c r="D99" s="27" t="s">
        <v>44</v>
      </c>
      <c r="E99" s="27" t="s">
        <v>44</v>
      </c>
      <c r="F99" s="27" t="s">
        <v>44</v>
      </c>
      <c r="G99" s="27" t="s">
        <v>44</v>
      </c>
      <c r="H99" s="27" t="s">
        <v>44</v>
      </c>
      <c r="I99" s="27" t="s">
        <v>44</v>
      </c>
      <c r="J99" s="27" t="s">
        <v>44</v>
      </c>
      <c r="K99" s="27" t="s">
        <v>44</v>
      </c>
      <c r="L99" s="27" t="s">
        <v>44</v>
      </c>
      <c r="M99" s="123">
        <v>162.21813276325</v>
      </c>
      <c r="N99" s="123">
        <v>179.70999350627</v>
      </c>
      <c r="O99" s="124" t="s">
        <v>44</v>
      </c>
      <c r="P99" s="56">
        <f t="shared" si="11"/>
        <v>0.10782925709389457</v>
      </c>
      <c r="U99" s="2"/>
    </row>
    <row r="100" spans="1:21">
      <c r="A100" s="6"/>
      <c r="B100" s="125" t="s">
        <v>189</v>
      </c>
      <c r="C100" s="29" t="s">
        <v>19</v>
      </c>
      <c r="D100" s="23" t="s">
        <v>44</v>
      </c>
      <c r="E100" s="23" t="s">
        <v>44</v>
      </c>
      <c r="F100" s="23" t="s">
        <v>44</v>
      </c>
      <c r="G100" s="23" t="s">
        <v>44</v>
      </c>
      <c r="H100" s="23" t="s">
        <v>44</v>
      </c>
      <c r="I100" s="23" t="s">
        <v>44</v>
      </c>
      <c r="J100" s="23" t="s">
        <v>44</v>
      </c>
      <c r="K100" s="23" t="s">
        <v>44</v>
      </c>
      <c r="L100" s="23" t="s">
        <v>44</v>
      </c>
      <c r="M100" s="70">
        <v>7151.5899123081981</v>
      </c>
      <c r="N100" s="70">
        <v>7693.3413698756103</v>
      </c>
      <c r="O100" s="120" t="s">
        <v>44</v>
      </c>
      <c r="P100" s="59">
        <f t="shared" si="11"/>
        <v>7.5752589873062215E-2</v>
      </c>
      <c r="U100" s="2"/>
    </row>
    <row r="101" spans="1:21">
      <c r="A101" s="6"/>
      <c r="B101" s="126" t="s">
        <v>99</v>
      </c>
      <c r="C101" s="26" t="s">
        <v>19</v>
      </c>
      <c r="D101" s="27" t="s">
        <v>44</v>
      </c>
      <c r="E101" s="27" t="s">
        <v>44</v>
      </c>
      <c r="F101" s="27" t="s">
        <v>44</v>
      </c>
      <c r="G101" s="27" t="s">
        <v>44</v>
      </c>
      <c r="H101" s="27" t="s">
        <v>44</v>
      </c>
      <c r="I101" s="27" t="s">
        <v>44</v>
      </c>
      <c r="J101" s="27" t="s">
        <v>44</v>
      </c>
      <c r="K101" s="27" t="s">
        <v>44</v>
      </c>
      <c r="L101" s="27" t="s">
        <v>44</v>
      </c>
      <c r="M101" s="123">
        <v>962.97160459948975</v>
      </c>
      <c r="N101" s="123">
        <v>992.07674586216001</v>
      </c>
      <c r="O101" s="124" t="s">
        <v>44</v>
      </c>
      <c r="P101" s="56">
        <f t="shared" si="11"/>
        <v>3.0224298539701433E-2</v>
      </c>
      <c r="U101" s="2"/>
    </row>
    <row r="102" spans="1:21">
      <c r="A102" s="6"/>
      <c r="B102" s="126" t="s">
        <v>100</v>
      </c>
      <c r="C102" s="26" t="s">
        <v>19</v>
      </c>
      <c r="D102" s="27" t="s">
        <v>44</v>
      </c>
      <c r="E102" s="27" t="s">
        <v>44</v>
      </c>
      <c r="F102" s="27" t="s">
        <v>44</v>
      </c>
      <c r="G102" s="27" t="s">
        <v>44</v>
      </c>
      <c r="H102" s="27" t="s">
        <v>44</v>
      </c>
      <c r="I102" s="27" t="s">
        <v>44</v>
      </c>
      <c r="J102" s="27" t="s">
        <v>44</v>
      </c>
      <c r="K102" s="27" t="s">
        <v>44</v>
      </c>
      <c r="L102" s="27" t="s">
        <v>44</v>
      </c>
      <c r="M102" s="123">
        <v>6024.9313023915092</v>
      </c>
      <c r="N102" s="123">
        <v>6520.2019638534002</v>
      </c>
      <c r="O102" s="124" t="s">
        <v>44</v>
      </c>
      <c r="P102" s="56">
        <f t="shared" si="11"/>
        <v>8.2203536705107494E-2</v>
      </c>
      <c r="U102" s="2"/>
    </row>
    <row r="103" spans="1:21">
      <c r="A103" s="6"/>
      <c r="B103" s="126" t="s">
        <v>101</v>
      </c>
      <c r="C103" s="26" t="s">
        <v>19</v>
      </c>
      <c r="D103" s="27" t="s">
        <v>44</v>
      </c>
      <c r="E103" s="27" t="s">
        <v>44</v>
      </c>
      <c r="F103" s="27" t="s">
        <v>44</v>
      </c>
      <c r="G103" s="27" t="s">
        <v>44</v>
      </c>
      <c r="H103" s="27" t="s">
        <v>44</v>
      </c>
      <c r="I103" s="27" t="s">
        <v>44</v>
      </c>
      <c r="J103" s="27" t="s">
        <v>44</v>
      </c>
      <c r="K103" s="27" t="s">
        <v>44</v>
      </c>
      <c r="L103" s="27" t="s">
        <v>44</v>
      </c>
      <c r="M103" s="123">
        <v>163.62905218141992</v>
      </c>
      <c r="N103" s="123">
        <v>181.06266016005</v>
      </c>
      <c r="O103" s="124" t="s">
        <v>44</v>
      </c>
      <c r="P103" s="56">
        <f t="shared" si="11"/>
        <v>0.10654347590610613</v>
      </c>
      <c r="U103" s="2"/>
    </row>
    <row r="104" spans="1:21">
      <c r="A104" s="6"/>
      <c r="B104" s="125" t="s">
        <v>190</v>
      </c>
      <c r="C104" s="29" t="s">
        <v>19</v>
      </c>
      <c r="D104" s="23" t="s">
        <v>44</v>
      </c>
      <c r="E104" s="23" t="s">
        <v>44</v>
      </c>
      <c r="F104" s="23" t="s">
        <v>44</v>
      </c>
      <c r="G104" s="23" t="s">
        <v>44</v>
      </c>
      <c r="H104" s="23" t="s">
        <v>44</v>
      </c>
      <c r="I104" s="23" t="s">
        <v>44</v>
      </c>
      <c r="J104" s="23" t="s">
        <v>44</v>
      </c>
      <c r="K104" s="23" t="s">
        <v>44</v>
      </c>
      <c r="L104" s="23" t="s">
        <v>44</v>
      </c>
      <c r="M104" s="70">
        <v>41.526956975897988</v>
      </c>
      <c r="N104" s="70">
        <v>44.597289000140002</v>
      </c>
      <c r="O104" s="120" t="s">
        <v>44</v>
      </c>
      <c r="P104" s="59">
        <f t="shared" si="11"/>
        <v>7.3935877989423027E-2</v>
      </c>
      <c r="U104" s="2"/>
    </row>
    <row r="105" spans="1:21">
      <c r="A105" s="6"/>
      <c r="B105" s="126" t="s">
        <v>99</v>
      </c>
      <c r="C105" s="26" t="s">
        <v>19</v>
      </c>
      <c r="D105" s="27" t="s">
        <v>44</v>
      </c>
      <c r="E105" s="27" t="s">
        <v>44</v>
      </c>
      <c r="F105" s="27" t="s">
        <v>44</v>
      </c>
      <c r="G105" s="27" t="s">
        <v>44</v>
      </c>
      <c r="H105" s="27" t="s">
        <v>44</v>
      </c>
      <c r="I105" s="27" t="s">
        <v>44</v>
      </c>
      <c r="J105" s="27" t="s">
        <v>44</v>
      </c>
      <c r="K105" s="27" t="s">
        <v>44</v>
      </c>
      <c r="L105" s="27" t="s">
        <v>44</v>
      </c>
      <c r="M105" s="123">
        <v>5.667350190278003</v>
      </c>
      <c r="N105" s="123">
        <v>5.9265386456110036</v>
      </c>
      <c r="O105" s="124" t="s">
        <v>44</v>
      </c>
      <c r="P105" s="56">
        <f t="shared" si="11"/>
        <v>4.5733622703891363E-2</v>
      </c>
      <c r="U105" s="2"/>
    </row>
    <row r="106" spans="1:21">
      <c r="A106" s="6"/>
      <c r="B106" s="126" t="s">
        <v>100</v>
      </c>
      <c r="C106" s="26" t="s">
        <v>19</v>
      </c>
      <c r="D106" s="27" t="s">
        <v>44</v>
      </c>
      <c r="E106" s="27" t="s">
        <v>44</v>
      </c>
      <c r="F106" s="27" t="s">
        <v>44</v>
      </c>
      <c r="G106" s="27" t="s">
        <v>44</v>
      </c>
      <c r="H106" s="27" t="s">
        <v>44</v>
      </c>
      <c r="I106" s="27" t="s">
        <v>44</v>
      </c>
      <c r="J106" s="27" t="s">
        <v>44</v>
      </c>
      <c r="K106" s="27" t="s">
        <v>44</v>
      </c>
      <c r="L106" s="27" t="s">
        <v>44</v>
      </c>
      <c r="M106" s="123">
        <v>37.270526203790013</v>
      </c>
      <c r="N106" s="123">
        <v>40.02341700830948</v>
      </c>
      <c r="O106" s="124" t="s">
        <v>44</v>
      </c>
      <c r="P106" s="56">
        <f t="shared" si="11"/>
        <v>7.3862407776779104E-2</v>
      </c>
      <c r="U106" s="2"/>
    </row>
    <row r="107" spans="1:21">
      <c r="A107" s="6"/>
      <c r="B107" s="126" t="s">
        <v>101</v>
      </c>
      <c r="C107" s="26" t="s">
        <v>19</v>
      </c>
      <c r="D107" s="27" t="s">
        <v>44</v>
      </c>
      <c r="E107" s="27" t="s">
        <v>44</v>
      </c>
      <c r="F107" s="27" t="s">
        <v>44</v>
      </c>
      <c r="G107" s="27" t="s">
        <v>44</v>
      </c>
      <c r="H107" s="27" t="s">
        <v>44</v>
      </c>
      <c r="I107" s="27" t="s">
        <v>44</v>
      </c>
      <c r="J107" s="27" t="s">
        <v>44</v>
      </c>
      <c r="K107" s="27" t="s">
        <v>44</v>
      </c>
      <c r="L107" s="27" t="s">
        <v>44</v>
      </c>
      <c r="M107" s="123">
        <v>-1.4109194181700002</v>
      </c>
      <c r="N107" s="123">
        <v>-1.3526666537800054</v>
      </c>
      <c r="O107" s="124" t="s">
        <v>44</v>
      </c>
      <c r="P107" s="27" t="str">
        <f t="shared" si="11"/>
        <v>X</v>
      </c>
      <c r="U107" s="2"/>
    </row>
    <row r="108" spans="1:21">
      <c r="A108" s="6"/>
      <c r="B108" s="125" t="s">
        <v>191</v>
      </c>
      <c r="C108" s="29" t="s">
        <v>19</v>
      </c>
      <c r="D108" s="23" t="s">
        <v>44</v>
      </c>
      <c r="E108" s="23" t="s">
        <v>44</v>
      </c>
      <c r="F108" s="23" t="s">
        <v>44</v>
      </c>
      <c r="G108" s="23" t="s">
        <v>44</v>
      </c>
      <c r="H108" s="23" t="s">
        <v>44</v>
      </c>
      <c r="I108" s="23" t="s">
        <v>44</v>
      </c>
      <c r="J108" s="23" t="s">
        <v>44</v>
      </c>
      <c r="K108" s="23" t="s">
        <v>44</v>
      </c>
      <c r="L108" s="23" t="s">
        <v>44</v>
      </c>
      <c r="M108" s="70">
        <v>8447.2200322732097</v>
      </c>
      <c r="N108" s="70">
        <v>10628.9004872562</v>
      </c>
      <c r="O108" s="120" t="s">
        <v>44</v>
      </c>
      <c r="P108" s="59">
        <f t="shared" si="11"/>
        <v>0.25827200506767012</v>
      </c>
      <c r="U108" s="2"/>
    </row>
    <row r="109" spans="1:21">
      <c r="A109" s="6"/>
      <c r="B109" s="126" t="s">
        <v>99</v>
      </c>
      <c r="C109" s="26" t="s">
        <v>19</v>
      </c>
      <c r="D109" s="27" t="s">
        <v>44</v>
      </c>
      <c r="E109" s="27" t="s">
        <v>44</v>
      </c>
      <c r="F109" s="27" t="s">
        <v>44</v>
      </c>
      <c r="G109" s="27" t="s">
        <v>44</v>
      </c>
      <c r="H109" s="27" t="s">
        <v>44</v>
      </c>
      <c r="I109" s="27" t="s">
        <v>44</v>
      </c>
      <c r="J109" s="27" t="s">
        <v>44</v>
      </c>
      <c r="K109" s="27" t="s">
        <v>44</v>
      </c>
      <c r="L109" s="27" t="s">
        <v>44</v>
      </c>
      <c r="M109" s="123">
        <v>279.28513266435999</v>
      </c>
      <c r="N109" s="123">
        <v>284.33933877964</v>
      </c>
      <c r="O109" s="124" t="s">
        <v>44</v>
      </c>
      <c r="P109" s="56">
        <f t="shared" si="11"/>
        <v>1.8096939378989596E-2</v>
      </c>
      <c r="U109" s="2"/>
    </row>
    <row r="110" spans="1:21">
      <c r="A110" s="6"/>
      <c r="B110" s="126" t="s">
        <v>100</v>
      </c>
      <c r="C110" s="26" t="s">
        <v>19</v>
      </c>
      <c r="D110" s="27" t="s">
        <v>44</v>
      </c>
      <c r="E110" s="27" t="s">
        <v>44</v>
      </c>
      <c r="F110" s="27" t="s">
        <v>44</v>
      </c>
      <c r="G110" s="27" t="s">
        <v>44</v>
      </c>
      <c r="H110" s="27" t="s">
        <v>44</v>
      </c>
      <c r="I110" s="27" t="s">
        <v>44</v>
      </c>
      <c r="J110" s="27" t="s">
        <v>44</v>
      </c>
      <c r="K110" s="27" t="s">
        <v>44</v>
      </c>
      <c r="L110" s="27" t="s">
        <v>44</v>
      </c>
      <c r="M110" s="123">
        <v>7837.6003445855804</v>
      </c>
      <c r="N110" s="123">
        <v>9957.7818600249993</v>
      </c>
      <c r="O110" s="124" t="s">
        <v>44</v>
      </c>
      <c r="P110" s="56">
        <f t="shared" si="11"/>
        <v>0.27051411429827454</v>
      </c>
      <c r="U110" s="2"/>
    </row>
    <row r="111" spans="1:21">
      <c r="A111" s="6"/>
      <c r="B111" s="126" t="s">
        <v>101</v>
      </c>
      <c r="C111" s="26" t="s">
        <v>19</v>
      </c>
      <c r="D111" s="27" t="s">
        <v>44</v>
      </c>
      <c r="E111" s="27" t="s">
        <v>44</v>
      </c>
      <c r="F111" s="27" t="s">
        <v>44</v>
      </c>
      <c r="G111" s="27" t="s">
        <v>44</v>
      </c>
      <c r="H111" s="27" t="s">
        <v>44</v>
      </c>
      <c r="I111" s="27" t="s">
        <v>44</v>
      </c>
      <c r="J111" s="27" t="s">
        <v>44</v>
      </c>
      <c r="K111" s="27" t="s">
        <v>44</v>
      </c>
      <c r="L111" s="27" t="s">
        <v>44</v>
      </c>
      <c r="M111" s="123">
        <v>330.33455502327001</v>
      </c>
      <c r="N111" s="123">
        <v>386.77928845152002</v>
      </c>
      <c r="O111" s="124" t="s">
        <v>44</v>
      </c>
      <c r="P111" s="56">
        <f t="shared" si="11"/>
        <v>0.17087141678009976</v>
      </c>
      <c r="U111" s="2"/>
    </row>
    <row r="112" spans="1:21">
      <c r="A112" s="6"/>
      <c r="B112" s="125" t="s">
        <v>192</v>
      </c>
      <c r="C112" s="29" t="s">
        <v>19</v>
      </c>
      <c r="D112" s="23" t="s">
        <v>44</v>
      </c>
      <c r="E112" s="23" t="s">
        <v>44</v>
      </c>
      <c r="F112" s="23" t="s">
        <v>44</v>
      </c>
      <c r="G112" s="23" t="s">
        <v>44</v>
      </c>
      <c r="H112" s="23" t="s">
        <v>44</v>
      </c>
      <c r="I112" s="23" t="s">
        <v>44</v>
      </c>
      <c r="J112" s="23" t="s">
        <v>44</v>
      </c>
      <c r="K112" s="23" t="s">
        <v>44</v>
      </c>
      <c r="L112" s="23" t="s">
        <v>44</v>
      </c>
      <c r="M112" s="70">
        <v>7450.322355492367</v>
      </c>
      <c r="N112" s="70">
        <v>7893.5834939336191</v>
      </c>
      <c r="O112" s="120" t="s">
        <v>44</v>
      </c>
      <c r="P112" s="59">
        <f t="shared" si="11"/>
        <v>5.9495565062964051E-2</v>
      </c>
      <c r="U112" s="2"/>
    </row>
    <row r="113" spans="1:21">
      <c r="A113" s="6"/>
      <c r="B113" s="126" t="s">
        <v>99</v>
      </c>
      <c r="C113" s="26" t="s">
        <v>19</v>
      </c>
      <c r="D113" s="27" t="s">
        <v>44</v>
      </c>
      <c r="E113" s="27" t="s">
        <v>44</v>
      </c>
      <c r="F113" s="27" t="s">
        <v>44</v>
      </c>
      <c r="G113" s="27" t="s">
        <v>44</v>
      </c>
      <c r="H113" s="27" t="s">
        <v>44</v>
      </c>
      <c r="I113" s="27" t="s">
        <v>44</v>
      </c>
      <c r="J113" s="27" t="s">
        <v>44</v>
      </c>
      <c r="K113" s="27" t="s">
        <v>44</v>
      </c>
      <c r="L113" s="27" t="s">
        <v>44</v>
      </c>
      <c r="M113" s="123">
        <v>273.2929582354202</v>
      </c>
      <c r="N113" s="123">
        <v>224.64188153128001</v>
      </c>
      <c r="O113" s="124" t="s">
        <v>44</v>
      </c>
      <c r="P113" s="56">
        <f t="shared" si="11"/>
        <v>-0.17801803975582553</v>
      </c>
      <c r="U113" s="2"/>
    </row>
    <row r="114" spans="1:21">
      <c r="A114" s="6"/>
      <c r="B114" s="126" t="s">
        <v>100</v>
      </c>
      <c r="C114" s="26" t="s">
        <v>19</v>
      </c>
      <c r="D114" s="27" t="s">
        <v>44</v>
      </c>
      <c r="E114" s="27" t="s">
        <v>44</v>
      </c>
      <c r="F114" s="27" t="s">
        <v>44</v>
      </c>
      <c r="G114" s="27" t="s">
        <v>44</v>
      </c>
      <c r="H114" s="27" t="s">
        <v>44</v>
      </c>
      <c r="I114" s="27" t="s">
        <v>44</v>
      </c>
      <c r="J114" s="27" t="s">
        <v>44</v>
      </c>
      <c r="K114" s="27" t="s">
        <v>44</v>
      </c>
      <c r="L114" s="27" t="s">
        <v>44</v>
      </c>
      <c r="M114" s="123">
        <v>6738.3974898277002</v>
      </c>
      <c r="N114" s="123">
        <v>7151.2500318494194</v>
      </c>
      <c r="O114" s="124" t="s">
        <v>44</v>
      </c>
      <c r="P114" s="56">
        <f t="shared" si="11"/>
        <v>6.1268653659117378E-2</v>
      </c>
      <c r="U114" s="2"/>
    </row>
    <row r="115" spans="1:21">
      <c r="A115" s="6"/>
      <c r="B115" s="126" t="s">
        <v>101</v>
      </c>
      <c r="C115" s="26" t="s">
        <v>19</v>
      </c>
      <c r="D115" s="27" t="s">
        <v>44</v>
      </c>
      <c r="E115" s="27" t="s">
        <v>44</v>
      </c>
      <c r="F115" s="27" t="s">
        <v>44</v>
      </c>
      <c r="G115" s="27" t="s">
        <v>44</v>
      </c>
      <c r="H115" s="27" t="s">
        <v>44</v>
      </c>
      <c r="I115" s="27" t="s">
        <v>44</v>
      </c>
      <c r="J115" s="27" t="s">
        <v>44</v>
      </c>
      <c r="K115" s="27" t="s">
        <v>44</v>
      </c>
      <c r="L115" s="27" t="s">
        <v>44</v>
      </c>
      <c r="M115" s="123">
        <v>438.63190742925008</v>
      </c>
      <c r="N115" s="123">
        <v>517.69158055291985</v>
      </c>
      <c r="O115" s="124" t="s">
        <v>44</v>
      </c>
      <c r="P115" s="56">
        <f t="shared" si="11"/>
        <v>0.18024150041210096</v>
      </c>
      <c r="U115" s="2"/>
    </row>
    <row r="116" spans="1:21">
      <c r="A116" s="6"/>
      <c r="B116" s="125" t="s">
        <v>193</v>
      </c>
      <c r="C116" s="29" t="s">
        <v>19</v>
      </c>
      <c r="D116" s="23" t="s">
        <v>44</v>
      </c>
      <c r="E116" s="23" t="s">
        <v>44</v>
      </c>
      <c r="F116" s="23" t="s">
        <v>44</v>
      </c>
      <c r="G116" s="23" t="s">
        <v>44</v>
      </c>
      <c r="H116" s="23" t="s">
        <v>44</v>
      </c>
      <c r="I116" s="23" t="s">
        <v>44</v>
      </c>
      <c r="J116" s="23" t="s">
        <v>44</v>
      </c>
      <c r="K116" s="23" t="s">
        <v>44</v>
      </c>
      <c r="L116" s="23" t="s">
        <v>44</v>
      </c>
      <c r="M116" s="70">
        <v>996.89767678084024</v>
      </c>
      <c r="N116" s="70">
        <v>2735.3166458470205</v>
      </c>
      <c r="O116" s="120" t="s">
        <v>44</v>
      </c>
      <c r="P116" s="59">
        <f t="shared" si="11"/>
        <v>1.7438288899216259</v>
      </c>
      <c r="U116" s="2"/>
    </row>
    <row r="117" spans="1:21">
      <c r="A117" s="6"/>
      <c r="B117" s="126" t="s">
        <v>99</v>
      </c>
      <c r="C117" s="26" t="s">
        <v>19</v>
      </c>
      <c r="D117" s="27" t="s">
        <v>44</v>
      </c>
      <c r="E117" s="27" t="s">
        <v>44</v>
      </c>
      <c r="F117" s="27" t="s">
        <v>44</v>
      </c>
      <c r="G117" s="27" t="s">
        <v>44</v>
      </c>
      <c r="H117" s="27" t="s">
        <v>44</v>
      </c>
      <c r="I117" s="27" t="s">
        <v>44</v>
      </c>
      <c r="J117" s="27" t="s">
        <v>44</v>
      </c>
      <c r="K117" s="27" t="s">
        <v>44</v>
      </c>
      <c r="L117" s="27" t="s">
        <v>44</v>
      </c>
      <c r="M117" s="123">
        <v>5.9921744289400163</v>
      </c>
      <c r="N117" s="123">
        <v>59.69745724836001</v>
      </c>
      <c r="O117" s="124" t="s">
        <v>44</v>
      </c>
      <c r="P117" s="56">
        <f t="shared" si="11"/>
        <v>8.962570007982924</v>
      </c>
      <c r="U117" s="2"/>
    </row>
    <row r="118" spans="1:21">
      <c r="A118" s="6"/>
      <c r="B118" s="126" t="s">
        <v>100</v>
      </c>
      <c r="C118" s="26" t="s">
        <v>19</v>
      </c>
      <c r="D118" s="27" t="s">
        <v>44</v>
      </c>
      <c r="E118" s="27" t="s">
        <v>44</v>
      </c>
      <c r="F118" s="27" t="s">
        <v>44</v>
      </c>
      <c r="G118" s="27" t="s">
        <v>44</v>
      </c>
      <c r="H118" s="27" t="s">
        <v>44</v>
      </c>
      <c r="I118" s="27" t="s">
        <v>44</v>
      </c>
      <c r="J118" s="27" t="s">
        <v>44</v>
      </c>
      <c r="K118" s="27" t="s">
        <v>44</v>
      </c>
      <c r="L118" s="27" t="s">
        <v>44</v>
      </c>
      <c r="M118" s="123">
        <v>1099.20285475788</v>
      </c>
      <c r="N118" s="123">
        <v>2806.4655967000604</v>
      </c>
      <c r="O118" s="124" t="s">
        <v>44</v>
      </c>
      <c r="P118" s="56">
        <f t="shared" si="11"/>
        <v>1.5531825945978253</v>
      </c>
      <c r="U118" s="2"/>
    </row>
    <row r="119" spans="1:21">
      <c r="A119" s="6"/>
      <c r="B119" s="126" t="s">
        <v>101</v>
      </c>
      <c r="C119" s="26" t="s">
        <v>19</v>
      </c>
      <c r="D119" s="27" t="s">
        <v>44</v>
      </c>
      <c r="E119" s="27" t="s">
        <v>44</v>
      </c>
      <c r="F119" s="27" t="s">
        <v>44</v>
      </c>
      <c r="G119" s="27" t="s">
        <v>44</v>
      </c>
      <c r="H119" s="27" t="s">
        <v>44</v>
      </c>
      <c r="I119" s="27" t="s">
        <v>44</v>
      </c>
      <c r="J119" s="27" t="s">
        <v>44</v>
      </c>
      <c r="K119" s="27" t="s">
        <v>44</v>
      </c>
      <c r="L119" s="27" t="s">
        <v>44</v>
      </c>
      <c r="M119" s="123">
        <v>-108.29735240598002</v>
      </c>
      <c r="N119" s="123">
        <v>-130.8464081013999</v>
      </c>
      <c r="O119" s="124" t="s">
        <v>44</v>
      </c>
      <c r="P119" s="27" t="str">
        <f t="shared" si="11"/>
        <v>X</v>
      </c>
      <c r="U119" s="2"/>
    </row>
    <row r="120" spans="1:21" ht="22.5">
      <c r="A120" s="6"/>
      <c r="B120" s="31" t="s">
        <v>102</v>
      </c>
      <c r="C120" s="32"/>
      <c r="D120" s="116"/>
      <c r="E120" s="116"/>
      <c r="F120" s="116"/>
      <c r="G120" s="116"/>
      <c r="H120" s="116"/>
      <c r="I120" s="116"/>
      <c r="J120" s="116"/>
      <c r="K120" s="116"/>
      <c r="L120" s="116"/>
      <c r="M120" s="68"/>
      <c r="N120" s="68"/>
      <c r="O120" s="119"/>
      <c r="P120" s="119"/>
      <c r="U120" s="2"/>
    </row>
    <row r="121" spans="1:21">
      <c r="A121" s="6"/>
      <c r="B121" s="125" t="s">
        <v>87</v>
      </c>
      <c r="C121" s="29" t="s">
        <v>4</v>
      </c>
      <c r="D121" s="117" t="s">
        <v>44</v>
      </c>
      <c r="E121" s="118" t="s">
        <v>44</v>
      </c>
      <c r="F121" s="117" t="s">
        <v>44</v>
      </c>
      <c r="G121" s="117" t="s">
        <v>44</v>
      </c>
      <c r="H121" s="117" t="s">
        <v>44</v>
      </c>
      <c r="I121" s="117" t="s">
        <v>44</v>
      </c>
      <c r="J121" s="117" t="s">
        <v>44</v>
      </c>
      <c r="K121" s="117" t="s">
        <v>44</v>
      </c>
      <c r="L121" s="117" t="s">
        <v>44</v>
      </c>
      <c r="M121" s="70">
        <f t="shared" ref="M121:N123" si="12">M94/M75</f>
        <v>4.1235336767398749</v>
      </c>
      <c r="N121" s="70">
        <f t="shared" si="12"/>
        <v>4.0042940326444816</v>
      </c>
      <c r="O121" s="120" t="s">
        <v>44</v>
      </c>
      <c r="P121" s="120" t="s">
        <v>44</v>
      </c>
      <c r="U121" s="2"/>
    </row>
    <row r="122" spans="1:21">
      <c r="A122" s="6"/>
      <c r="B122" s="125" t="s">
        <v>88</v>
      </c>
      <c r="C122" s="29" t="s">
        <v>4</v>
      </c>
      <c r="D122" s="117" t="s">
        <v>44</v>
      </c>
      <c r="E122" s="118" t="s">
        <v>44</v>
      </c>
      <c r="F122" s="117" t="s">
        <v>44</v>
      </c>
      <c r="G122" s="117" t="s">
        <v>44</v>
      </c>
      <c r="H122" s="117" t="s">
        <v>44</v>
      </c>
      <c r="I122" s="117" t="s">
        <v>44</v>
      </c>
      <c r="J122" s="117" t="s">
        <v>44</v>
      </c>
      <c r="K122" s="117" t="s">
        <v>44</v>
      </c>
      <c r="L122" s="117" t="s">
        <v>44</v>
      </c>
      <c r="M122" s="70">
        <f t="shared" si="12"/>
        <v>0.63630774084984487</v>
      </c>
      <c r="N122" s="70">
        <f t="shared" si="12"/>
        <v>0.70120603012364213</v>
      </c>
      <c r="O122" s="120" t="s">
        <v>44</v>
      </c>
      <c r="P122" s="120" t="s">
        <v>44</v>
      </c>
      <c r="U122" s="2"/>
    </row>
    <row r="123" spans="1:21">
      <c r="A123" s="6"/>
      <c r="B123" s="125" t="s">
        <v>103</v>
      </c>
      <c r="C123" s="29" t="s">
        <v>4</v>
      </c>
      <c r="D123" s="117" t="s">
        <v>44</v>
      </c>
      <c r="E123" s="118" t="s">
        <v>44</v>
      </c>
      <c r="F123" s="117" t="s">
        <v>44</v>
      </c>
      <c r="G123" s="117" t="s">
        <v>44</v>
      </c>
      <c r="H123" s="117" t="s">
        <v>44</v>
      </c>
      <c r="I123" s="117" t="s">
        <v>44</v>
      </c>
      <c r="J123" s="117" t="s">
        <v>44</v>
      </c>
      <c r="K123" s="117" t="s">
        <v>44</v>
      </c>
      <c r="L123" s="117" t="s">
        <v>44</v>
      </c>
      <c r="M123" s="70">
        <f t="shared" si="12"/>
        <v>0.48557352265133802</v>
      </c>
      <c r="N123" s="70">
        <f t="shared" si="12"/>
        <v>0.45237627217223997</v>
      </c>
      <c r="O123" s="120" t="s">
        <v>44</v>
      </c>
      <c r="P123" s="120" t="s">
        <v>44</v>
      </c>
      <c r="U123" s="2"/>
    </row>
    <row r="124" spans="1:21">
      <c r="A124" s="6"/>
      <c r="B124" s="128" t="s">
        <v>97</v>
      </c>
      <c r="C124" s="29" t="s">
        <v>4</v>
      </c>
      <c r="D124" s="117" t="s">
        <v>44</v>
      </c>
      <c r="E124" s="118" t="s">
        <v>44</v>
      </c>
      <c r="F124" s="117" t="s">
        <v>44</v>
      </c>
      <c r="G124" s="117" t="s">
        <v>44</v>
      </c>
      <c r="H124" s="117" t="s">
        <v>44</v>
      </c>
      <c r="I124" s="117" t="s">
        <v>44</v>
      </c>
      <c r="J124" s="117" t="s">
        <v>44</v>
      </c>
      <c r="K124" s="117" t="s">
        <v>44</v>
      </c>
      <c r="L124" s="117" t="s">
        <v>44</v>
      </c>
      <c r="M124" s="70">
        <f>M100/M78</f>
        <v>0.48319486824031094</v>
      </c>
      <c r="N124" s="70">
        <f>N100/N78</f>
        <v>0.45015898923315278</v>
      </c>
      <c r="O124" s="120" t="s">
        <v>44</v>
      </c>
      <c r="P124" s="120" t="s">
        <v>44</v>
      </c>
      <c r="U124" s="2"/>
    </row>
    <row r="125" spans="1:21">
      <c r="A125" s="6"/>
      <c r="B125" s="127" t="s">
        <v>98</v>
      </c>
      <c r="C125" s="29" t="s">
        <v>4</v>
      </c>
      <c r="D125" s="117" t="s">
        <v>44</v>
      </c>
      <c r="E125" s="118" t="s">
        <v>44</v>
      </c>
      <c r="F125" s="117" t="s">
        <v>44</v>
      </c>
      <c r="G125" s="117" t="s">
        <v>44</v>
      </c>
      <c r="H125" s="117" t="s">
        <v>44</v>
      </c>
      <c r="I125" s="117" t="s">
        <v>44</v>
      </c>
      <c r="J125" s="117" t="s">
        <v>44</v>
      </c>
      <c r="K125" s="117" t="s">
        <v>44</v>
      </c>
      <c r="L125" s="117" t="s">
        <v>44</v>
      </c>
      <c r="M125" s="70">
        <f>M104/M79</f>
        <v>3.2193935170089145</v>
      </c>
      <c r="N125" s="70">
        <f>N104/N79</f>
        <v>3.0096699284748283</v>
      </c>
      <c r="O125" s="120" t="s">
        <v>44</v>
      </c>
      <c r="P125" s="120" t="s">
        <v>44</v>
      </c>
      <c r="U125" s="2"/>
    </row>
    <row r="126" spans="1:21">
      <c r="A126" s="6"/>
      <c r="B126" s="125" t="s">
        <v>96</v>
      </c>
      <c r="C126" s="29" t="s">
        <v>4</v>
      </c>
      <c r="D126" s="117" t="s">
        <v>44</v>
      </c>
      <c r="E126" s="118" t="s">
        <v>44</v>
      </c>
      <c r="F126" s="117" t="s">
        <v>44</v>
      </c>
      <c r="G126" s="117" t="s">
        <v>44</v>
      </c>
      <c r="H126" s="117" t="s">
        <v>44</v>
      </c>
      <c r="I126" s="117" t="s">
        <v>44</v>
      </c>
      <c r="J126" s="117" t="s">
        <v>44</v>
      </c>
      <c r="K126" s="117" t="s">
        <v>44</v>
      </c>
      <c r="L126" s="117" t="s">
        <v>44</v>
      </c>
      <c r="M126" s="70">
        <f>M108/M80</f>
        <v>416.40639023332392</v>
      </c>
      <c r="N126" s="70">
        <f>N108/N80</f>
        <v>521.79187468120767</v>
      </c>
      <c r="O126" s="120" t="s">
        <v>44</v>
      </c>
      <c r="P126" s="120" t="s">
        <v>44</v>
      </c>
      <c r="U126" s="2"/>
    </row>
    <row r="127" spans="1:21">
      <c r="A127" s="6"/>
      <c r="B127" s="109" t="s">
        <v>111</v>
      </c>
      <c r="C127" s="107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7"/>
      <c r="P127" s="107"/>
    </row>
    <row r="128" spans="1:21" ht="22.5">
      <c r="A128" s="10">
        <v>56</v>
      </c>
      <c r="B128" s="31" t="s">
        <v>9</v>
      </c>
      <c r="C128" s="32" t="s">
        <v>18</v>
      </c>
      <c r="D128" s="77">
        <v>3256.3249999999998</v>
      </c>
      <c r="E128" s="77">
        <v>3682.9059999999999</v>
      </c>
      <c r="F128" s="77">
        <v>3712.65</v>
      </c>
      <c r="G128" s="77">
        <v>4561.8850000000002</v>
      </c>
      <c r="H128" s="77">
        <v>5340.2039999999997</v>
      </c>
      <c r="I128" s="77">
        <v>6308.01</v>
      </c>
      <c r="J128" s="77">
        <v>7936.0219999999999</v>
      </c>
      <c r="K128" s="77">
        <v>10310.772999999999</v>
      </c>
      <c r="L128" s="77">
        <v>13152.734</v>
      </c>
      <c r="M128" s="77">
        <v>15266.911</v>
      </c>
      <c r="N128" s="77">
        <v>17556.521000000001</v>
      </c>
      <c r="O128" s="63">
        <f t="shared" ref="O128:O139" si="13">N128/J128-1</f>
        <v>1.2122570980776013</v>
      </c>
      <c r="P128" s="63">
        <f t="shared" ref="P128:P139" si="14">N128/M128-1</f>
        <v>0.14997205394070878</v>
      </c>
    </row>
    <row r="129" spans="1:21">
      <c r="A129" s="6">
        <v>57</v>
      </c>
      <c r="B129" s="33" t="s">
        <v>25</v>
      </c>
      <c r="C129" s="29" t="s">
        <v>18</v>
      </c>
      <c r="D129" s="57">
        <v>960.64099999999996</v>
      </c>
      <c r="E129" s="58">
        <v>1024.5139999999999</v>
      </c>
      <c r="F129" s="57">
        <v>1077.211</v>
      </c>
      <c r="G129" s="57">
        <v>1128.221</v>
      </c>
      <c r="H129" s="57">
        <v>1175.44</v>
      </c>
      <c r="I129" s="57">
        <v>1241.172</v>
      </c>
      <c r="J129" s="57">
        <v>1335.982</v>
      </c>
      <c r="K129" s="57">
        <v>1472.789</v>
      </c>
      <c r="L129" s="57">
        <v>1594.402</v>
      </c>
      <c r="M129" s="57">
        <v>1762.771</v>
      </c>
      <c r="N129" s="57">
        <v>1907.44</v>
      </c>
      <c r="O129" s="59">
        <f t="shared" si="13"/>
        <v>0.42774378696718984</v>
      </c>
      <c r="P129" s="59">
        <f t="shared" si="14"/>
        <v>8.2069083278542676E-2</v>
      </c>
    </row>
    <row r="130" spans="1:21">
      <c r="A130" s="6">
        <v>58</v>
      </c>
      <c r="B130" s="33" t="s">
        <v>26</v>
      </c>
      <c r="C130" s="29" t="s">
        <v>18</v>
      </c>
      <c r="D130" s="57">
        <v>2295.6840000000002</v>
      </c>
      <c r="E130" s="58">
        <v>2658.3919999999998</v>
      </c>
      <c r="F130" s="57">
        <v>2635.4389999999999</v>
      </c>
      <c r="G130" s="57">
        <v>3433.6640000000002</v>
      </c>
      <c r="H130" s="57">
        <v>4164.7640000000001</v>
      </c>
      <c r="I130" s="57">
        <v>5066.8379999999997</v>
      </c>
      <c r="J130" s="57">
        <v>6600.04</v>
      </c>
      <c r="K130" s="57">
        <v>8837.9840000000004</v>
      </c>
      <c r="L130" s="57">
        <v>11558.332</v>
      </c>
      <c r="M130" s="57">
        <v>13504.14</v>
      </c>
      <c r="N130" s="57">
        <v>15649.081</v>
      </c>
      <c r="O130" s="59">
        <f t="shared" si="13"/>
        <v>1.3710585087363105</v>
      </c>
      <c r="P130" s="59">
        <f t="shared" si="14"/>
        <v>0.15883580887046489</v>
      </c>
    </row>
    <row r="131" spans="1:21">
      <c r="A131" s="6">
        <v>59</v>
      </c>
      <c r="B131" s="33" t="s">
        <v>91</v>
      </c>
      <c r="C131" s="29" t="s">
        <v>18</v>
      </c>
      <c r="D131" s="57">
        <v>3229.9579999999996</v>
      </c>
      <c r="E131" s="57">
        <v>3656.183</v>
      </c>
      <c r="F131" s="57">
        <v>3685.9520000000002</v>
      </c>
      <c r="G131" s="57">
        <v>4534.8379999999997</v>
      </c>
      <c r="H131" s="57">
        <v>5314.3090000000002</v>
      </c>
      <c r="I131" s="57">
        <v>6282.1639999999998</v>
      </c>
      <c r="J131" s="57">
        <v>7910.0110000000004</v>
      </c>
      <c r="K131" s="57">
        <v>10284.56</v>
      </c>
      <c r="L131" s="57">
        <v>13126.300999999999</v>
      </c>
      <c r="M131" s="57">
        <v>15240.174000000001</v>
      </c>
      <c r="N131" s="57">
        <v>17529.740000000002</v>
      </c>
      <c r="O131" s="59">
        <f t="shared" si="13"/>
        <v>1.2161460963834312</v>
      </c>
      <c r="P131" s="59">
        <f t="shared" si="14"/>
        <v>0.15023227425093699</v>
      </c>
    </row>
    <row r="132" spans="1:21">
      <c r="A132" s="6"/>
      <c r="B132" s="33" t="s">
        <v>89</v>
      </c>
      <c r="C132" s="29" t="s">
        <v>18</v>
      </c>
      <c r="D132" s="57">
        <v>3221.7309999999998</v>
      </c>
      <c r="E132" s="57">
        <v>3647.59</v>
      </c>
      <c r="F132" s="57">
        <v>3676.9170000000004</v>
      </c>
      <c r="G132" s="57">
        <v>4525.277</v>
      </c>
      <c r="H132" s="57">
        <v>5303.8990000000003</v>
      </c>
      <c r="I132" s="57">
        <v>6271.2640000000001</v>
      </c>
      <c r="J132" s="57">
        <v>7898.4830000000002</v>
      </c>
      <c r="K132" s="57">
        <v>10272.593999999999</v>
      </c>
      <c r="L132" s="57">
        <v>13113.489</v>
      </c>
      <c r="M132" s="57">
        <v>15226.438</v>
      </c>
      <c r="N132" s="57">
        <v>17514.689999999999</v>
      </c>
      <c r="O132" s="59">
        <f t="shared" si="13"/>
        <v>1.2174751784614841</v>
      </c>
      <c r="P132" s="59">
        <f t="shared" si="14"/>
        <v>0.15028150378965832</v>
      </c>
    </row>
    <row r="133" spans="1:21">
      <c r="A133" s="6"/>
      <c r="B133" s="33" t="s">
        <v>90</v>
      </c>
      <c r="C133" s="29" t="s">
        <v>18</v>
      </c>
      <c r="D133" s="57">
        <v>8.2270000000000003</v>
      </c>
      <c r="E133" s="57">
        <v>8.593</v>
      </c>
      <c r="F133" s="57">
        <v>9.0350000000000001</v>
      </c>
      <c r="G133" s="57">
        <v>9.5609999999999999</v>
      </c>
      <c r="H133" s="57">
        <v>10.41</v>
      </c>
      <c r="I133" s="57">
        <v>10.9</v>
      </c>
      <c r="J133" s="57">
        <v>11.528</v>
      </c>
      <c r="K133" s="57">
        <v>11.965999999999999</v>
      </c>
      <c r="L133" s="57">
        <v>12.811999999999999</v>
      </c>
      <c r="M133" s="57">
        <v>13.736000000000001</v>
      </c>
      <c r="N133" s="57">
        <v>15.05</v>
      </c>
      <c r="O133" s="59">
        <f t="shared" si="13"/>
        <v>0.30551700208188759</v>
      </c>
      <c r="P133" s="59">
        <f t="shared" si="14"/>
        <v>9.56610366919044E-2</v>
      </c>
    </row>
    <row r="134" spans="1:21">
      <c r="A134" s="6">
        <v>60</v>
      </c>
      <c r="B134" s="33" t="s">
        <v>92</v>
      </c>
      <c r="C134" s="29" t="s">
        <v>18</v>
      </c>
      <c r="D134" s="57">
        <v>26.367000000000001</v>
      </c>
      <c r="E134" s="58">
        <v>26.722999999999999</v>
      </c>
      <c r="F134" s="57">
        <v>26.698</v>
      </c>
      <c r="G134" s="57">
        <v>27.047000000000001</v>
      </c>
      <c r="H134" s="57">
        <v>25.895</v>
      </c>
      <c r="I134" s="57">
        <v>25.846</v>
      </c>
      <c r="J134" s="57">
        <v>26.010999999999999</v>
      </c>
      <c r="K134" s="57">
        <v>26.213000000000001</v>
      </c>
      <c r="L134" s="57">
        <v>26.433</v>
      </c>
      <c r="M134" s="57">
        <v>26.736999999999998</v>
      </c>
      <c r="N134" s="57">
        <v>26.780999999999999</v>
      </c>
      <c r="O134" s="59">
        <f t="shared" si="13"/>
        <v>2.9602860328322711E-2</v>
      </c>
      <c r="P134" s="59">
        <f t="shared" si="14"/>
        <v>1.6456595728766565E-3</v>
      </c>
      <c r="Q134" s="129"/>
      <c r="R134" s="129"/>
    </row>
    <row r="135" spans="1:21" ht="22.5">
      <c r="A135" s="10">
        <v>61</v>
      </c>
      <c r="B135" s="31" t="s">
        <v>11</v>
      </c>
      <c r="C135" s="32" t="s">
        <v>18</v>
      </c>
      <c r="D135" s="77">
        <v>310.44400000000002</v>
      </c>
      <c r="E135" s="77">
        <v>339.73500000000001</v>
      </c>
      <c r="F135" s="77">
        <v>386.86099999999999</v>
      </c>
      <c r="G135" s="77">
        <v>522.63400000000001</v>
      </c>
      <c r="H135" s="77">
        <v>758.85199999999998</v>
      </c>
      <c r="I135" s="77">
        <v>957.428</v>
      </c>
      <c r="J135" s="77">
        <v>1347.8240000000001</v>
      </c>
      <c r="K135" s="77">
        <v>1789.04</v>
      </c>
      <c r="L135" s="77">
        <v>2313.5839999999998</v>
      </c>
      <c r="M135" s="77">
        <v>2493.5709999999999</v>
      </c>
      <c r="N135" s="77">
        <v>2809.038</v>
      </c>
      <c r="O135" s="63">
        <f t="shared" si="13"/>
        <v>1.0841281947791401</v>
      </c>
      <c r="P135" s="63">
        <f t="shared" si="14"/>
        <v>0.12651213861566402</v>
      </c>
    </row>
    <row r="136" spans="1:21">
      <c r="A136" s="6">
        <v>62</v>
      </c>
      <c r="B136" s="33" t="s">
        <v>25</v>
      </c>
      <c r="C136" s="29" t="s">
        <v>18</v>
      </c>
      <c r="D136" s="57">
        <v>143.881</v>
      </c>
      <c r="E136" s="58">
        <v>160.20099999999999</v>
      </c>
      <c r="F136" s="57">
        <v>160.19399999999999</v>
      </c>
      <c r="G136" s="57">
        <v>163.47</v>
      </c>
      <c r="H136" s="57">
        <v>193.70699999999999</v>
      </c>
      <c r="I136" s="57">
        <v>201.48</v>
      </c>
      <c r="J136" s="57">
        <v>218.00899999999999</v>
      </c>
      <c r="K136" s="57">
        <v>250.905</v>
      </c>
      <c r="L136" s="57">
        <v>275.54500000000002</v>
      </c>
      <c r="M136" s="57">
        <v>283.13299999999998</v>
      </c>
      <c r="N136" s="57">
        <v>295.03899999999999</v>
      </c>
      <c r="O136" s="59">
        <f t="shared" si="13"/>
        <v>0.35333403666821095</v>
      </c>
      <c r="P136" s="59">
        <f t="shared" si="14"/>
        <v>4.2050908936789533E-2</v>
      </c>
      <c r="R136" s="2"/>
      <c r="U136" s="2"/>
    </row>
    <row r="137" spans="1:21">
      <c r="A137" s="6">
        <v>63</v>
      </c>
      <c r="B137" s="33" t="s">
        <v>26</v>
      </c>
      <c r="C137" s="29" t="s">
        <v>18</v>
      </c>
      <c r="D137" s="57">
        <v>166.56299999999999</v>
      </c>
      <c r="E137" s="58">
        <v>179.53399999999999</v>
      </c>
      <c r="F137" s="57">
        <v>226.667</v>
      </c>
      <c r="G137" s="57">
        <v>359.16399999999999</v>
      </c>
      <c r="H137" s="57">
        <v>565.14499999999998</v>
      </c>
      <c r="I137" s="57">
        <v>755.94799999999998</v>
      </c>
      <c r="J137" s="57">
        <v>1129.8150000000001</v>
      </c>
      <c r="K137" s="57">
        <v>1538.135</v>
      </c>
      <c r="L137" s="57">
        <v>2038.039</v>
      </c>
      <c r="M137" s="57">
        <v>2210.4380000000001</v>
      </c>
      <c r="N137" s="57">
        <v>2513.9989999999998</v>
      </c>
      <c r="O137" s="59">
        <f t="shared" si="13"/>
        <v>1.2251421692932025</v>
      </c>
      <c r="P137" s="59">
        <f t="shared" si="14"/>
        <v>0.13733070097419597</v>
      </c>
      <c r="R137" s="2"/>
      <c r="U137" s="2"/>
    </row>
    <row r="138" spans="1:21">
      <c r="A138" s="6">
        <v>64</v>
      </c>
      <c r="B138" s="33" t="s">
        <v>27</v>
      </c>
      <c r="C138" s="29" t="s">
        <v>18</v>
      </c>
      <c r="D138" s="57">
        <v>307.42899999999997</v>
      </c>
      <c r="E138" s="58">
        <v>336.65800000000002</v>
      </c>
      <c r="F138" s="57">
        <v>383.64499999999998</v>
      </c>
      <c r="G138" s="57">
        <v>518.62599999999998</v>
      </c>
      <c r="H138" s="57">
        <v>755.60599999999999</v>
      </c>
      <c r="I138" s="57">
        <v>954.31</v>
      </c>
      <c r="J138" s="57">
        <v>1344.7059999999999</v>
      </c>
      <c r="K138" s="57">
        <v>1785.319</v>
      </c>
      <c r="L138" s="57">
        <v>2310.1779999999999</v>
      </c>
      <c r="M138" s="57">
        <v>2490.1869999999999</v>
      </c>
      <c r="N138" s="57">
        <v>2805.587</v>
      </c>
      <c r="O138" s="59">
        <f t="shared" si="13"/>
        <v>1.0863943493968198</v>
      </c>
      <c r="P138" s="59">
        <f t="shared" si="14"/>
        <v>0.12665715466348515</v>
      </c>
      <c r="U138" s="2"/>
    </row>
    <row r="139" spans="1:21">
      <c r="A139" s="6">
        <v>65</v>
      </c>
      <c r="B139" s="33" t="s">
        <v>28</v>
      </c>
      <c r="C139" s="29" t="s">
        <v>18</v>
      </c>
      <c r="D139" s="57">
        <v>3.0150000000000432</v>
      </c>
      <c r="E139" s="57">
        <v>3.0769999999999982</v>
      </c>
      <c r="F139" s="57">
        <v>3.2160000000000002</v>
      </c>
      <c r="G139" s="57">
        <v>4.008</v>
      </c>
      <c r="H139" s="57">
        <v>3.246</v>
      </c>
      <c r="I139" s="57">
        <v>3.1179999999999999</v>
      </c>
      <c r="J139" s="57">
        <v>3.1179999999999999</v>
      </c>
      <c r="K139" s="57">
        <v>3.7210000000000001</v>
      </c>
      <c r="L139" s="57">
        <v>3.4060000000000001</v>
      </c>
      <c r="M139" s="57">
        <v>3.3839999999999999</v>
      </c>
      <c r="N139" s="57">
        <v>3.4510000000000001</v>
      </c>
      <c r="O139" s="59">
        <f t="shared" si="13"/>
        <v>0.10679923027581784</v>
      </c>
      <c r="P139" s="59">
        <f t="shared" si="14"/>
        <v>1.9799054373522473E-2</v>
      </c>
    </row>
    <row r="140" spans="1:21" ht="22.5">
      <c r="A140" s="10">
        <v>66</v>
      </c>
      <c r="B140" s="31" t="s">
        <v>104</v>
      </c>
      <c r="C140" s="32" t="s">
        <v>3</v>
      </c>
      <c r="D140" s="68">
        <v>9.5335692843926836</v>
      </c>
      <c r="E140" s="68">
        <v>9.2246448864022064</v>
      </c>
      <c r="F140" s="68">
        <v>10.420077303273942</v>
      </c>
      <c r="G140" s="68">
        <v>11.456536059107</v>
      </c>
      <c r="H140" s="68">
        <v>14.210168750107</v>
      </c>
      <c r="I140" s="68">
        <v>15.177972133841999</v>
      </c>
      <c r="J140" s="68">
        <v>16.983622273224</v>
      </c>
      <c r="K140" s="68">
        <v>17.351172409671999</v>
      </c>
      <c r="L140" s="68">
        <v>17.590137533381998</v>
      </c>
      <c r="M140" s="68">
        <v>16.333173095723001</v>
      </c>
      <c r="N140" s="68">
        <v>15.999969470032999</v>
      </c>
      <c r="O140" s="75">
        <f>N140-J140</f>
        <v>-0.98365280319100101</v>
      </c>
      <c r="P140" s="75">
        <f>N140-M140</f>
        <v>-0.33320362569000217</v>
      </c>
    </row>
    <row r="141" spans="1:21">
      <c r="A141" s="6">
        <v>67</v>
      </c>
      <c r="B141" s="33" t="s">
        <v>25</v>
      </c>
      <c r="C141" s="29" t="s">
        <v>3</v>
      </c>
      <c r="D141" s="70">
        <v>14.977603495999025</v>
      </c>
      <c r="E141" s="71">
        <v>15.636779975676273</v>
      </c>
      <c r="F141" s="70">
        <v>14.871181226333558</v>
      </c>
      <c r="G141" s="70">
        <v>14.489182527182001</v>
      </c>
      <c r="H141" s="70">
        <v>16.479531069216002</v>
      </c>
      <c r="I141" s="70">
        <v>16.233044251723001</v>
      </c>
      <c r="J141" s="70">
        <v>16.318258778935</v>
      </c>
      <c r="K141" s="70">
        <v>17.036045217609999</v>
      </c>
      <c r="L141" s="70">
        <v>17.282027995448999</v>
      </c>
      <c r="M141" s="70">
        <v>16.061814041641998</v>
      </c>
      <c r="N141" s="70">
        <v>15.467799773517999</v>
      </c>
      <c r="O141" s="74">
        <f>N141-J141</f>
        <v>-0.85045900541700092</v>
      </c>
      <c r="P141" s="74">
        <f>N141-M141</f>
        <v>-0.59401426812399905</v>
      </c>
    </row>
    <row r="142" spans="1:21">
      <c r="A142" s="6">
        <v>68</v>
      </c>
      <c r="B142" s="33" t="s">
        <v>26</v>
      </c>
      <c r="C142" s="29" t="s">
        <v>3</v>
      </c>
      <c r="D142" s="70">
        <v>7.2554846398720372</v>
      </c>
      <c r="E142" s="71">
        <v>6.753481051703436</v>
      </c>
      <c r="F142" s="70">
        <v>8.6007302768153622</v>
      </c>
      <c r="G142" s="70">
        <v>10.460079961230001</v>
      </c>
      <c r="H142" s="70">
        <v>13.569676457057</v>
      </c>
      <c r="I142" s="70">
        <v>14.919521800381</v>
      </c>
      <c r="J142" s="70">
        <v>17.118305343604</v>
      </c>
      <c r="K142" s="70">
        <v>17.403686180015001</v>
      </c>
      <c r="L142" s="70">
        <v>17.632639380838</v>
      </c>
      <c r="M142" s="70">
        <v>16.368595112312999</v>
      </c>
      <c r="N142" s="70">
        <v>16.064834733744998</v>
      </c>
      <c r="O142" s="74">
        <f>N142-J142</f>
        <v>-1.0534706098590014</v>
      </c>
      <c r="P142" s="74">
        <f>N142-M142</f>
        <v>-0.30376037856800053</v>
      </c>
    </row>
    <row r="143" spans="1:21">
      <c r="A143" s="6">
        <v>69</v>
      </c>
      <c r="B143" s="33" t="s">
        <v>27</v>
      </c>
      <c r="C143" s="29" t="s">
        <v>3</v>
      </c>
      <c r="D143" s="70">
        <v>9.518049460705063</v>
      </c>
      <c r="E143" s="71">
        <v>9.2079089039033342</v>
      </c>
      <c r="F143" s="70">
        <v>10.408301573107842</v>
      </c>
      <c r="G143" s="70">
        <v>11.436483508341</v>
      </c>
      <c r="H143" s="70">
        <v>14.218330172370001</v>
      </c>
      <c r="I143" s="70">
        <v>15.190784576779</v>
      </c>
      <c r="J143" s="70">
        <v>17.000052212316</v>
      </c>
      <c r="K143" s="70">
        <v>17.359216145367</v>
      </c>
      <c r="L143" s="70">
        <v>17.599611649922998</v>
      </c>
      <c r="M143" s="70">
        <v>16.339623156533001</v>
      </c>
      <c r="N143" s="70">
        <v>16.004726824241999</v>
      </c>
      <c r="O143" s="74">
        <f>N143-J143</f>
        <v>-0.99532538807400073</v>
      </c>
      <c r="P143" s="74">
        <f>N143-M143</f>
        <v>-0.33489633229100235</v>
      </c>
    </row>
    <row r="144" spans="1:21">
      <c r="A144" s="6">
        <v>70</v>
      </c>
      <c r="B144" s="33" t="s">
        <v>28</v>
      </c>
      <c r="C144" s="29" t="s">
        <v>3</v>
      </c>
      <c r="D144" s="70">
        <v>11.434747980430245</v>
      </c>
      <c r="E144" s="71">
        <v>11.514425775549146</v>
      </c>
      <c r="F144" s="70">
        <v>12.045846130796315</v>
      </c>
      <c r="G144" s="70">
        <v>14.818649018375</v>
      </c>
      <c r="H144" s="70">
        <v>12.535238463022999</v>
      </c>
      <c r="I144" s="70">
        <v>12.063762284299001</v>
      </c>
      <c r="J144" s="70">
        <v>11.987236169313</v>
      </c>
      <c r="K144" s="70">
        <v>14.195246633349001</v>
      </c>
      <c r="L144" s="70">
        <v>12.885408391026001</v>
      </c>
      <c r="M144" s="70">
        <v>12.656618169576999</v>
      </c>
      <c r="N144" s="70">
        <v>12.886001269555999</v>
      </c>
      <c r="O144" s="74">
        <f>N144-J144</f>
        <v>0.89876510024299883</v>
      </c>
      <c r="P144" s="74">
        <f>N144-M144</f>
        <v>0.22938309997899964</v>
      </c>
    </row>
    <row r="145" spans="1:16">
      <c r="A145" s="6"/>
      <c r="B145" s="109" t="s">
        <v>112</v>
      </c>
      <c r="C145" s="107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7"/>
      <c r="P145" s="107"/>
    </row>
    <row r="146" spans="1:16" ht="22.5">
      <c r="A146" s="10">
        <v>71</v>
      </c>
      <c r="B146" s="31" t="s">
        <v>10</v>
      </c>
      <c r="C146" s="32" t="s">
        <v>18</v>
      </c>
      <c r="D146" s="77">
        <v>168.77</v>
      </c>
      <c r="E146" s="77">
        <v>204.24600000000001</v>
      </c>
      <c r="F146" s="77">
        <v>259.37299999999999</v>
      </c>
      <c r="G146" s="77">
        <v>340.84100000000001</v>
      </c>
      <c r="H146" s="77">
        <v>389.53100000000001</v>
      </c>
      <c r="I146" s="77">
        <v>400.64</v>
      </c>
      <c r="J146" s="77">
        <v>479.97199999999998</v>
      </c>
      <c r="K146" s="77">
        <v>561.94399999999996</v>
      </c>
      <c r="L146" s="77">
        <v>583.31899999999996</v>
      </c>
      <c r="M146" s="77">
        <v>603.84</v>
      </c>
      <c r="N146" s="77">
        <v>668.54100000000005</v>
      </c>
      <c r="O146" s="63">
        <f t="shared" ref="O146:O156" si="15">N146/J146-1</f>
        <v>0.39287500104172768</v>
      </c>
      <c r="P146" s="63">
        <f t="shared" ref="P146:P156" si="16">N146/M146-1</f>
        <v>0.10714924483306842</v>
      </c>
    </row>
    <row r="147" spans="1:16">
      <c r="A147" s="6">
        <v>72</v>
      </c>
      <c r="B147" s="33" t="s">
        <v>25</v>
      </c>
      <c r="C147" s="29" t="s">
        <v>18</v>
      </c>
      <c r="D147" s="57">
        <v>168.327</v>
      </c>
      <c r="E147" s="58">
        <v>203.892</v>
      </c>
      <c r="F147" s="57">
        <v>259</v>
      </c>
      <c r="G147" s="57">
        <v>340.041</v>
      </c>
      <c r="H147" s="57">
        <v>388.29</v>
      </c>
      <c r="I147" s="57">
        <v>398.99700000000001</v>
      </c>
      <c r="J147" s="57">
        <v>478.03899999999999</v>
      </c>
      <c r="K147" s="57">
        <v>559.73599999999999</v>
      </c>
      <c r="L147" s="57">
        <v>581.10699999999997</v>
      </c>
      <c r="M147" s="57">
        <v>601.63300000000004</v>
      </c>
      <c r="N147" s="57">
        <v>666.38</v>
      </c>
      <c r="O147" s="59">
        <f t="shared" si="15"/>
        <v>0.39398668309489393</v>
      </c>
      <c r="P147" s="59">
        <f t="shared" si="16"/>
        <v>0.10761876426326333</v>
      </c>
    </row>
    <row r="148" spans="1:16">
      <c r="A148" s="6">
        <v>73</v>
      </c>
      <c r="B148" s="33" t="s">
        <v>26</v>
      </c>
      <c r="C148" s="29" t="s">
        <v>18</v>
      </c>
      <c r="D148" s="70">
        <v>0.443</v>
      </c>
      <c r="E148" s="71">
        <v>0.35399999999999998</v>
      </c>
      <c r="F148" s="70">
        <v>0.373</v>
      </c>
      <c r="G148" s="70">
        <v>0.8</v>
      </c>
      <c r="H148" s="70">
        <v>1.2410000000000001</v>
      </c>
      <c r="I148" s="70">
        <v>1.643</v>
      </c>
      <c r="J148" s="70">
        <v>1.9330000000000001</v>
      </c>
      <c r="K148" s="70">
        <v>2.2080000000000002</v>
      </c>
      <c r="L148" s="70">
        <v>2.2120000000000002</v>
      </c>
      <c r="M148" s="70">
        <v>2.2069999999999999</v>
      </c>
      <c r="N148" s="70">
        <v>2.161</v>
      </c>
      <c r="O148" s="59">
        <f t="shared" si="15"/>
        <v>0.11795137092602181</v>
      </c>
      <c r="P148" s="59">
        <f t="shared" si="16"/>
        <v>-2.0842772995015801E-2</v>
      </c>
    </row>
    <row r="149" spans="1:16">
      <c r="A149" s="6">
        <v>74</v>
      </c>
      <c r="B149" s="33" t="s">
        <v>27</v>
      </c>
      <c r="C149" s="29" t="s">
        <v>18</v>
      </c>
      <c r="D149" s="57">
        <v>168.4</v>
      </c>
      <c r="E149" s="58">
        <v>203.74100000000001</v>
      </c>
      <c r="F149" s="57">
        <v>258.87</v>
      </c>
      <c r="G149" s="57">
        <v>340.33100000000002</v>
      </c>
      <c r="H149" s="57">
        <v>389.01400000000001</v>
      </c>
      <c r="I149" s="57">
        <v>400.12</v>
      </c>
      <c r="J149" s="57">
        <v>479.464</v>
      </c>
      <c r="K149" s="57">
        <v>561.423</v>
      </c>
      <c r="L149" s="57">
        <v>582.78200000000004</v>
      </c>
      <c r="M149" s="57">
        <v>603.27700000000004</v>
      </c>
      <c r="N149" s="57">
        <v>667.93499999999995</v>
      </c>
      <c r="O149" s="59">
        <f t="shared" si="15"/>
        <v>0.39308686366442513</v>
      </c>
      <c r="P149" s="59">
        <f t="shared" si="16"/>
        <v>0.10717796302527671</v>
      </c>
    </row>
    <row r="150" spans="1:16">
      <c r="A150" s="6"/>
      <c r="B150" s="33" t="s">
        <v>106</v>
      </c>
      <c r="C150" s="29" t="s">
        <v>18</v>
      </c>
      <c r="D150" s="57">
        <v>14.664999999999999</v>
      </c>
      <c r="E150" s="58">
        <v>13.567</v>
      </c>
      <c r="F150" s="57">
        <v>12.769</v>
      </c>
      <c r="G150" s="57">
        <v>14.861000000000001</v>
      </c>
      <c r="H150" s="57">
        <v>15.359</v>
      </c>
      <c r="I150" s="57">
        <v>16.031000000000002</v>
      </c>
      <c r="J150" s="57">
        <v>17.065999999999999</v>
      </c>
      <c r="K150" s="57">
        <v>18.672000000000001</v>
      </c>
      <c r="L150" s="57">
        <v>23.847000000000001</v>
      </c>
      <c r="M150" s="57">
        <v>26.832000000000001</v>
      </c>
      <c r="N150" s="57">
        <v>29.1</v>
      </c>
      <c r="O150" s="59">
        <f t="shared" si="15"/>
        <v>0.70514473221610241</v>
      </c>
      <c r="P150" s="59">
        <f t="shared" si="16"/>
        <v>8.452593917710205E-2</v>
      </c>
    </row>
    <row r="151" spans="1:16">
      <c r="A151" s="6"/>
      <c r="B151" s="33" t="s">
        <v>107</v>
      </c>
      <c r="C151" s="29" t="s">
        <v>18</v>
      </c>
      <c r="D151" s="57">
        <v>153.73500000000001</v>
      </c>
      <c r="E151" s="57">
        <v>190.17400000000001</v>
      </c>
      <c r="F151" s="57">
        <v>246.101</v>
      </c>
      <c r="G151" s="57">
        <v>325.47000000000003</v>
      </c>
      <c r="H151" s="57">
        <v>373.65500000000003</v>
      </c>
      <c r="I151" s="57">
        <v>384.089</v>
      </c>
      <c r="J151" s="57">
        <v>462.39800000000002</v>
      </c>
      <c r="K151" s="57">
        <v>542.75099999999998</v>
      </c>
      <c r="L151" s="57">
        <v>558.93500000000006</v>
      </c>
      <c r="M151" s="57">
        <v>576.44500000000005</v>
      </c>
      <c r="N151" s="57">
        <v>638.83500000000004</v>
      </c>
      <c r="O151" s="59">
        <f t="shared" si="15"/>
        <v>0.38156955696175165</v>
      </c>
      <c r="P151" s="59">
        <f t="shared" si="16"/>
        <v>0.10823235521168528</v>
      </c>
    </row>
    <row r="152" spans="1:16">
      <c r="A152" s="6"/>
      <c r="B152" s="33" t="s">
        <v>89</v>
      </c>
      <c r="C152" s="29" t="s">
        <v>18</v>
      </c>
      <c r="D152" s="57">
        <v>167.999</v>
      </c>
      <c r="E152" s="57">
        <v>203.256</v>
      </c>
      <c r="F152" s="57">
        <v>258.35899999999998</v>
      </c>
      <c r="G152" s="57">
        <v>339.66800000000001</v>
      </c>
      <c r="H152" s="57">
        <v>388.30400000000003</v>
      </c>
      <c r="I152" s="57">
        <v>399.38499999999999</v>
      </c>
      <c r="J152" s="57">
        <v>478.678</v>
      </c>
      <c r="K152" s="57">
        <v>560.55899999999997</v>
      </c>
      <c r="L152" s="57">
        <v>581.90600000000006</v>
      </c>
      <c r="M152" s="57">
        <v>602.37599999999998</v>
      </c>
      <c r="N152" s="57">
        <v>667.05200000000002</v>
      </c>
      <c r="O152" s="59">
        <f t="shared" si="15"/>
        <v>0.39352967965939523</v>
      </c>
      <c r="P152" s="59">
        <f t="shared" si="16"/>
        <v>0.10736815543779965</v>
      </c>
    </row>
    <row r="153" spans="1:16">
      <c r="A153" s="6"/>
      <c r="B153" s="33" t="s">
        <v>90</v>
      </c>
      <c r="C153" s="29" t="s">
        <v>18</v>
      </c>
      <c r="D153" s="70">
        <v>0.40100000000000002</v>
      </c>
      <c r="E153" s="71">
        <v>0.48499999999999999</v>
      </c>
      <c r="F153" s="70">
        <v>0.51100000000000001</v>
      </c>
      <c r="G153" s="70">
        <v>0.66300000000000003</v>
      </c>
      <c r="H153" s="70">
        <v>0.71</v>
      </c>
      <c r="I153" s="70">
        <v>0.73499999999999999</v>
      </c>
      <c r="J153" s="70">
        <v>0.78600000000000003</v>
      </c>
      <c r="K153" s="70">
        <v>0.86399999999999999</v>
      </c>
      <c r="L153" s="70">
        <v>0.876</v>
      </c>
      <c r="M153" s="70">
        <v>0.90100000000000002</v>
      </c>
      <c r="N153" s="70">
        <v>0.88300000000000001</v>
      </c>
      <c r="O153" s="59">
        <f t="shared" si="15"/>
        <v>0.12340966921119589</v>
      </c>
      <c r="P153" s="59">
        <f t="shared" si="16"/>
        <v>-1.9977802441731418E-2</v>
      </c>
    </row>
    <row r="154" spans="1:16">
      <c r="A154" s="6"/>
      <c r="B154" s="33" t="s">
        <v>108</v>
      </c>
      <c r="C154" s="29" t="s">
        <v>18</v>
      </c>
      <c r="D154" s="57">
        <v>129.75800000000001</v>
      </c>
      <c r="E154" s="58">
        <v>154.51499999999999</v>
      </c>
      <c r="F154" s="57">
        <v>197.97399999999999</v>
      </c>
      <c r="G154" s="57">
        <v>271.14100000000002</v>
      </c>
      <c r="H154" s="57">
        <v>316.608</v>
      </c>
      <c r="I154" s="57">
        <v>324.71499999999997</v>
      </c>
      <c r="J154" s="57">
        <v>407.38099999999997</v>
      </c>
      <c r="K154" s="57">
        <v>494</v>
      </c>
      <c r="L154" s="57">
        <v>521.6</v>
      </c>
      <c r="M154" s="57">
        <v>549.23</v>
      </c>
      <c r="N154" s="57">
        <v>626.84500000000003</v>
      </c>
      <c r="O154" s="59">
        <f t="shared" si="15"/>
        <v>0.53871928244076206</v>
      </c>
      <c r="P154" s="59">
        <f t="shared" si="16"/>
        <v>0.14131602425213474</v>
      </c>
    </row>
    <row r="155" spans="1:16">
      <c r="A155" s="6">
        <v>75</v>
      </c>
      <c r="B155" s="33" t="s">
        <v>28</v>
      </c>
      <c r="C155" s="29" t="s">
        <v>18</v>
      </c>
      <c r="D155" s="70">
        <v>0.5</v>
      </c>
      <c r="E155" s="71">
        <v>0.51800000000000002</v>
      </c>
      <c r="F155" s="70">
        <v>0.503</v>
      </c>
      <c r="G155" s="70">
        <v>0.51</v>
      </c>
      <c r="H155" s="70">
        <v>0.51700000000000002</v>
      </c>
      <c r="I155" s="70">
        <v>0.52</v>
      </c>
      <c r="J155" s="70">
        <v>0.50800000000000001</v>
      </c>
      <c r="K155" s="70">
        <v>0.52100000000000002</v>
      </c>
      <c r="L155" s="70">
        <v>0.53700000000000003</v>
      </c>
      <c r="M155" s="70">
        <v>0.56299999999999994</v>
      </c>
      <c r="N155" s="70">
        <v>0.60599999999999998</v>
      </c>
      <c r="O155" s="59">
        <f t="shared" si="15"/>
        <v>0.19291338582677153</v>
      </c>
      <c r="P155" s="59">
        <f t="shared" si="16"/>
        <v>7.6376554174067524E-2</v>
      </c>
    </row>
    <row r="156" spans="1:16">
      <c r="A156" s="6"/>
      <c r="B156" s="33" t="s">
        <v>108</v>
      </c>
      <c r="C156" s="29" t="s">
        <v>18</v>
      </c>
      <c r="D156" s="122">
        <v>4.2999999999999997E-2</v>
      </c>
      <c r="E156" s="122">
        <v>4.4999999999999998E-2</v>
      </c>
      <c r="F156" s="70">
        <v>0.14399999999999999</v>
      </c>
      <c r="G156" s="70">
        <v>0.14699999999999999</v>
      </c>
      <c r="H156" s="122">
        <v>4.5999999999999999E-2</v>
      </c>
      <c r="I156" s="70">
        <v>5.0999999999999997E-2</v>
      </c>
      <c r="J156" s="70">
        <v>5.1999999999999998E-2</v>
      </c>
      <c r="K156" s="70">
        <v>5.2999999999999999E-2</v>
      </c>
      <c r="L156" s="70">
        <v>0.05</v>
      </c>
      <c r="M156" s="70">
        <v>0.06</v>
      </c>
      <c r="N156" s="70">
        <v>9.4E-2</v>
      </c>
      <c r="O156" s="59">
        <f t="shared" si="15"/>
        <v>0.80769230769230771</v>
      </c>
      <c r="P156" s="59">
        <f t="shared" si="16"/>
        <v>0.56666666666666665</v>
      </c>
    </row>
    <row r="157" spans="1:16" ht="22.5">
      <c r="A157" s="10">
        <v>76</v>
      </c>
      <c r="B157" s="31" t="s">
        <v>21</v>
      </c>
      <c r="C157" s="32" t="s">
        <v>3</v>
      </c>
      <c r="D157" s="68">
        <v>85.140232998865301</v>
      </c>
      <c r="E157" s="68">
        <v>85.954328762285911</v>
      </c>
      <c r="F157" s="68">
        <v>85.767601099574748</v>
      </c>
      <c r="G157" s="68">
        <v>84.774132220007999</v>
      </c>
      <c r="H157" s="68">
        <v>82.897638442125995</v>
      </c>
      <c r="I157" s="68">
        <v>82.304063498402002</v>
      </c>
      <c r="J157" s="68">
        <v>82.851499670813993</v>
      </c>
      <c r="K157" s="68">
        <v>83.879888387454997</v>
      </c>
      <c r="L157" s="68">
        <v>83.808516437831997</v>
      </c>
      <c r="M157" s="68">
        <v>82.601516958133999</v>
      </c>
      <c r="N157" s="68">
        <v>83.531301745142997</v>
      </c>
      <c r="O157" s="75">
        <f>N157-J157</f>
        <v>0.67980207432900386</v>
      </c>
      <c r="P157" s="75">
        <f>N157-M157</f>
        <v>0.92978478700899814</v>
      </c>
    </row>
    <row r="158" spans="1:16" ht="22.5">
      <c r="A158" s="10">
        <v>77</v>
      </c>
      <c r="B158" s="31" t="s">
        <v>12</v>
      </c>
      <c r="C158" s="32" t="s">
        <v>19</v>
      </c>
      <c r="D158" s="77">
        <v>914.15904909999995</v>
      </c>
      <c r="E158" s="77">
        <v>923.36536988231001</v>
      </c>
      <c r="F158" s="77">
        <v>1051.55495047317</v>
      </c>
      <c r="G158" s="77">
        <v>1148.6579969514501</v>
      </c>
      <c r="H158" s="77">
        <v>1233.4791556866101</v>
      </c>
      <c r="I158" s="77">
        <v>1302.6275717257599</v>
      </c>
      <c r="J158" s="77">
        <v>1420.6521816310801</v>
      </c>
      <c r="K158" s="77">
        <v>1532.0626263061499</v>
      </c>
      <c r="L158" s="77">
        <v>1639.21666465113</v>
      </c>
      <c r="M158" s="77">
        <v>1713.3909766709901</v>
      </c>
      <c r="N158" s="77">
        <v>1766.1308375849201</v>
      </c>
      <c r="O158" s="63">
        <f t="shared" ref="O158:O170" si="17">N158/J158-1</f>
        <v>0.24318313829440563</v>
      </c>
      <c r="P158" s="75">
        <f>N158-M158</f>
        <v>52.739860913929988</v>
      </c>
    </row>
    <row r="159" spans="1:16">
      <c r="A159" s="6">
        <v>78</v>
      </c>
      <c r="B159" s="33" t="s">
        <v>25</v>
      </c>
      <c r="C159" s="29" t="s">
        <v>19</v>
      </c>
      <c r="D159" s="57">
        <v>895.64734109999995</v>
      </c>
      <c r="E159" s="57">
        <v>901.08184588231006</v>
      </c>
      <c r="F159" s="57">
        <v>1027.6618734731701</v>
      </c>
      <c r="G159" s="57">
        <v>1121.6941519514501</v>
      </c>
      <c r="H159" s="57">
        <v>1202.59235268661</v>
      </c>
      <c r="I159" s="57">
        <v>1270.1068267257599</v>
      </c>
      <c r="J159" s="57">
        <v>1380.9985876310802</v>
      </c>
      <c r="K159" s="57">
        <v>1490.9135673061498</v>
      </c>
      <c r="L159" s="57">
        <v>1594.92498065113</v>
      </c>
      <c r="M159" s="57">
        <v>1670.05541367099</v>
      </c>
      <c r="N159" s="57">
        <v>1720.8003625849201</v>
      </c>
      <c r="O159" s="59">
        <f t="shared" si="17"/>
        <v>0.24605512127041695</v>
      </c>
      <c r="P159" s="59">
        <f t="shared" ref="P159:P170" si="18">N159/M159-1</f>
        <v>3.0385188718011769E-2</v>
      </c>
    </row>
    <row r="160" spans="1:16">
      <c r="A160" s="6">
        <v>79</v>
      </c>
      <c r="B160" s="33" t="s">
        <v>26</v>
      </c>
      <c r="C160" s="29" t="s">
        <v>19</v>
      </c>
      <c r="D160" s="57">
        <v>18.511707999999999</v>
      </c>
      <c r="E160" s="58">
        <v>22.283524</v>
      </c>
      <c r="F160" s="57">
        <v>23.893077000000002</v>
      </c>
      <c r="G160" s="57">
        <v>26.963844999999999</v>
      </c>
      <c r="H160" s="57">
        <v>30.886803</v>
      </c>
      <c r="I160" s="57">
        <v>32.520744999999998</v>
      </c>
      <c r="J160" s="57">
        <v>39.653593999999998</v>
      </c>
      <c r="K160" s="57">
        <v>41.149059000000001</v>
      </c>
      <c r="L160" s="57">
        <v>44.291683999999997</v>
      </c>
      <c r="M160" s="57">
        <v>43.335563</v>
      </c>
      <c r="N160" s="57">
        <v>45.330475</v>
      </c>
      <c r="O160" s="59">
        <f t="shared" si="17"/>
        <v>0.14316182790392218</v>
      </c>
      <c r="P160" s="59">
        <f t="shared" si="18"/>
        <v>4.6034062139679532E-2</v>
      </c>
    </row>
    <row r="161" spans="1:16">
      <c r="A161" s="6">
        <v>80</v>
      </c>
      <c r="B161" s="33" t="s">
        <v>27</v>
      </c>
      <c r="C161" s="29" t="s">
        <v>19</v>
      </c>
      <c r="D161" s="57">
        <v>545.46561496721006</v>
      </c>
      <c r="E161" s="57">
        <v>573.58936428150014</v>
      </c>
      <c r="F161" s="57">
        <v>627.99751684994999</v>
      </c>
      <c r="G161" s="57">
        <v>708.90820995914999</v>
      </c>
      <c r="H161" s="57">
        <v>732.81310499224003</v>
      </c>
      <c r="I161" s="57">
        <v>796.72218303441002</v>
      </c>
      <c r="J161" s="57">
        <v>921.57919191915005</v>
      </c>
      <c r="K161" s="57">
        <v>1020.14336318143</v>
      </c>
      <c r="L161" s="57">
        <v>1098.8032151018599</v>
      </c>
      <c r="M161" s="57">
        <v>1151.9464459430999</v>
      </c>
      <c r="N161" s="57">
        <v>1175.6440837519301</v>
      </c>
      <c r="O161" s="59">
        <f t="shared" si="17"/>
        <v>0.27568427549205032</v>
      </c>
      <c r="P161" s="59">
        <f t="shared" si="18"/>
        <v>2.0571822494255709E-2</v>
      </c>
    </row>
    <row r="162" spans="1:16">
      <c r="A162" s="6"/>
      <c r="B162" s="33" t="s">
        <v>106</v>
      </c>
      <c r="C162" s="29" t="s">
        <v>19</v>
      </c>
      <c r="D162" s="23" t="s">
        <v>44</v>
      </c>
      <c r="E162" s="23" t="s">
        <v>44</v>
      </c>
      <c r="F162" s="57">
        <v>438.28077302941</v>
      </c>
      <c r="G162" s="57">
        <v>491.60332835246999</v>
      </c>
      <c r="H162" s="57">
        <v>489.12310799006002</v>
      </c>
      <c r="I162" s="57">
        <v>534.48940038636999</v>
      </c>
      <c r="J162" s="57">
        <v>622.52694529210999</v>
      </c>
      <c r="K162" s="57">
        <v>685.25022109952999</v>
      </c>
      <c r="L162" s="57">
        <v>791.45181573012997</v>
      </c>
      <c r="M162" s="57">
        <v>848.69362117876005</v>
      </c>
      <c r="N162" s="57">
        <v>871.90787272980003</v>
      </c>
      <c r="O162" s="59">
        <f t="shared" si="17"/>
        <v>0.40059459164562328</v>
      </c>
      <c r="P162" s="59">
        <f t="shared" si="18"/>
        <v>2.7352923330326684E-2</v>
      </c>
    </row>
    <row r="163" spans="1:16">
      <c r="A163" s="6"/>
      <c r="B163" s="33" t="s">
        <v>107</v>
      </c>
      <c r="C163" s="29" t="s">
        <v>19</v>
      </c>
      <c r="D163" s="23" t="s">
        <v>44</v>
      </c>
      <c r="E163" s="23" t="s">
        <v>44</v>
      </c>
      <c r="F163" s="57">
        <v>189.71674382053999</v>
      </c>
      <c r="G163" s="57">
        <v>217.30488160668</v>
      </c>
      <c r="H163" s="57">
        <v>243.68999700218001</v>
      </c>
      <c r="I163" s="57">
        <v>262.23278264804003</v>
      </c>
      <c r="J163" s="57">
        <v>299.05224662704006</v>
      </c>
      <c r="K163" s="57">
        <v>334.89314208190001</v>
      </c>
      <c r="L163" s="57">
        <v>307.35139937172994</v>
      </c>
      <c r="M163" s="57">
        <v>303.25282476434001</v>
      </c>
      <c r="N163" s="57">
        <v>303.73621102213002</v>
      </c>
      <c r="O163" s="59">
        <f t="shared" si="17"/>
        <v>1.5662695893174483E-2</v>
      </c>
      <c r="P163" s="59">
        <f t="shared" si="18"/>
        <v>1.5940041388424753E-3</v>
      </c>
    </row>
    <row r="164" spans="1:16">
      <c r="A164" s="6"/>
      <c r="B164" s="33" t="s">
        <v>89</v>
      </c>
      <c r="C164" s="29" t="s">
        <v>19</v>
      </c>
      <c r="D164" s="57">
        <v>536.73894796721004</v>
      </c>
      <c r="E164" s="57">
        <v>564.62071028150012</v>
      </c>
      <c r="F164" s="57">
        <v>616.38018252121003</v>
      </c>
      <c r="G164" s="57">
        <v>696.44650577201003</v>
      </c>
      <c r="H164" s="57">
        <v>719.58396705778</v>
      </c>
      <c r="I164" s="57">
        <v>782.75606130936001</v>
      </c>
      <c r="J164" s="57">
        <v>905.52065777388009</v>
      </c>
      <c r="K164" s="57">
        <v>1003.05695166305</v>
      </c>
      <c r="L164" s="57">
        <v>1080.5332457441998</v>
      </c>
      <c r="M164" s="57">
        <v>1134.3089142845099</v>
      </c>
      <c r="N164" s="57">
        <v>1157.4048802477801</v>
      </c>
      <c r="O164" s="59">
        <f t="shared" si="17"/>
        <v>0.27816507587262418</v>
      </c>
      <c r="P164" s="59">
        <f t="shared" si="18"/>
        <v>2.0361266382040499E-2</v>
      </c>
    </row>
    <row r="165" spans="1:16">
      <c r="A165" s="6"/>
      <c r="B165" s="33" t="s">
        <v>90</v>
      </c>
      <c r="C165" s="29" t="s">
        <v>19</v>
      </c>
      <c r="D165" s="57">
        <v>8.7266670000000008</v>
      </c>
      <c r="E165" s="57">
        <v>8.9686540000000008</v>
      </c>
      <c r="F165" s="57">
        <v>11.61733432874</v>
      </c>
      <c r="G165" s="57">
        <v>12.46170418714</v>
      </c>
      <c r="H165" s="57">
        <v>13.229137934460001</v>
      </c>
      <c r="I165" s="57">
        <v>13.96612172505</v>
      </c>
      <c r="J165" s="57">
        <v>16.058534145269999</v>
      </c>
      <c r="K165" s="57">
        <v>17.08641151838</v>
      </c>
      <c r="L165" s="57">
        <v>18.269969357659999</v>
      </c>
      <c r="M165" s="57">
        <v>17.637531658589999</v>
      </c>
      <c r="N165" s="57">
        <v>18.239203504150002</v>
      </c>
      <c r="O165" s="59">
        <f t="shared" si="17"/>
        <v>0.13579504450113911</v>
      </c>
      <c r="P165" s="59">
        <f t="shared" si="18"/>
        <v>3.4113154675301294E-2</v>
      </c>
    </row>
    <row r="166" spans="1:16">
      <c r="A166" s="6"/>
      <c r="B166" s="33" t="s">
        <v>108</v>
      </c>
      <c r="C166" s="29" t="s">
        <v>19</v>
      </c>
      <c r="D166" s="57">
        <v>164.93900450423013</v>
      </c>
      <c r="E166" s="57">
        <v>176.02405279335014</v>
      </c>
      <c r="F166" s="57">
        <v>193.62144486850994</v>
      </c>
      <c r="G166" s="57">
        <v>233.18401423040009</v>
      </c>
      <c r="H166" s="57">
        <v>259.21551904768995</v>
      </c>
      <c r="I166" s="57">
        <v>275.86194527457019</v>
      </c>
      <c r="J166" s="57">
        <v>323.52224534714981</v>
      </c>
      <c r="K166" s="57">
        <v>364.58596313645995</v>
      </c>
      <c r="L166" s="57">
        <v>384.69589135770002</v>
      </c>
      <c r="M166" s="57">
        <v>406.036359858899</v>
      </c>
      <c r="N166" s="57">
        <v>428.23512750389</v>
      </c>
      <c r="O166" s="59">
        <f t="shared" si="17"/>
        <v>0.32366516881823659</v>
      </c>
      <c r="P166" s="59">
        <f t="shared" si="18"/>
        <v>5.4671871387836468E-2</v>
      </c>
    </row>
    <row r="167" spans="1:16">
      <c r="A167" s="6"/>
      <c r="B167" s="33" t="s">
        <v>109</v>
      </c>
      <c r="C167" s="29" t="s">
        <v>19</v>
      </c>
      <c r="D167" s="57">
        <v>380.52661046297993</v>
      </c>
      <c r="E167" s="57">
        <v>397.56531148814997</v>
      </c>
      <c r="F167" s="57">
        <v>434.37607198144008</v>
      </c>
      <c r="G167" s="57">
        <v>475.72419572874992</v>
      </c>
      <c r="H167" s="57">
        <v>473.59758594455008</v>
      </c>
      <c r="I167" s="57">
        <v>520.86023775983983</v>
      </c>
      <c r="J167" s="57">
        <v>598.05694657200024</v>
      </c>
      <c r="K167" s="57">
        <v>655.55740004497011</v>
      </c>
      <c r="L167" s="57">
        <v>714.10732374415988</v>
      </c>
      <c r="M167" s="57">
        <v>745.910086084201</v>
      </c>
      <c r="N167" s="57">
        <v>747.40895624804</v>
      </c>
      <c r="O167" s="59">
        <f t="shared" si="17"/>
        <v>0.24972874327789318</v>
      </c>
      <c r="P167" s="59">
        <f t="shared" si="18"/>
        <v>2.0094515301536386E-3</v>
      </c>
    </row>
    <row r="168" spans="1:16">
      <c r="A168" s="6">
        <v>81</v>
      </c>
      <c r="B168" s="33" t="s">
        <v>28</v>
      </c>
      <c r="C168" s="29" t="s">
        <v>19</v>
      </c>
      <c r="D168" s="57">
        <v>368.69343413278989</v>
      </c>
      <c r="E168" s="58">
        <v>349.77600560080987</v>
      </c>
      <c r="F168" s="57">
        <v>423.55743362321999</v>
      </c>
      <c r="G168" s="57">
        <v>439.74978699230002</v>
      </c>
      <c r="H168" s="57">
        <v>500.66605069437003</v>
      </c>
      <c r="I168" s="57">
        <v>505.90538869135003</v>
      </c>
      <c r="J168" s="57">
        <v>499.07298971193001</v>
      </c>
      <c r="K168" s="57">
        <v>511.91926312471998</v>
      </c>
      <c r="L168" s="57">
        <v>540.41344954927001</v>
      </c>
      <c r="M168" s="57">
        <v>561.44453072788997</v>
      </c>
      <c r="N168" s="57">
        <v>590.48675383298996</v>
      </c>
      <c r="O168" s="59">
        <f t="shared" si="17"/>
        <v>0.1831671238586261</v>
      </c>
      <c r="P168" s="59">
        <f t="shared" si="18"/>
        <v>5.1727680145797983E-2</v>
      </c>
    </row>
    <row r="169" spans="1:16">
      <c r="A169" s="6"/>
      <c r="B169" s="33" t="s">
        <v>108</v>
      </c>
      <c r="C169" s="29" t="s">
        <v>19</v>
      </c>
      <c r="D169" s="58">
        <v>2.0574029999999999</v>
      </c>
      <c r="E169" s="58">
        <v>1.9808060000000001</v>
      </c>
      <c r="F169" s="57">
        <v>2.0693132161599999</v>
      </c>
      <c r="G169" s="57">
        <v>2.4373904802399999</v>
      </c>
      <c r="H169" s="57">
        <v>2.3785772271000001</v>
      </c>
      <c r="I169" s="57">
        <v>2.8024213036200001</v>
      </c>
      <c r="J169" s="57">
        <v>3.7667958111000002</v>
      </c>
      <c r="K169" s="57">
        <v>3.3945205003400001</v>
      </c>
      <c r="L169" s="57">
        <v>3.0323470835699999</v>
      </c>
      <c r="M169" s="57">
        <v>3.9890350313599998</v>
      </c>
      <c r="N169" s="57">
        <v>7.4704117525999996</v>
      </c>
      <c r="O169" s="59">
        <f t="shared" si="17"/>
        <v>0.98322715836790997</v>
      </c>
      <c r="P169" s="59">
        <f t="shared" si="18"/>
        <v>0.87273656256988996</v>
      </c>
    </row>
    <row r="170" spans="1:16">
      <c r="A170" s="6"/>
      <c r="B170" s="33" t="s">
        <v>109</v>
      </c>
      <c r="C170" s="29" t="s">
        <v>19</v>
      </c>
      <c r="D170" s="58">
        <v>366.63603113278987</v>
      </c>
      <c r="E170" s="58">
        <v>347.79519960080989</v>
      </c>
      <c r="F170" s="57">
        <v>421.48812040705997</v>
      </c>
      <c r="G170" s="57">
        <v>437.31239651205999</v>
      </c>
      <c r="H170" s="57">
        <v>498.28747346727005</v>
      </c>
      <c r="I170" s="57">
        <v>503.10296738773002</v>
      </c>
      <c r="J170" s="57">
        <v>495.30619390083001</v>
      </c>
      <c r="K170" s="57">
        <v>508.52474262438</v>
      </c>
      <c r="L170" s="57">
        <v>537.3811024657</v>
      </c>
      <c r="M170" s="57">
        <v>557.45549569652997</v>
      </c>
      <c r="N170" s="57">
        <v>583.01634208039002</v>
      </c>
      <c r="O170" s="59">
        <f t="shared" si="17"/>
        <v>0.17708267988492254</v>
      </c>
      <c r="P170" s="59">
        <f t="shared" si="18"/>
        <v>4.5852712155832753E-2</v>
      </c>
    </row>
    <row r="171" spans="1:16" ht="22.5">
      <c r="A171" s="10">
        <v>82</v>
      </c>
      <c r="B171" s="31" t="s">
        <v>113</v>
      </c>
      <c r="C171" s="32" t="s">
        <v>3</v>
      </c>
      <c r="D171" s="68">
        <v>18.233557351327654</v>
      </c>
      <c r="E171" s="68">
        <v>19.277835152816923</v>
      </c>
      <c r="F171" s="68">
        <v>18.609652971213219</v>
      </c>
      <c r="G171" s="68">
        <v>20.512969500389001</v>
      </c>
      <c r="H171" s="68">
        <v>21.211138556384</v>
      </c>
      <c r="I171" s="68">
        <v>21.397755322622</v>
      </c>
      <c r="J171" s="68">
        <v>23.043024054143</v>
      </c>
      <c r="K171" s="68">
        <v>24.019242342958002</v>
      </c>
      <c r="L171" s="68">
        <v>23.653263586346998</v>
      </c>
      <c r="M171" s="68">
        <v>23.930638159826</v>
      </c>
      <c r="N171" s="68">
        <v>24.670060110171999</v>
      </c>
      <c r="O171" s="75">
        <f>N171-J171</f>
        <v>1.6270360560289987</v>
      </c>
      <c r="P171" s="75">
        <f>N171-M171</f>
        <v>0.73942195034599933</v>
      </c>
    </row>
    <row r="172" spans="1:16">
      <c r="A172" s="10"/>
      <c r="B172" s="31" t="s">
        <v>114</v>
      </c>
      <c r="C172" s="32" t="s">
        <v>3</v>
      </c>
      <c r="D172" s="68">
        <v>30.199839559730563</v>
      </c>
      <c r="E172" s="68">
        <v>30.362054021578121</v>
      </c>
      <c r="F172" s="68">
        <v>30.831562175551198</v>
      </c>
      <c r="G172" s="68">
        <v>32.893400154561206</v>
      </c>
      <c r="H172" s="68">
        <v>35.372664228000517</v>
      </c>
      <c r="I172" s="68">
        <v>34.624609575186874</v>
      </c>
      <c r="J172" s="68">
        <v>35.105202915164377</v>
      </c>
      <c r="K172" s="68">
        <v>35.738698725584825</v>
      </c>
      <c r="L172" s="68">
        <v>35.010444642905277</v>
      </c>
      <c r="M172" s="68">
        <v>35.247850391732108</v>
      </c>
      <c r="N172" s="68">
        <v>36.425575854320002</v>
      </c>
      <c r="O172" s="75">
        <f>N172-J172</f>
        <v>1.3203729391556251</v>
      </c>
      <c r="P172" s="75">
        <f>N172-M172</f>
        <v>1.1777254625878939</v>
      </c>
    </row>
    <row r="173" spans="1:16" ht="22.5">
      <c r="A173" s="10"/>
      <c r="B173" s="31" t="s">
        <v>115</v>
      </c>
      <c r="C173" s="32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75"/>
      <c r="P173" s="75"/>
    </row>
    <row r="174" spans="1:16" s="111" customFormat="1">
      <c r="A174" s="11"/>
      <c r="B174" s="24" t="s">
        <v>116</v>
      </c>
      <c r="C174" s="22" t="s">
        <v>4</v>
      </c>
      <c r="D174" s="110">
        <f t="shared" ref="D174:L174" si="19">D158/D146</f>
        <v>5.4165968424483015</v>
      </c>
      <c r="E174" s="110">
        <f t="shared" si="19"/>
        <v>4.5208492204611597</v>
      </c>
      <c r="F174" s="110">
        <f t="shared" si="19"/>
        <v>4.0542190223082972</v>
      </c>
      <c r="G174" s="110">
        <f t="shared" si="19"/>
        <v>3.3700699063535491</v>
      </c>
      <c r="H174" s="110">
        <f t="shared" si="19"/>
        <v>3.1665750753768251</v>
      </c>
      <c r="I174" s="110">
        <f t="shared" si="19"/>
        <v>3.2513667425263577</v>
      </c>
      <c r="J174" s="110">
        <f t="shared" si="19"/>
        <v>2.9598647038391408</v>
      </c>
      <c r="K174" s="110">
        <f t="shared" si="19"/>
        <v>2.7263617483346207</v>
      </c>
      <c r="L174" s="110">
        <f t="shared" si="19"/>
        <v>2.8101547603474772</v>
      </c>
      <c r="M174" s="110">
        <f>M158/M146</f>
        <v>2.8374916810264144</v>
      </c>
      <c r="N174" s="110">
        <f>N158/N146</f>
        <v>2.6417689230502241</v>
      </c>
      <c r="O174" s="59">
        <f t="shared" ref="O174:O182" si="20">N174/J174-1</f>
        <v>-0.10746970304971215</v>
      </c>
      <c r="P174" s="59">
        <f t="shared" ref="P174:P182" si="21">N174/M174-1</f>
        <v>-6.897738565541478E-2</v>
      </c>
    </row>
    <row r="175" spans="1:16" s="111" customFormat="1" ht="22.5">
      <c r="A175" s="11"/>
      <c r="B175" s="24" t="s">
        <v>117</v>
      </c>
      <c r="C175" s="22" t="s">
        <v>4</v>
      </c>
      <c r="D175" s="110">
        <f t="shared" ref="D175:L175" si="22">D166/D154</f>
        <v>1.2711278264479271</v>
      </c>
      <c r="E175" s="110">
        <f t="shared" si="22"/>
        <v>1.1392036552655092</v>
      </c>
      <c r="F175" s="110">
        <f t="shared" si="22"/>
        <v>0.97801451134244877</v>
      </c>
      <c r="G175" s="110">
        <f t="shared" si="22"/>
        <v>0.86001015792668789</v>
      </c>
      <c r="H175" s="110">
        <f t="shared" si="22"/>
        <v>0.81872700325857195</v>
      </c>
      <c r="I175" s="110">
        <f t="shared" si="22"/>
        <v>0.84955097631637044</v>
      </c>
      <c r="J175" s="110">
        <f t="shared" si="22"/>
        <v>0.79415153221959256</v>
      </c>
      <c r="K175" s="110">
        <f t="shared" si="22"/>
        <v>0.73802826545842093</v>
      </c>
      <c r="L175" s="110">
        <f t="shared" si="22"/>
        <v>0.73753046656000765</v>
      </c>
      <c r="M175" s="110">
        <f>M166/M154</f>
        <v>0.73928292310853194</v>
      </c>
      <c r="N175" s="110">
        <f>N166/N154</f>
        <v>0.68315951711171019</v>
      </c>
      <c r="O175" s="59">
        <f t="shared" si="20"/>
        <v>-0.13976175906589039</v>
      </c>
      <c r="P175" s="59">
        <f t="shared" si="21"/>
        <v>-7.5916004877854326E-2</v>
      </c>
    </row>
    <row r="176" spans="1:16" s="111" customFormat="1">
      <c r="A176" s="11"/>
      <c r="B176" s="24" t="s">
        <v>118</v>
      </c>
      <c r="C176" s="22" t="s">
        <v>4</v>
      </c>
      <c r="D176" s="110">
        <f t="shared" ref="D176:L176" si="23">D161/D149</f>
        <v>3.2391069772399645</v>
      </c>
      <c r="E176" s="110">
        <f t="shared" si="23"/>
        <v>2.8152868803112781</v>
      </c>
      <c r="F176" s="110">
        <f t="shared" si="23"/>
        <v>2.4259184797386717</v>
      </c>
      <c r="G176" s="110">
        <f t="shared" si="23"/>
        <v>2.0829962887869455</v>
      </c>
      <c r="H176" s="110">
        <f t="shared" si="23"/>
        <v>1.883770519807102</v>
      </c>
      <c r="I176" s="110">
        <f t="shared" si="23"/>
        <v>1.9912080951574778</v>
      </c>
      <c r="J176" s="110">
        <f t="shared" si="23"/>
        <v>1.9221029981795297</v>
      </c>
      <c r="K176" s="110">
        <f t="shared" si="23"/>
        <v>1.8170672793623168</v>
      </c>
      <c r="L176" s="110">
        <f t="shared" si="23"/>
        <v>1.8854446690217952</v>
      </c>
      <c r="M176" s="110">
        <f>M161/M149</f>
        <v>1.9094817901943879</v>
      </c>
      <c r="N176" s="110">
        <f>N161/N149</f>
        <v>1.7601175020801878</v>
      </c>
      <c r="O176" s="59">
        <f t="shared" si="20"/>
        <v>-8.4275138352503665E-2</v>
      </c>
      <c r="P176" s="59">
        <f t="shared" si="21"/>
        <v>-7.8222420806115522E-2</v>
      </c>
    </row>
    <row r="177" spans="1:17" s="111" customFormat="1">
      <c r="A177" s="11"/>
      <c r="B177" s="24" t="s">
        <v>119</v>
      </c>
      <c r="C177" s="22" t="s">
        <v>4</v>
      </c>
      <c r="D177" s="110">
        <f t="shared" ref="D177:L177" si="24">D168/D155</f>
        <v>737.38686826557978</v>
      </c>
      <c r="E177" s="110">
        <f t="shared" si="24"/>
        <v>675.24325405561751</v>
      </c>
      <c r="F177" s="110">
        <f t="shared" si="24"/>
        <v>842.06249229268383</v>
      </c>
      <c r="G177" s="110">
        <f t="shared" si="24"/>
        <v>862.25448429862752</v>
      </c>
      <c r="H177" s="110">
        <f t="shared" si="24"/>
        <v>968.40628761000005</v>
      </c>
      <c r="I177" s="110">
        <f t="shared" si="24"/>
        <v>972.89497825259616</v>
      </c>
      <c r="J177" s="110">
        <f t="shared" si="24"/>
        <v>982.42714510222436</v>
      </c>
      <c r="K177" s="110">
        <f t="shared" si="24"/>
        <v>982.57056261942409</v>
      </c>
      <c r="L177" s="110">
        <f t="shared" si="24"/>
        <v>1006.356516851527</v>
      </c>
      <c r="M177" s="110">
        <f>M168/M155</f>
        <v>997.23717713657197</v>
      </c>
      <c r="N177" s="110">
        <f>N168/N155</f>
        <v>974.40058388282171</v>
      </c>
      <c r="O177" s="59">
        <f t="shared" si="20"/>
        <v>-8.1701337950790265E-3</v>
      </c>
      <c r="P177" s="59">
        <f t="shared" si="21"/>
        <v>-2.2899861514712461E-2</v>
      </c>
    </row>
    <row r="178" spans="1:17" ht="22.5">
      <c r="A178" s="10">
        <v>83</v>
      </c>
      <c r="B178" s="31" t="s">
        <v>51</v>
      </c>
      <c r="C178" s="32" t="s">
        <v>2</v>
      </c>
      <c r="D178" s="77">
        <v>361</v>
      </c>
      <c r="E178" s="77">
        <v>369</v>
      </c>
      <c r="F178" s="77">
        <v>385</v>
      </c>
      <c r="G178" s="77">
        <v>417</v>
      </c>
      <c r="H178" s="77">
        <v>435</v>
      </c>
      <c r="I178" s="77">
        <v>467</v>
      </c>
      <c r="J178" s="77">
        <v>497</v>
      </c>
      <c r="K178" s="77">
        <v>528</v>
      </c>
      <c r="L178" s="77">
        <v>530</v>
      </c>
      <c r="M178" s="77">
        <v>544</v>
      </c>
      <c r="N178" s="77">
        <v>544</v>
      </c>
      <c r="O178" s="63">
        <f t="shared" si="20"/>
        <v>9.456740442655942E-2</v>
      </c>
      <c r="P178" s="63">
        <f t="shared" si="21"/>
        <v>0</v>
      </c>
    </row>
    <row r="179" spans="1:17" ht="33.75">
      <c r="A179" s="10">
        <v>84</v>
      </c>
      <c r="B179" s="31" t="s">
        <v>50</v>
      </c>
      <c r="C179" s="32" t="s">
        <v>2</v>
      </c>
      <c r="D179" s="77">
        <v>74</v>
      </c>
      <c r="E179" s="77">
        <v>73</v>
      </c>
      <c r="F179" s="77">
        <v>70</v>
      </c>
      <c r="G179" s="77">
        <v>69</v>
      </c>
      <c r="H179" s="77">
        <v>69</v>
      </c>
      <c r="I179" s="77">
        <v>69</v>
      </c>
      <c r="J179" s="77">
        <v>67</v>
      </c>
      <c r="K179" s="77">
        <v>71</v>
      </c>
      <c r="L179" s="77">
        <v>69</v>
      </c>
      <c r="M179" s="77">
        <v>72</v>
      </c>
      <c r="N179" s="77">
        <v>71</v>
      </c>
      <c r="O179" s="63">
        <f t="shared" si="20"/>
        <v>5.9701492537313383E-2</v>
      </c>
      <c r="P179" s="63">
        <f t="shared" si="21"/>
        <v>-1.388888888888884E-2</v>
      </c>
    </row>
    <row r="180" spans="1:17">
      <c r="A180" s="11">
        <v>85</v>
      </c>
      <c r="B180" s="33" t="s">
        <v>52</v>
      </c>
      <c r="C180" s="22" t="s">
        <v>2</v>
      </c>
      <c r="D180" s="78">
        <v>35</v>
      </c>
      <c r="E180" s="78">
        <v>34</v>
      </c>
      <c r="F180" s="78">
        <v>32</v>
      </c>
      <c r="G180" s="78">
        <v>30</v>
      </c>
      <c r="H180" s="78">
        <v>29</v>
      </c>
      <c r="I180" s="78">
        <v>31</v>
      </c>
      <c r="J180" s="78">
        <v>30</v>
      </c>
      <c r="K180" s="78">
        <v>33</v>
      </c>
      <c r="L180" s="78">
        <v>29</v>
      </c>
      <c r="M180" s="78">
        <v>33</v>
      </c>
      <c r="N180" s="78">
        <v>29</v>
      </c>
      <c r="O180" s="59">
        <f t="shared" si="20"/>
        <v>-3.3333333333333326E-2</v>
      </c>
      <c r="P180" s="59">
        <f t="shared" si="21"/>
        <v>-0.12121212121212122</v>
      </c>
    </row>
    <row r="181" spans="1:17">
      <c r="A181" s="11">
        <v>86</v>
      </c>
      <c r="B181" s="33" t="s">
        <v>53</v>
      </c>
      <c r="C181" s="22" t="s">
        <v>2</v>
      </c>
      <c r="D181" s="78">
        <v>22</v>
      </c>
      <c r="E181" s="78">
        <v>21</v>
      </c>
      <c r="F181" s="78">
        <v>20</v>
      </c>
      <c r="G181" s="78">
        <v>21</v>
      </c>
      <c r="H181" s="78">
        <v>21</v>
      </c>
      <c r="I181" s="78">
        <v>15</v>
      </c>
      <c r="J181" s="78">
        <v>15</v>
      </c>
      <c r="K181" s="78">
        <v>16</v>
      </c>
      <c r="L181" s="78">
        <v>19</v>
      </c>
      <c r="M181" s="78">
        <v>18</v>
      </c>
      <c r="N181" s="78">
        <v>21</v>
      </c>
      <c r="O181" s="59">
        <f t="shared" si="20"/>
        <v>0.39999999999999991</v>
      </c>
      <c r="P181" s="59">
        <f t="shared" si="21"/>
        <v>0.16666666666666674</v>
      </c>
    </row>
    <row r="182" spans="1:17">
      <c r="A182" s="11">
        <v>87</v>
      </c>
      <c r="B182" s="33" t="s">
        <v>54</v>
      </c>
      <c r="C182" s="22" t="s">
        <v>2</v>
      </c>
      <c r="D182" s="78">
        <v>17</v>
      </c>
      <c r="E182" s="78">
        <v>18</v>
      </c>
      <c r="F182" s="78">
        <v>18</v>
      </c>
      <c r="G182" s="78">
        <v>18</v>
      </c>
      <c r="H182" s="78">
        <v>19</v>
      </c>
      <c r="I182" s="78">
        <v>23</v>
      </c>
      <c r="J182" s="78">
        <v>22</v>
      </c>
      <c r="K182" s="78">
        <v>22</v>
      </c>
      <c r="L182" s="78">
        <v>21</v>
      </c>
      <c r="M182" s="78">
        <v>21</v>
      </c>
      <c r="N182" s="78">
        <v>21</v>
      </c>
      <c r="O182" s="59">
        <f t="shared" si="20"/>
        <v>-4.5454545454545414E-2</v>
      </c>
      <c r="P182" s="59">
        <f t="shared" si="21"/>
        <v>0</v>
      </c>
    </row>
    <row r="183" spans="1:17" ht="33.75">
      <c r="A183" s="10"/>
      <c r="B183" s="31" t="s">
        <v>155</v>
      </c>
      <c r="C183" s="32"/>
      <c r="D183" s="77"/>
      <c r="E183" s="77"/>
      <c r="F183" s="77"/>
      <c r="G183" s="77"/>
      <c r="H183" s="77"/>
      <c r="I183" s="77"/>
      <c r="J183" s="77"/>
      <c r="K183" s="77"/>
      <c r="L183" s="77"/>
      <c r="M183" s="77"/>
      <c r="N183" s="77"/>
      <c r="O183" s="63"/>
      <c r="P183" s="63"/>
    </row>
    <row r="184" spans="1:17">
      <c r="A184" s="6"/>
      <c r="B184" s="33" t="s">
        <v>152</v>
      </c>
      <c r="C184" s="22" t="s">
        <v>19</v>
      </c>
      <c r="D184" s="57">
        <v>152.00017408802</v>
      </c>
      <c r="E184" s="57">
        <v>162.75982457792</v>
      </c>
      <c r="F184" s="57">
        <v>179.62398210216992</v>
      </c>
      <c r="G184" s="57">
        <v>213.70829556153001</v>
      </c>
      <c r="H184" s="57">
        <v>234.05302907033021</v>
      </c>
      <c r="I184" s="57">
        <v>248.80954287497011</v>
      </c>
      <c r="J184" s="57">
        <v>290.71403491063973</v>
      </c>
      <c r="K184" s="57">
        <v>323.8242916069201</v>
      </c>
      <c r="L184" s="57">
        <v>337.18418774238</v>
      </c>
      <c r="M184" s="57">
        <v>353.03413781610902</v>
      </c>
      <c r="N184" s="57">
        <v>371.96061799590001</v>
      </c>
      <c r="O184" s="59">
        <f>N184/J184-1</f>
        <v>0.27947251707415521</v>
      </c>
      <c r="P184" s="59">
        <f>N184/M184-1</f>
        <v>5.361090657371359E-2</v>
      </c>
      <c r="Q184" s="121"/>
    </row>
    <row r="185" spans="1:17">
      <c r="A185" s="6"/>
      <c r="B185" s="33" t="s">
        <v>153</v>
      </c>
      <c r="C185" s="22" t="s">
        <v>19</v>
      </c>
      <c r="D185" s="57">
        <v>2.16774453801</v>
      </c>
      <c r="E185" s="57">
        <v>2.1658919396000003</v>
      </c>
      <c r="F185" s="57">
        <v>2.1824050589600001</v>
      </c>
      <c r="G185" s="57">
        <v>1.6480384450599999</v>
      </c>
      <c r="H185" s="57">
        <v>1.6146440071700003</v>
      </c>
      <c r="I185" s="57">
        <v>1.7778608063000003</v>
      </c>
      <c r="J185" s="57">
        <v>1.9485525048600003</v>
      </c>
      <c r="K185" s="57">
        <v>1.82865744589</v>
      </c>
      <c r="L185" s="57">
        <v>1.8323215318299999</v>
      </c>
      <c r="M185" s="57">
        <v>1.8662171378000001</v>
      </c>
      <c r="N185" s="57">
        <v>1.7927729559100001</v>
      </c>
      <c r="O185" s="59">
        <f>N185/J185-1</f>
        <v>-7.9946292728300228E-2</v>
      </c>
      <c r="P185" s="59">
        <f>N185/M185-1</f>
        <v>-3.9354574771818918E-2</v>
      </c>
    </row>
    <row r="186" spans="1:17">
      <c r="A186" s="6"/>
      <c r="B186" s="33" t="s">
        <v>154</v>
      </c>
      <c r="C186" s="22" t="s">
        <v>19</v>
      </c>
      <c r="D186" s="57">
        <v>12.515795832730003</v>
      </c>
      <c r="E186" s="57">
        <v>13.079137346590002</v>
      </c>
      <c r="F186" s="57">
        <v>13.884339923540004</v>
      </c>
      <c r="G186" s="57">
        <v>20.267534121849977</v>
      </c>
      <c r="H186" s="57">
        <v>25.967299699310011</v>
      </c>
      <c r="I186" s="57">
        <v>28.145656881619999</v>
      </c>
      <c r="J186" s="57">
        <v>34.698320595360009</v>
      </c>
      <c r="K186" s="57">
        <v>42.336886005560004</v>
      </c>
      <c r="L186" s="57">
        <v>45.679382083489998</v>
      </c>
      <c r="M186" s="57">
        <v>51.136004904990003</v>
      </c>
      <c r="N186" s="57">
        <v>54.481736552080001</v>
      </c>
      <c r="O186" s="59">
        <f>N186/J186-1</f>
        <v>0.57015485525733212</v>
      </c>
      <c r="P186" s="59">
        <f>N186/M186-1</f>
        <v>6.5428100089287788E-2</v>
      </c>
    </row>
    <row r="187" spans="1:17">
      <c r="A187" s="6"/>
      <c r="B187" s="109" t="s">
        <v>120</v>
      </c>
      <c r="C187" s="107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7"/>
      <c r="P187" s="107"/>
    </row>
    <row r="188" spans="1:17">
      <c r="A188" s="10">
        <v>88</v>
      </c>
      <c r="B188" s="31" t="s">
        <v>149</v>
      </c>
      <c r="C188" s="32"/>
      <c r="D188" s="77"/>
      <c r="E188" s="77"/>
      <c r="F188" s="77"/>
      <c r="G188" s="77"/>
      <c r="H188" s="77"/>
      <c r="I188" s="77"/>
      <c r="J188" s="77"/>
      <c r="K188" s="77"/>
      <c r="L188" s="77"/>
      <c r="M188" s="77"/>
      <c r="N188" s="77"/>
      <c r="O188" s="79"/>
      <c r="P188" s="63"/>
    </row>
    <row r="189" spans="1:17">
      <c r="A189" s="7"/>
      <c r="B189" s="33" t="s">
        <v>144</v>
      </c>
      <c r="C189" s="22" t="s">
        <v>18</v>
      </c>
      <c r="D189" s="57">
        <v>717.90200000000004</v>
      </c>
      <c r="E189" s="57">
        <v>893.43499999999995</v>
      </c>
      <c r="F189" s="57">
        <v>1174.963</v>
      </c>
      <c r="G189" s="57">
        <v>1642.2619999999999</v>
      </c>
      <c r="H189" s="57">
        <v>2031.421</v>
      </c>
      <c r="I189" s="57">
        <v>2386.1559999999999</v>
      </c>
      <c r="J189" s="57">
        <v>2911.2469999999998</v>
      </c>
      <c r="K189" s="57">
        <v>3456.7550000000001</v>
      </c>
      <c r="L189" s="57">
        <v>3829.6779999999999</v>
      </c>
      <c r="M189" s="57">
        <v>4113.2049999999999</v>
      </c>
      <c r="N189" s="57">
        <v>4422.3969999999999</v>
      </c>
      <c r="O189" s="59">
        <f t="shared" ref="O189:O197" si="25">N189/J189-1</f>
        <v>0.5190730982290408</v>
      </c>
      <c r="P189" s="59">
        <f t="shared" ref="P189:P197" si="26">N189/M189-1</f>
        <v>7.5170578660679555E-2</v>
      </c>
    </row>
    <row r="190" spans="1:17">
      <c r="A190" s="6">
        <v>89</v>
      </c>
      <c r="B190" s="114" t="s">
        <v>25</v>
      </c>
      <c r="C190" s="22" t="s">
        <v>18</v>
      </c>
      <c r="D190" s="57">
        <v>303.72899999999998</v>
      </c>
      <c r="E190" s="57">
        <v>348.67099999999999</v>
      </c>
      <c r="F190" s="57">
        <v>408.02800000000002</v>
      </c>
      <c r="G190" s="57">
        <v>493.50400000000002</v>
      </c>
      <c r="H190" s="57">
        <v>551.04600000000005</v>
      </c>
      <c r="I190" s="57">
        <v>576.4</v>
      </c>
      <c r="J190" s="57">
        <v>669.13300000000004</v>
      </c>
      <c r="K190" s="57">
        <v>783.56899999999996</v>
      </c>
      <c r="L190" s="57">
        <v>822.10599999999999</v>
      </c>
      <c r="M190" s="57">
        <v>865.80399999999997</v>
      </c>
      <c r="N190" s="57">
        <v>913.45600000000002</v>
      </c>
      <c r="O190" s="59">
        <f t="shared" si="25"/>
        <v>0.36513368792153433</v>
      </c>
      <c r="P190" s="59">
        <f t="shared" si="26"/>
        <v>5.5037860762944035E-2</v>
      </c>
    </row>
    <row r="191" spans="1:17">
      <c r="A191" s="6">
        <v>90</v>
      </c>
      <c r="B191" s="114" t="s">
        <v>26</v>
      </c>
      <c r="C191" s="22" t="s">
        <v>18</v>
      </c>
      <c r="D191" s="57">
        <v>414.173</v>
      </c>
      <c r="E191" s="57">
        <v>544.76400000000001</v>
      </c>
      <c r="F191" s="57">
        <v>766.93499999999995</v>
      </c>
      <c r="G191" s="57">
        <v>1148.758</v>
      </c>
      <c r="H191" s="57">
        <v>1480.375</v>
      </c>
      <c r="I191" s="57">
        <v>1809.7560000000001</v>
      </c>
      <c r="J191" s="57">
        <v>2242.114</v>
      </c>
      <c r="K191" s="57">
        <v>2673.1860000000001</v>
      </c>
      <c r="L191" s="57">
        <v>3007.5720000000001</v>
      </c>
      <c r="M191" s="57">
        <v>3247.4009999999998</v>
      </c>
      <c r="N191" s="57">
        <v>3508.9409999999998</v>
      </c>
      <c r="O191" s="59">
        <f t="shared" si="25"/>
        <v>0.56501453538936897</v>
      </c>
      <c r="P191" s="59">
        <f t="shared" si="26"/>
        <v>8.0538251974425101E-2</v>
      </c>
    </row>
    <row r="192" spans="1:17">
      <c r="A192" s="6">
        <v>91</v>
      </c>
      <c r="B192" s="33" t="s">
        <v>29</v>
      </c>
      <c r="C192" s="22" t="s">
        <v>18</v>
      </c>
      <c r="D192" s="57">
        <v>624.84799999999996</v>
      </c>
      <c r="E192" s="58">
        <v>773.32</v>
      </c>
      <c r="F192" s="58">
        <v>1015.513</v>
      </c>
      <c r="G192" s="58">
        <v>1422.5609999999999</v>
      </c>
      <c r="H192" s="58">
        <v>1771.0940000000001</v>
      </c>
      <c r="I192" s="58">
        <v>2121.4769999999999</v>
      </c>
      <c r="J192" s="58">
        <v>2581.4549999999999</v>
      </c>
      <c r="K192" s="58">
        <v>3055.2469999999998</v>
      </c>
      <c r="L192" s="58">
        <v>3409.922</v>
      </c>
      <c r="M192" s="58">
        <v>3678.3690000000001</v>
      </c>
      <c r="N192" s="58">
        <v>3967.498</v>
      </c>
      <c r="O192" s="59">
        <f t="shared" si="25"/>
        <v>0.53692316929793482</v>
      </c>
      <c r="P192" s="59">
        <f t="shared" si="26"/>
        <v>7.8602500184184798E-2</v>
      </c>
    </row>
    <row r="193" spans="1:16">
      <c r="A193" s="6"/>
      <c r="B193" s="114" t="s">
        <v>25</v>
      </c>
      <c r="C193" s="22" t="s">
        <v>18</v>
      </c>
      <c r="D193" s="57">
        <v>210.786</v>
      </c>
      <c r="E193" s="58">
        <v>228.67</v>
      </c>
      <c r="F193" s="58">
        <v>248.69800000000001</v>
      </c>
      <c r="G193" s="58">
        <v>273.99599999999998</v>
      </c>
      <c r="H193" s="58">
        <v>291.65300000000002</v>
      </c>
      <c r="I193" s="58">
        <v>312.97399999999999</v>
      </c>
      <c r="J193" s="58">
        <v>340.76499999999999</v>
      </c>
      <c r="K193" s="58">
        <v>383.66</v>
      </c>
      <c r="L193" s="58">
        <v>403.90800000000002</v>
      </c>
      <c r="M193" s="58">
        <v>432.5</v>
      </c>
      <c r="N193" s="58">
        <v>460.041</v>
      </c>
      <c r="O193" s="59">
        <f t="shared" si="25"/>
        <v>0.35002421023285857</v>
      </c>
      <c r="P193" s="59">
        <f t="shared" si="26"/>
        <v>6.3678612716763006E-2</v>
      </c>
    </row>
    <row r="194" spans="1:16">
      <c r="A194" s="6"/>
      <c r="B194" s="114" t="s">
        <v>26</v>
      </c>
      <c r="C194" s="22" t="s">
        <v>18</v>
      </c>
      <c r="D194" s="57">
        <v>414.06200000000001</v>
      </c>
      <c r="E194" s="58">
        <v>544.64800000000002</v>
      </c>
      <c r="F194" s="58">
        <v>766.81500000000005</v>
      </c>
      <c r="G194" s="58">
        <v>1148.2439999999999</v>
      </c>
      <c r="H194" s="58">
        <v>1479.6969999999999</v>
      </c>
      <c r="I194" s="58">
        <v>1808.5050000000001</v>
      </c>
      <c r="J194" s="58">
        <v>2240.69</v>
      </c>
      <c r="K194" s="58">
        <v>2671.5880000000002</v>
      </c>
      <c r="L194" s="58">
        <v>3006.0140000000001</v>
      </c>
      <c r="M194" s="58">
        <v>3245.8690000000001</v>
      </c>
      <c r="N194" s="58">
        <v>3507.4569999999999</v>
      </c>
      <c r="O194" s="59">
        <f t="shared" si="25"/>
        <v>0.56534683512667971</v>
      </c>
      <c r="P194" s="59">
        <f t="shared" si="26"/>
        <v>8.0591052812051256E-2</v>
      </c>
    </row>
    <row r="195" spans="1:16">
      <c r="A195" s="6">
        <v>92</v>
      </c>
      <c r="B195" s="33" t="s">
        <v>30</v>
      </c>
      <c r="C195" s="22" t="s">
        <v>18</v>
      </c>
      <c r="D195" s="57">
        <v>94.542000000000002</v>
      </c>
      <c r="E195" s="57">
        <v>120.11499999999999</v>
      </c>
      <c r="F195" s="57">
        <v>159.44999999999999</v>
      </c>
      <c r="G195" s="57">
        <v>219.70099999999999</v>
      </c>
      <c r="H195" s="57">
        <v>260.327</v>
      </c>
      <c r="I195" s="57">
        <v>264.67899999999997</v>
      </c>
      <c r="J195" s="57">
        <v>329.79199999999997</v>
      </c>
      <c r="K195" s="57">
        <v>401.50799999999998</v>
      </c>
      <c r="L195" s="57">
        <v>419.75599999999997</v>
      </c>
      <c r="M195" s="57">
        <v>434.83600000000001</v>
      </c>
      <c r="N195" s="57">
        <v>454.899</v>
      </c>
      <c r="O195" s="59">
        <f t="shared" si="25"/>
        <v>0.37935122744032612</v>
      </c>
      <c r="P195" s="59">
        <f t="shared" si="26"/>
        <v>4.613923410205234E-2</v>
      </c>
    </row>
    <row r="196" spans="1:16">
      <c r="A196" s="6"/>
      <c r="B196" s="114" t="s">
        <v>25</v>
      </c>
      <c r="C196" s="22" t="s">
        <v>18</v>
      </c>
      <c r="D196" s="57">
        <v>94.430999999999997</v>
      </c>
      <c r="E196" s="57">
        <v>119.998</v>
      </c>
      <c r="F196" s="57">
        <v>159.33000000000001</v>
      </c>
      <c r="G196" s="57">
        <v>219.18700000000001</v>
      </c>
      <c r="H196" s="57">
        <v>259.39499999999998</v>
      </c>
      <c r="I196" s="57">
        <v>263.428</v>
      </c>
      <c r="J196" s="57">
        <v>328.36799999999999</v>
      </c>
      <c r="K196" s="57">
        <v>399.90899999999999</v>
      </c>
      <c r="L196" s="57">
        <v>418.19799999999998</v>
      </c>
      <c r="M196" s="57">
        <v>433.30399999999997</v>
      </c>
      <c r="N196" s="57">
        <v>453.41500000000002</v>
      </c>
      <c r="O196" s="59">
        <f t="shared" si="25"/>
        <v>0.38081359937630954</v>
      </c>
      <c r="P196" s="59">
        <f t="shared" si="26"/>
        <v>4.641314181267675E-2</v>
      </c>
    </row>
    <row r="197" spans="1:16">
      <c r="A197" s="6"/>
      <c r="B197" s="114" t="s">
        <v>26</v>
      </c>
      <c r="C197" s="22" t="s">
        <v>18</v>
      </c>
      <c r="D197" s="57">
        <v>0.111</v>
      </c>
      <c r="E197" s="57">
        <v>0.11600000000000001</v>
      </c>
      <c r="F197" s="57">
        <v>0.12</v>
      </c>
      <c r="G197" s="57">
        <v>0.51400000000000001</v>
      </c>
      <c r="H197" s="57">
        <v>0.93200000000000005</v>
      </c>
      <c r="I197" s="57">
        <v>1.2509999999999999</v>
      </c>
      <c r="J197" s="57">
        <v>1.4239999999999999</v>
      </c>
      <c r="K197" s="57">
        <v>1.5980000000000001</v>
      </c>
      <c r="L197" s="57">
        <v>1.5580000000000001</v>
      </c>
      <c r="M197" s="57">
        <v>1.532</v>
      </c>
      <c r="N197" s="57">
        <v>1.484</v>
      </c>
      <c r="O197" s="59">
        <f t="shared" si="25"/>
        <v>4.2134831460674205E-2</v>
      </c>
      <c r="P197" s="59">
        <f t="shared" si="26"/>
        <v>-3.1331592689295085E-2</v>
      </c>
    </row>
    <row r="198" spans="1:16">
      <c r="A198" s="10"/>
      <c r="B198" s="31" t="s">
        <v>150</v>
      </c>
      <c r="C198" s="32"/>
      <c r="D198" s="77"/>
      <c r="E198" s="77"/>
      <c r="F198" s="77"/>
      <c r="G198" s="77"/>
      <c r="H198" s="77"/>
      <c r="I198" s="77"/>
      <c r="J198" s="77"/>
      <c r="K198" s="77"/>
      <c r="L198" s="77"/>
      <c r="M198" s="77"/>
      <c r="N198" s="77"/>
      <c r="O198" s="79"/>
      <c r="P198" s="63"/>
    </row>
    <row r="199" spans="1:16">
      <c r="A199" s="6"/>
      <c r="B199" s="33" t="s">
        <v>145</v>
      </c>
      <c r="C199" s="22" t="s">
        <v>3</v>
      </c>
      <c r="D199" s="70">
        <f t="shared" ref="D199:N199" si="27">D192/D74*100</f>
        <v>24.991190961946952</v>
      </c>
      <c r="E199" s="70">
        <f t="shared" si="27"/>
        <v>26.834179607730736</v>
      </c>
      <c r="F199" s="70">
        <f t="shared" si="27"/>
        <v>29.813024381780323</v>
      </c>
      <c r="G199" s="70">
        <f t="shared" si="27"/>
        <v>33.342747812129815</v>
      </c>
      <c r="H199" s="70">
        <f t="shared" si="27"/>
        <v>35.232701532391971</v>
      </c>
      <c r="I199" s="70">
        <f t="shared" si="27"/>
        <v>35.376906125532265</v>
      </c>
      <c r="J199" s="70">
        <f t="shared" si="27"/>
        <v>33.82896281461877</v>
      </c>
      <c r="K199" s="70">
        <f t="shared" si="27"/>
        <v>30.891669801926085</v>
      </c>
      <c r="L199" s="70">
        <f t="shared" si="27"/>
        <v>26.781131264002493</v>
      </c>
      <c r="M199" s="70">
        <f t="shared" si="27"/>
        <v>24.797174673042814</v>
      </c>
      <c r="N199" s="70">
        <f t="shared" si="27"/>
        <v>23.167243818912002</v>
      </c>
      <c r="O199" s="70">
        <f t="shared" ref="O199:O204" si="28">N199-J199</f>
        <v>-10.661718995706767</v>
      </c>
      <c r="P199" s="101">
        <f t="shared" ref="P199:P204" si="29">N199-M199</f>
        <v>-1.6299308541308122</v>
      </c>
    </row>
    <row r="200" spans="1:16">
      <c r="A200" s="6"/>
      <c r="B200" s="114" t="s">
        <v>25</v>
      </c>
      <c r="C200" s="22" t="s">
        <v>3</v>
      </c>
      <c r="D200" s="70">
        <f t="shared" ref="D200:N200" si="30">D193/D75*100</f>
        <v>22.213838201276221</v>
      </c>
      <c r="E200" s="70">
        <f t="shared" si="30"/>
        <v>22.611423084871692</v>
      </c>
      <c r="F200" s="70">
        <f t="shared" si="30"/>
        <v>22.763723102298449</v>
      </c>
      <c r="G200" s="70">
        <f t="shared" si="30"/>
        <v>23.709377628404592</v>
      </c>
      <c r="H200" s="70">
        <f t="shared" si="30"/>
        <v>24.644490092873241</v>
      </c>
      <c r="I200" s="70">
        <f t="shared" si="30"/>
        <v>24.993731083444466</v>
      </c>
      <c r="J200" s="70">
        <f t="shared" si="30"/>
        <v>25.233496760702202</v>
      </c>
      <c r="K200" s="70">
        <f t="shared" si="30"/>
        <v>25.768535869484914</v>
      </c>
      <c r="L200" s="70">
        <f t="shared" si="30"/>
        <v>25.044861595621853</v>
      </c>
      <c r="M200" s="70">
        <f t="shared" si="30"/>
        <v>24.320515718644529</v>
      </c>
      <c r="N200" s="70">
        <f t="shared" si="30"/>
        <v>23.898506892026816</v>
      </c>
      <c r="O200" s="70">
        <f t="shared" si="28"/>
        <v>-1.334989868675386</v>
      </c>
      <c r="P200" s="101">
        <f t="shared" si="29"/>
        <v>-0.42200882661771288</v>
      </c>
    </row>
    <row r="201" spans="1:16">
      <c r="A201" s="6"/>
      <c r="B201" s="114" t="s">
        <v>26</v>
      </c>
      <c r="C201" s="22" t="s">
        <v>3</v>
      </c>
      <c r="D201" s="70">
        <f t="shared" ref="D201:N201" si="31">D194/D76*100</f>
        <v>26.689949193555666</v>
      </c>
      <c r="E201" s="70">
        <f t="shared" si="31"/>
        <v>29.117091070832867</v>
      </c>
      <c r="F201" s="70">
        <f t="shared" si="31"/>
        <v>33.141595865420442</v>
      </c>
      <c r="G201" s="70">
        <f t="shared" si="31"/>
        <v>36.911130584274183</v>
      </c>
      <c r="H201" s="70">
        <f t="shared" si="31"/>
        <v>38.499627673995406</v>
      </c>
      <c r="I201" s="70">
        <f t="shared" si="31"/>
        <v>38.117323469436151</v>
      </c>
      <c r="J201" s="70">
        <f t="shared" si="31"/>
        <v>35.677192177955263</v>
      </c>
      <c r="K201" s="70">
        <f t="shared" si="31"/>
        <v>31.79959546866823</v>
      </c>
      <c r="L201" s="70">
        <f t="shared" si="31"/>
        <v>27.032947307761209</v>
      </c>
      <c r="M201" s="70">
        <f t="shared" si="31"/>
        <v>24.86210206297137</v>
      </c>
      <c r="N201" s="70">
        <f t="shared" si="31"/>
        <v>23.07463721883629</v>
      </c>
      <c r="O201" s="70">
        <f t="shared" si="28"/>
        <v>-12.602554959118972</v>
      </c>
      <c r="P201" s="101">
        <f t="shared" si="29"/>
        <v>-1.78746484413508</v>
      </c>
    </row>
    <row r="202" spans="1:16">
      <c r="A202" s="6"/>
      <c r="B202" s="33" t="s">
        <v>146</v>
      </c>
      <c r="C202" s="22" t="s">
        <v>3</v>
      </c>
      <c r="D202" s="70">
        <f>D195/D146*100</f>
        <v>56.018249688925756</v>
      </c>
      <c r="E202" s="70">
        <f t="shared" ref="E202:M202" si="32">E195/E146*100</f>
        <v>58.808985243285051</v>
      </c>
      <c r="F202" s="70">
        <f t="shared" si="32"/>
        <v>61.4751728206097</v>
      </c>
      <c r="G202" s="70">
        <f t="shared" si="32"/>
        <v>64.458501177968614</v>
      </c>
      <c r="H202" s="70">
        <f t="shared" si="32"/>
        <v>66.830881239233847</v>
      </c>
      <c r="I202" s="70">
        <f t="shared" si="32"/>
        <v>66.064047523961662</v>
      </c>
      <c r="J202" s="70">
        <f t="shared" si="32"/>
        <v>68.710674789362713</v>
      </c>
      <c r="K202" s="70">
        <f t="shared" si="32"/>
        <v>71.449824181769003</v>
      </c>
      <c r="L202" s="70">
        <f t="shared" si="32"/>
        <v>71.959939587086993</v>
      </c>
      <c r="M202" s="70">
        <f t="shared" si="32"/>
        <v>72.011791202967672</v>
      </c>
      <c r="N202" s="70">
        <f t="shared" ref="N202" si="33">N195/N146*100</f>
        <v>68.043545571625373</v>
      </c>
      <c r="O202" s="70">
        <f t="shared" si="28"/>
        <v>-0.66712921773734024</v>
      </c>
      <c r="P202" s="101">
        <f t="shared" si="29"/>
        <v>-3.9682456313422989</v>
      </c>
    </row>
    <row r="203" spans="1:16">
      <c r="A203" s="6"/>
      <c r="B203" s="114" t="s">
        <v>25</v>
      </c>
      <c r="C203" s="22" t="s">
        <v>3</v>
      </c>
      <c r="D203" s="70">
        <f>D196/D147*100</f>
        <v>56.099734445454388</v>
      </c>
      <c r="E203" s="70">
        <f t="shared" ref="E203:M203" si="34">E196/E147*100</f>
        <v>58.85370686441842</v>
      </c>
      <c r="F203" s="70">
        <f t="shared" si="34"/>
        <v>61.51737451737452</v>
      </c>
      <c r="G203" s="70">
        <f t="shared" si="34"/>
        <v>64.458991709823238</v>
      </c>
      <c r="H203" s="70">
        <f t="shared" si="34"/>
        <v>66.804450282005718</v>
      </c>
      <c r="I203" s="70">
        <f t="shared" si="34"/>
        <v>66.022551548006618</v>
      </c>
      <c r="J203" s="70">
        <f t="shared" si="34"/>
        <v>68.690629844008541</v>
      </c>
      <c r="K203" s="70">
        <f t="shared" si="34"/>
        <v>71.446003115754579</v>
      </c>
      <c r="L203" s="70">
        <f t="shared" si="34"/>
        <v>71.965748132443764</v>
      </c>
      <c r="M203" s="70">
        <f t="shared" si="34"/>
        <v>72.02131532013702</v>
      </c>
      <c r="N203" s="70">
        <f t="shared" ref="N203" si="35">N196/N147*100</f>
        <v>68.041507848374806</v>
      </c>
      <c r="O203" s="70">
        <f t="shared" si="28"/>
        <v>-0.64912199563373463</v>
      </c>
      <c r="P203" s="101">
        <f t="shared" si="29"/>
        <v>-3.9798074717622143</v>
      </c>
    </row>
    <row r="204" spans="1:16">
      <c r="A204" s="6"/>
      <c r="B204" s="114" t="s">
        <v>26</v>
      </c>
      <c r="C204" s="22" t="s">
        <v>3</v>
      </c>
      <c r="D204" s="70">
        <f>D197/D148*100</f>
        <v>25.056433408577877</v>
      </c>
      <c r="E204" s="70">
        <f t="shared" ref="E204:M204" si="36">E197/E148*100</f>
        <v>32.768361581920907</v>
      </c>
      <c r="F204" s="70">
        <f t="shared" si="36"/>
        <v>32.171581769436997</v>
      </c>
      <c r="G204" s="70">
        <f t="shared" si="36"/>
        <v>64.25</v>
      </c>
      <c r="H204" s="70">
        <f t="shared" si="36"/>
        <v>75.100725221595482</v>
      </c>
      <c r="I204" s="70">
        <f t="shared" si="36"/>
        <v>76.141205112598897</v>
      </c>
      <c r="J204" s="70">
        <f t="shared" si="36"/>
        <v>73.66787377133987</v>
      </c>
      <c r="K204" s="70">
        <f t="shared" si="36"/>
        <v>72.373188405797094</v>
      </c>
      <c r="L204" s="70">
        <f t="shared" si="36"/>
        <v>70.433996383363478</v>
      </c>
      <c r="M204" s="70">
        <f t="shared" si="36"/>
        <v>69.415496148618033</v>
      </c>
      <c r="N204" s="70">
        <f t="shared" ref="N204" si="37">N197/N148*100</f>
        <v>68.67191115224432</v>
      </c>
      <c r="O204" s="70">
        <f t="shared" si="28"/>
        <v>-4.9959626190955504</v>
      </c>
      <c r="P204" s="101">
        <f t="shared" si="29"/>
        <v>-0.74358499637371267</v>
      </c>
    </row>
    <row r="205" spans="1:16">
      <c r="A205" s="10">
        <v>93</v>
      </c>
      <c r="B205" s="31" t="s">
        <v>151</v>
      </c>
      <c r="C205" s="32"/>
      <c r="D205" s="68"/>
      <c r="E205" s="68"/>
      <c r="F205" s="68"/>
      <c r="G205" s="68"/>
      <c r="H205" s="68"/>
      <c r="I205" s="68"/>
      <c r="J205" s="68"/>
      <c r="K205" s="68"/>
      <c r="L205" s="68"/>
      <c r="M205" s="68"/>
      <c r="N205" s="68"/>
      <c r="O205" s="79"/>
      <c r="P205" s="63"/>
    </row>
    <row r="206" spans="1:16">
      <c r="A206" s="6"/>
      <c r="B206" s="115" t="s">
        <v>143</v>
      </c>
      <c r="C206" s="22" t="s">
        <v>19</v>
      </c>
      <c r="D206" s="110">
        <v>107.86832558799685</v>
      </c>
      <c r="E206" s="110">
        <v>120.25248692577998</v>
      </c>
      <c r="F206" s="110">
        <v>143.80644285268281</v>
      </c>
      <c r="G206" s="110">
        <v>197.26560336490499</v>
      </c>
      <c r="H206" s="110">
        <v>217.50203460516499</v>
      </c>
      <c r="I206" s="110">
        <v>245.94320047233799</v>
      </c>
      <c r="J206" s="110">
        <v>285.55175303962699</v>
      </c>
      <c r="K206" s="110">
        <v>375.62080904655801</v>
      </c>
      <c r="L206" s="110">
        <v>418.10973268604499</v>
      </c>
      <c r="M206" s="110">
        <v>453.53682737085001</v>
      </c>
      <c r="N206" s="110">
        <v>482.14310428029501</v>
      </c>
      <c r="O206" s="113">
        <f t="shared" ref="O206:O247" si="38">N206/J206-1</f>
        <v>0.68846137048013989</v>
      </c>
      <c r="P206" s="59">
        <f t="shared" ref="P206:P247" si="39">N206/M206-1</f>
        <v>6.3073768618251869E-2</v>
      </c>
    </row>
    <row r="207" spans="1:16">
      <c r="A207" s="6">
        <v>94</v>
      </c>
      <c r="B207" s="114" t="s">
        <v>25</v>
      </c>
      <c r="C207" s="22" t="s">
        <v>19</v>
      </c>
      <c r="D207" s="70">
        <v>71.634883198727707</v>
      </c>
      <c r="E207" s="70">
        <v>81.296337207995961</v>
      </c>
      <c r="F207" s="70">
        <v>94.444709355893806</v>
      </c>
      <c r="G207" s="70">
        <v>124.984302288072</v>
      </c>
      <c r="H207" s="70">
        <v>132.856522021399</v>
      </c>
      <c r="I207" s="70">
        <v>142.32918148567299</v>
      </c>
      <c r="J207" s="70">
        <v>159.74405975074001</v>
      </c>
      <c r="K207" s="70">
        <v>194.10185980785101</v>
      </c>
      <c r="L207" s="70">
        <v>206.57255133446299</v>
      </c>
      <c r="M207" s="70">
        <v>216.699028825109</v>
      </c>
      <c r="N207" s="70">
        <v>226.27881971600999</v>
      </c>
      <c r="O207" s="80">
        <f t="shared" si="38"/>
        <v>0.41650850785368099</v>
      </c>
      <c r="P207" s="59">
        <f t="shared" si="39"/>
        <v>4.4207816448649462E-2</v>
      </c>
    </row>
    <row r="208" spans="1:16">
      <c r="A208" s="6">
        <v>95</v>
      </c>
      <c r="B208" s="114" t="s">
        <v>26</v>
      </c>
      <c r="C208" s="22" t="s">
        <v>19</v>
      </c>
      <c r="D208" s="70">
        <v>35.441932739018</v>
      </c>
      <c r="E208" s="70">
        <v>38.956149717784015</v>
      </c>
      <c r="F208" s="70">
        <v>49.361733496789</v>
      </c>
      <c r="G208" s="70">
        <v>72.281301076833003</v>
      </c>
      <c r="H208" s="70">
        <v>84.645512583766006</v>
      </c>
      <c r="I208" s="70">
        <v>103.614018986665</v>
      </c>
      <c r="J208" s="70">
        <v>125.80769328888699</v>
      </c>
      <c r="K208" s="70">
        <v>181.51894923870699</v>
      </c>
      <c r="L208" s="70">
        <v>211.53718135158201</v>
      </c>
      <c r="M208" s="70">
        <v>236.83779854574101</v>
      </c>
      <c r="N208" s="70">
        <v>255.86428456428499</v>
      </c>
      <c r="O208" s="80">
        <f t="shared" si="38"/>
        <v>1.0337729583575976</v>
      </c>
      <c r="P208" s="59">
        <f t="shared" si="39"/>
        <v>8.0335512892674377E-2</v>
      </c>
    </row>
    <row r="209" spans="1:16">
      <c r="A209" s="6">
        <v>98</v>
      </c>
      <c r="B209" s="114" t="s">
        <v>31</v>
      </c>
      <c r="C209" s="22" t="s">
        <v>19</v>
      </c>
      <c r="D209" s="70">
        <v>12.800718175506013</v>
      </c>
      <c r="E209" s="70">
        <v>15.408972521239965</v>
      </c>
      <c r="F209" s="70">
        <v>14.661894471564</v>
      </c>
      <c r="G209" s="70">
        <v>31.170838065615001</v>
      </c>
      <c r="H209" s="70">
        <v>28.579938064467594</v>
      </c>
      <c r="I209" s="70">
        <v>28.259506922688001</v>
      </c>
      <c r="J209" s="70">
        <v>35.074565835535999</v>
      </c>
      <c r="K209" s="70">
        <v>66.223930876948373</v>
      </c>
      <c r="L209" s="70">
        <v>53.128611987654999</v>
      </c>
      <c r="M209" s="70">
        <v>50.763859754050003</v>
      </c>
      <c r="N209" s="70">
        <v>53.704157929044001</v>
      </c>
      <c r="O209" s="80">
        <f t="shared" si="38"/>
        <v>0.53114248600714897</v>
      </c>
      <c r="P209" s="59">
        <f t="shared" si="39"/>
        <v>5.7921091682935355E-2</v>
      </c>
    </row>
    <row r="210" spans="1:16" ht="56.25">
      <c r="A210" s="6">
        <v>99</v>
      </c>
      <c r="B210" s="114" t="s">
        <v>32</v>
      </c>
      <c r="C210" s="22" t="s">
        <v>19</v>
      </c>
      <c r="D210" s="70">
        <v>22.366155521669999</v>
      </c>
      <c r="E210" s="70">
        <v>22.738367974870005</v>
      </c>
      <c r="F210" s="70">
        <v>25.050756358232999</v>
      </c>
      <c r="G210" s="70">
        <v>28.615829524959999</v>
      </c>
      <c r="H210" s="70">
        <v>29.623146239440008</v>
      </c>
      <c r="I210" s="70">
        <v>28.915913828040001</v>
      </c>
      <c r="J210" s="70">
        <v>28.39707734764</v>
      </c>
      <c r="K210" s="70">
        <v>31.171130538140005</v>
      </c>
      <c r="L210" s="70">
        <v>31.366326516880001</v>
      </c>
      <c r="M210" s="70">
        <v>30.095075515289999</v>
      </c>
      <c r="N210" s="70">
        <v>27.509382699260001</v>
      </c>
      <c r="O210" s="80">
        <f t="shared" si="38"/>
        <v>-3.1260070799284945E-2</v>
      </c>
      <c r="P210" s="59">
        <f t="shared" si="39"/>
        <v>-8.5917472269385731E-2</v>
      </c>
    </row>
    <row r="211" spans="1:16">
      <c r="A211" s="6">
        <v>100</v>
      </c>
      <c r="B211" s="114" t="s">
        <v>33</v>
      </c>
      <c r="C211" s="22" t="s">
        <v>19</v>
      </c>
      <c r="D211" s="70">
        <v>15.615747137830001</v>
      </c>
      <c r="E211" s="70">
        <v>18.822831815690002</v>
      </c>
      <c r="F211" s="70">
        <v>27.513665362796001</v>
      </c>
      <c r="G211" s="70">
        <v>39.166778335879997</v>
      </c>
      <c r="H211" s="70">
        <v>47.921031377710008</v>
      </c>
      <c r="I211" s="70">
        <v>52.223929244620003</v>
      </c>
      <c r="J211" s="70">
        <v>60.735891619500002</v>
      </c>
      <c r="K211" s="70">
        <v>70.089127921860012</v>
      </c>
      <c r="L211" s="70">
        <v>74.4833055247</v>
      </c>
      <c r="M211" s="70">
        <v>75.831218998769998</v>
      </c>
      <c r="N211" s="70">
        <v>79.58911791557</v>
      </c>
      <c r="O211" s="80">
        <f t="shared" si="38"/>
        <v>0.31041326295466676</v>
      </c>
      <c r="P211" s="59">
        <f t="shared" si="39"/>
        <v>4.9556092680785646E-2</v>
      </c>
    </row>
    <row r="212" spans="1:16">
      <c r="A212" s="6">
        <v>101</v>
      </c>
      <c r="B212" s="114" t="s">
        <v>34</v>
      </c>
      <c r="C212" s="22" t="s">
        <v>19</v>
      </c>
      <c r="D212" s="70">
        <v>1.4165114544999999</v>
      </c>
      <c r="E212" s="70">
        <v>1.4680293417200001</v>
      </c>
      <c r="F212" s="70">
        <v>1.834955306735</v>
      </c>
      <c r="G212" s="70">
        <v>2.66364523268</v>
      </c>
      <c r="H212" s="70">
        <v>2.7597914689400005</v>
      </c>
      <c r="I212" s="70">
        <v>3.3165608416299999</v>
      </c>
      <c r="J212" s="70">
        <v>4.0392517685199998</v>
      </c>
      <c r="K212" s="70">
        <v>4.8876863597199991</v>
      </c>
      <c r="L212" s="70">
        <v>6.7396048760999996</v>
      </c>
      <c r="M212" s="70">
        <v>6.7772148556299996</v>
      </c>
      <c r="N212" s="70">
        <v>6.58333677231</v>
      </c>
      <c r="O212" s="80">
        <f t="shared" si="38"/>
        <v>0.62984066099008351</v>
      </c>
      <c r="P212" s="59">
        <f t="shared" si="39"/>
        <v>-2.8607339069225524E-2</v>
      </c>
    </row>
    <row r="213" spans="1:16">
      <c r="A213" s="6">
        <v>102</v>
      </c>
      <c r="B213" s="114" t="s">
        <v>35</v>
      </c>
      <c r="C213" s="22" t="s">
        <v>19</v>
      </c>
      <c r="D213" s="70">
        <v>19.673449279518099</v>
      </c>
      <c r="E213" s="70">
        <v>22.647997496420004</v>
      </c>
      <c r="F213" s="70">
        <v>25.632612913231</v>
      </c>
      <c r="G213" s="70">
        <v>33.89362885293</v>
      </c>
      <c r="H213" s="70">
        <v>37.36202283464997</v>
      </c>
      <c r="I213" s="70">
        <v>47.979624348489999</v>
      </c>
      <c r="J213" s="70">
        <v>53.390452103080001</v>
      </c>
      <c r="K213" s="70">
        <v>63.790154074550003</v>
      </c>
      <c r="L213" s="70">
        <v>73.616759415060002</v>
      </c>
      <c r="M213" s="70">
        <v>87.288306452620006</v>
      </c>
      <c r="N213" s="70">
        <v>102.06592636832001</v>
      </c>
      <c r="O213" s="80">
        <f t="shared" si="38"/>
        <v>0.91168874485765983</v>
      </c>
      <c r="P213" s="59">
        <f t="shared" si="39"/>
        <v>0.16929667347505784</v>
      </c>
    </row>
    <row r="214" spans="1:16">
      <c r="A214" s="6">
        <v>103</v>
      </c>
      <c r="B214" s="114" t="s">
        <v>36</v>
      </c>
      <c r="C214" s="22" t="s">
        <v>19</v>
      </c>
      <c r="D214" s="70">
        <v>4.7996217994299997</v>
      </c>
      <c r="E214" s="70">
        <v>5.5492615949199999</v>
      </c>
      <c r="F214" s="70">
        <v>6.3692727720939999</v>
      </c>
      <c r="G214" s="70">
        <v>6.9534659554499996</v>
      </c>
      <c r="H214" s="70">
        <v>7.8595846786800028</v>
      </c>
      <c r="I214" s="70">
        <v>10.341522232200001</v>
      </c>
      <c r="J214" s="70">
        <v>12.280421627200001</v>
      </c>
      <c r="K214" s="70">
        <v>13.343047665260004</v>
      </c>
      <c r="L214" s="70">
        <v>15.407819095620001</v>
      </c>
      <c r="M214" s="70">
        <v>17.371678492819999</v>
      </c>
      <c r="N214" s="70">
        <v>19.891280122440001</v>
      </c>
      <c r="O214" s="80">
        <f t="shared" si="38"/>
        <v>0.61975547145569099</v>
      </c>
      <c r="P214" s="59">
        <f t="shared" si="39"/>
        <v>0.14504077027797835</v>
      </c>
    </row>
    <row r="215" spans="1:16">
      <c r="A215" s="6">
        <v>104</v>
      </c>
      <c r="B215" s="114" t="s">
        <v>37</v>
      </c>
      <c r="C215" s="22" t="s">
        <v>19</v>
      </c>
      <c r="D215" s="70">
        <v>2.1837204511894601</v>
      </c>
      <c r="E215" s="70">
        <v>2.5509477999400003</v>
      </c>
      <c r="F215" s="70">
        <v>3.3620709934100002</v>
      </c>
      <c r="G215" s="70">
        <v>4.4409861819499996</v>
      </c>
      <c r="H215" s="70">
        <v>6.195485361270002</v>
      </c>
      <c r="I215" s="70">
        <v>10.566307204039999</v>
      </c>
      <c r="J215" s="70">
        <v>16.420103698409999</v>
      </c>
      <c r="K215" s="70">
        <v>24.13273954524</v>
      </c>
      <c r="L215" s="70">
        <v>38.0673325988</v>
      </c>
      <c r="M215" s="70">
        <v>41.370670295410001</v>
      </c>
      <c r="N215" s="70">
        <v>44.090108369159999</v>
      </c>
      <c r="O215" s="80">
        <f t="shared" si="38"/>
        <v>1.6851297153153397</v>
      </c>
      <c r="P215" s="59">
        <f t="shared" si="39"/>
        <v>6.5733478677808987E-2</v>
      </c>
    </row>
    <row r="216" spans="1:16">
      <c r="A216" s="6"/>
      <c r="B216" s="114" t="s">
        <v>147</v>
      </c>
      <c r="C216" s="22" t="s">
        <v>19</v>
      </c>
      <c r="D216" s="70">
        <v>0.56408987282506007</v>
      </c>
      <c r="E216" s="70">
        <v>0.57624669285000008</v>
      </c>
      <c r="F216" s="70">
        <v>0.70254433976999986</v>
      </c>
      <c r="G216" s="70">
        <v>1.1094408064199999</v>
      </c>
      <c r="H216" s="70">
        <v>1.4814630453599993</v>
      </c>
      <c r="I216" s="70">
        <v>2.2595270478800003</v>
      </c>
      <c r="J216" s="70">
        <v>3.8240403507600007</v>
      </c>
      <c r="K216" s="70">
        <v>8.9341311677500013</v>
      </c>
      <c r="L216" s="70">
        <v>13.02301007072</v>
      </c>
      <c r="M216" s="70">
        <v>17.856863328959999</v>
      </c>
      <c r="N216" s="70">
        <v>19.251515772129999</v>
      </c>
      <c r="O216" s="80">
        <f t="shared" si="38"/>
        <v>4.0343390775946961</v>
      </c>
      <c r="P216" s="59">
        <f t="shared" si="39"/>
        <v>7.8101759389521241E-2</v>
      </c>
    </row>
    <row r="217" spans="1:16">
      <c r="A217" s="6">
        <v>105</v>
      </c>
      <c r="B217" s="114" t="s">
        <v>38</v>
      </c>
      <c r="C217" s="22" t="s">
        <v>19</v>
      </c>
      <c r="D217" s="70">
        <v>26.102867773095795</v>
      </c>
      <c r="E217" s="70">
        <v>27.960195507830001</v>
      </c>
      <c r="F217" s="70">
        <v>35.120008221096001</v>
      </c>
      <c r="G217" s="70">
        <v>44.156597740789998</v>
      </c>
      <c r="H217" s="70">
        <v>49.106242797910006</v>
      </c>
      <c r="I217" s="70">
        <v>53.096037996829999</v>
      </c>
      <c r="J217" s="70">
        <v>59.561827041539999</v>
      </c>
      <c r="K217" s="70">
        <v>75.215521904330004</v>
      </c>
      <c r="L217" s="70">
        <v>89.136867442259998</v>
      </c>
      <c r="M217" s="70">
        <v>94.056369742379999</v>
      </c>
      <c r="N217" s="70">
        <v>95.558602717490004</v>
      </c>
      <c r="O217" s="80">
        <f t="shared" si="38"/>
        <v>0.60435983017856221</v>
      </c>
      <c r="P217" s="59">
        <f t="shared" si="39"/>
        <v>1.5971624029553988E-2</v>
      </c>
    </row>
    <row r="218" spans="1:16">
      <c r="A218" s="6">
        <v>106</v>
      </c>
      <c r="B218" s="114" t="s">
        <v>39</v>
      </c>
      <c r="C218" s="22" t="s">
        <v>19</v>
      </c>
      <c r="D218" s="70">
        <v>2.3410393052712446</v>
      </c>
      <c r="E218" s="70">
        <v>2.4965053576100003</v>
      </c>
      <c r="F218" s="70">
        <v>3.52336109226</v>
      </c>
      <c r="G218" s="70">
        <v>5.0505936686100004</v>
      </c>
      <c r="H218" s="70">
        <v>6.6311469878299985</v>
      </c>
      <c r="I218" s="70">
        <v>8.9286925988999997</v>
      </c>
      <c r="J218" s="70">
        <v>11.73678410956</v>
      </c>
      <c r="K218" s="70">
        <v>17.656831982179998</v>
      </c>
      <c r="L218" s="70">
        <v>23.03457795489</v>
      </c>
      <c r="M218" s="70">
        <v>32.000317859440003</v>
      </c>
      <c r="N218" s="70">
        <v>33.755410658119999</v>
      </c>
      <c r="O218" s="80">
        <f t="shared" si="38"/>
        <v>1.8760357473581792</v>
      </c>
      <c r="P218" s="59">
        <f t="shared" si="39"/>
        <v>5.4846105166491244E-2</v>
      </c>
    </row>
    <row r="219" spans="1:16">
      <c r="A219" s="6">
        <v>107</v>
      </c>
      <c r="B219" s="114" t="s">
        <v>40</v>
      </c>
      <c r="C219" s="22" t="s">
        <v>19</v>
      </c>
      <c r="D219" s="70">
        <v>2.9421003730000006E-2</v>
      </c>
      <c r="E219" s="70">
        <v>3.3130822689999895E-2</v>
      </c>
      <c r="F219" s="70">
        <v>3.4432879490000179E-2</v>
      </c>
      <c r="G219" s="70">
        <v>4.3798999620000112E-2</v>
      </c>
      <c r="H219" s="70">
        <v>5.6651608670000853E-2</v>
      </c>
      <c r="I219" s="70">
        <v>5.5578207019999937E-2</v>
      </c>
      <c r="J219" s="70">
        <v>9.1337537879999431E-2</v>
      </c>
      <c r="K219" s="70">
        <v>0.17650701058000001</v>
      </c>
      <c r="L219" s="70">
        <v>0.10551720336000001</v>
      </c>
      <c r="M219" s="70">
        <v>0.12525207548</v>
      </c>
      <c r="N219" s="70">
        <v>0.14426495645000001</v>
      </c>
      <c r="O219" s="80">
        <f t="shared" si="38"/>
        <v>0.57947060757798607</v>
      </c>
      <c r="P219" s="59">
        <f t="shared" si="39"/>
        <v>0.15179693348104206</v>
      </c>
    </row>
    <row r="220" spans="1:16">
      <c r="A220" s="6">
        <v>96</v>
      </c>
      <c r="B220" s="115" t="s">
        <v>29</v>
      </c>
      <c r="C220" s="22" t="s">
        <v>19</v>
      </c>
      <c r="D220" s="70">
        <v>72.647702356480707</v>
      </c>
      <c r="E220" s="71">
        <v>80.075077642204747</v>
      </c>
      <c r="F220" s="71">
        <v>95.356742427880803</v>
      </c>
      <c r="G220" s="71">
        <v>131.113922787094</v>
      </c>
      <c r="H220" s="71">
        <v>143.32228483850801</v>
      </c>
      <c r="I220" s="71">
        <v>168.75929650689699</v>
      </c>
      <c r="J220" s="71">
        <v>195.30623960487</v>
      </c>
      <c r="K220" s="71">
        <v>270.01529947195598</v>
      </c>
      <c r="L220" s="71">
        <v>308.582813002764</v>
      </c>
      <c r="M220" s="71">
        <v>341.46447195310498</v>
      </c>
      <c r="N220" s="71">
        <v>365.55144741728202</v>
      </c>
      <c r="O220" s="80">
        <f t="shared" si="38"/>
        <v>0.87168340426214885</v>
      </c>
      <c r="P220" s="59">
        <f t="shared" si="39"/>
        <v>7.0540209721979608E-2</v>
      </c>
    </row>
    <row r="221" spans="1:16">
      <c r="A221" s="6"/>
      <c r="B221" s="114" t="s">
        <v>25</v>
      </c>
      <c r="C221" s="22" t="s">
        <v>19</v>
      </c>
      <c r="D221" s="70">
        <v>37.280127587462701</v>
      </c>
      <c r="E221" s="71">
        <v>41.193410634420736</v>
      </c>
      <c r="F221" s="71">
        <v>46.108537621091791</v>
      </c>
      <c r="G221" s="71">
        <v>59.045455221792793</v>
      </c>
      <c r="H221" s="71">
        <v>58.973539342487172</v>
      </c>
      <c r="I221" s="71">
        <v>65.527136822441975</v>
      </c>
      <c r="J221" s="71">
        <v>69.921430999358051</v>
      </c>
      <c r="K221" s="71">
        <v>88.945093750180874</v>
      </c>
      <c r="L221" s="71">
        <v>97.468971939747462</v>
      </c>
      <c r="M221" s="71">
        <v>105.0604630412783</v>
      </c>
      <c r="N221" s="71">
        <v>110.108684545565</v>
      </c>
      <c r="O221" s="80">
        <f t="shared" si="38"/>
        <v>0.57474872827725609</v>
      </c>
      <c r="P221" s="59">
        <f t="shared" si="39"/>
        <v>4.805063063831394E-2</v>
      </c>
    </row>
    <row r="222" spans="1:16">
      <c r="A222" s="6"/>
      <c r="B222" s="114" t="s">
        <v>26</v>
      </c>
      <c r="C222" s="22" t="s">
        <v>19</v>
      </c>
      <c r="D222" s="70">
        <v>35.367574769018006</v>
      </c>
      <c r="E222" s="70">
        <v>38.88166700778401</v>
      </c>
      <c r="F222" s="70">
        <v>49.248204806789012</v>
      </c>
      <c r="G222" s="70">
        <v>72.068467565301205</v>
      </c>
      <c r="H222" s="70">
        <v>84.34874549602084</v>
      </c>
      <c r="I222" s="70">
        <v>103.23215968445501</v>
      </c>
      <c r="J222" s="70">
        <v>125.38480860551195</v>
      </c>
      <c r="K222" s="70">
        <v>181.0702057217751</v>
      </c>
      <c r="L222" s="70">
        <v>211.11384106301654</v>
      </c>
      <c r="M222" s="70">
        <v>236.40400891182668</v>
      </c>
      <c r="N222" s="70">
        <v>255.44276287171701</v>
      </c>
      <c r="O222" s="80">
        <f t="shared" si="38"/>
        <v>1.0372704294297392</v>
      </c>
      <c r="P222" s="59">
        <f t="shared" si="39"/>
        <v>8.0534818540202391E-2</v>
      </c>
    </row>
    <row r="223" spans="1:16">
      <c r="A223" s="6"/>
      <c r="B223" s="114" t="s">
        <v>31</v>
      </c>
      <c r="C223" s="22" t="s">
        <v>19</v>
      </c>
      <c r="D223" s="70">
        <v>11.296980200891014</v>
      </c>
      <c r="E223" s="71">
        <v>12.037106494314738</v>
      </c>
      <c r="F223" s="71">
        <v>12.026374517202269</v>
      </c>
      <c r="G223" s="71">
        <v>24.699089611672807</v>
      </c>
      <c r="H223" s="71">
        <v>24.723489126530545</v>
      </c>
      <c r="I223" s="71">
        <v>26.019541311446982</v>
      </c>
      <c r="J223" s="71">
        <v>28.688314352040081</v>
      </c>
      <c r="K223" s="71">
        <v>59.152593324125924</v>
      </c>
      <c r="L223" s="71">
        <v>47.824492287554001</v>
      </c>
      <c r="M223" s="71">
        <v>47.333104040694998</v>
      </c>
      <c r="N223" s="71">
        <v>48.411643139951998</v>
      </c>
      <c r="O223" s="80">
        <f t="shared" si="38"/>
        <v>0.68750392741389321</v>
      </c>
      <c r="P223" s="59">
        <f t="shared" si="39"/>
        <v>2.2786147689146219E-2</v>
      </c>
    </row>
    <row r="224" spans="1:16" ht="56.25">
      <c r="A224" s="6"/>
      <c r="B224" s="114" t="s">
        <v>32</v>
      </c>
      <c r="C224" s="22" t="s">
        <v>19</v>
      </c>
      <c r="D224" s="70">
        <v>16.609225957469999</v>
      </c>
      <c r="E224" s="71">
        <v>17.355373637839996</v>
      </c>
      <c r="F224" s="71">
        <v>18.602241339913586</v>
      </c>
      <c r="G224" s="71">
        <v>20.932186546650005</v>
      </c>
      <c r="H224" s="71">
        <v>20.660892394540003</v>
      </c>
      <c r="I224" s="71">
        <v>19.458185189269997</v>
      </c>
      <c r="J224" s="71">
        <v>19.010514168930005</v>
      </c>
      <c r="K224" s="71">
        <v>21.437088268420002</v>
      </c>
      <c r="L224" s="71">
        <v>22.540210233980002</v>
      </c>
      <c r="M224" s="71">
        <v>21.810091310450002</v>
      </c>
      <c r="N224" s="71">
        <v>21.354494211700001</v>
      </c>
      <c r="O224" s="80">
        <f t="shared" si="38"/>
        <v>0.12329913972557871</v>
      </c>
      <c r="P224" s="59">
        <f t="shared" si="39"/>
        <v>-2.0889279749677581E-2</v>
      </c>
    </row>
    <row r="225" spans="1:16">
      <c r="A225" s="6"/>
      <c r="B225" s="114" t="s">
        <v>33</v>
      </c>
      <c r="C225" s="22" t="s">
        <v>19</v>
      </c>
      <c r="D225" s="70">
        <v>13.469842237189997</v>
      </c>
      <c r="E225" s="71">
        <v>16.269397220599998</v>
      </c>
      <c r="F225" s="71">
        <v>22.912513133775963</v>
      </c>
      <c r="G225" s="71">
        <v>31.046967996430002</v>
      </c>
      <c r="H225" s="71">
        <v>34.685170508600002</v>
      </c>
      <c r="I225" s="71">
        <v>37.829619881580001</v>
      </c>
      <c r="J225" s="71">
        <v>42.583108917569973</v>
      </c>
      <c r="K225" s="71">
        <v>50.881475530110009</v>
      </c>
      <c r="L225" s="71">
        <v>55.33490826901</v>
      </c>
      <c r="M225" s="71">
        <v>57.237223251979998</v>
      </c>
      <c r="N225" s="71">
        <v>62.078518919430003</v>
      </c>
      <c r="O225" s="80">
        <f t="shared" si="38"/>
        <v>0.45782026013173827</v>
      </c>
      <c r="P225" s="59">
        <f t="shared" si="39"/>
        <v>8.458299324089813E-2</v>
      </c>
    </row>
    <row r="226" spans="1:16">
      <c r="A226" s="6"/>
      <c r="B226" s="114" t="s">
        <v>34</v>
      </c>
      <c r="C226" s="22" t="s">
        <v>19</v>
      </c>
      <c r="D226" s="70">
        <v>1.4165114545000002</v>
      </c>
      <c r="E226" s="71">
        <v>1.4680293417200001</v>
      </c>
      <c r="F226" s="71">
        <v>1.8348897864853349</v>
      </c>
      <c r="G226" s="71">
        <v>2.6578731670899995</v>
      </c>
      <c r="H226" s="71">
        <v>2.7483973620200004</v>
      </c>
      <c r="I226" s="71">
        <v>3.3119441440299999</v>
      </c>
      <c r="J226" s="71">
        <v>4.0214114279199995</v>
      </c>
      <c r="K226" s="71">
        <v>4.8269396089699992</v>
      </c>
      <c r="L226" s="71">
        <v>6.6426806238699996</v>
      </c>
      <c r="M226" s="71">
        <v>6.6723698592499998</v>
      </c>
      <c r="N226" s="71">
        <v>6.4874538125700001</v>
      </c>
      <c r="O226" s="80">
        <f t="shared" si="38"/>
        <v>0.6132280739863305</v>
      </c>
      <c r="P226" s="59">
        <f t="shared" si="39"/>
        <v>-2.77136985180233E-2</v>
      </c>
    </row>
    <row r="227" spans="1:16">
      <c r="A227" s="6"/>
      <c r="B227" s="114" t="s">
        <v>35</v>
      </c>
      <c r="C227" s="22" t="s">
        <v>19</v>
      </c>
      <c r="D227" s="70">
        <v>18.28355774791812</v>
      </c>
      <c r="E227" s="71">
        <v>21.006096726620004</v>
      </c>
      <c r="F227" s="71">
        <v>23.80169869738188</v>
      </c>
      <c r="G227" s="71">
        <v>31.27099215350999</v>
      </c>
      <c r="H227" s="71">
        <v>35.011980678879979</v>
      </c>
      <c r="I227" s="71">
        <v>45.494217786589999</v>
      </c>
      <c r="J227" s="71">
        <v>50.779257281069988</v>
      </c>
      <c r="K227" s="71">
        <v>60.465394040150002</v>
      </c>
      <c r="L227" s="71">
        <v>70.398633870159998</v>
      </c>
      <c r="M227" s="71">
        <v>83.682294355400003</v>
      </c>
      <c r="N227" s="71">
        <v>98.206437055319995</v>
      </c>
      <c r="O227" s="80">
        <f t="shared" si="38"/>
        <v>0.93398726790614939</v>
      </c>
      <c r="P227" s="59">
        <f t="shared" si="39"/>
        <v>0.17356291210462915</v>
      </c>
    </row>
    <row r="228" spans="1:16">
      <c r="A228" s="6"/>
      <c r="B228" s="114" t="s">
        <v>36</v>
      </c>
      <c r="C228" s="22" t="s">
        <v>19</v>
      </c>
      <c r="D228" s="70">
        <v>4.7688425304300006</v>
      </c>
      <c r="E228" s="71">
        <v>5.5070667337299986</v>
      </c>
      <c r="F228" s="71">
        <v>6.2882127946348394</v>
      </c>
      <c r="G228" s="71">
        <v>6.8062171906900009</v>
      </c>
      <c r="H228" s="71">
        <v>7.704912904350004</v>
      </c>
      <c r="I228" s="71">
        <v>10.220547844380004</v>
      </c>
      <c r="J228" s="71">
        <v>12.017210515060006</v>
      </c>
      <c r="K228" s="71">
        <v>13.050195309770002</v>
      </c>
      <c r="L228" s="71">
        <v>15.1214841003</v>
      </c>
      <c r="M228" s="71">
        <v>17.099268561519999</v>
      </c>
      <c r="N228" s="71">
        <v>19.77317414254</v>
      </c>
      <c r="O228" s="80">
        <f t="shared" si="38"/>
        <v>0.64540465674294345</v>
      </c>
      <c r="P228" s="59">
        <f t="shared" si="39"/>
        <v>0.15637543625914674</v>
      </c>
    </row>
    <row r="229" spans="1:16">
      <c r="A229" s="6"/>
      <c r="B229" s="114" t="s">
        <v>37</v>
      </c>
      <c r="C229" s="22" t="s">
        <v>19</v>
      </c>
      <c r="D229" s="70">
        <v>2.0332396643794559</v>
      </c>
      <c r="E229" s="71">
        <v>2.3656578656599998</v>
      </c>
      <c r="F229" s="71">
        <v>3.1476445450900008</v>
      </c>
      <c r="G229" s="71">
        <v>4.1667817903599982</v>
      </c>
      <c r="H229" s="71">
        <v>5.8921647054200026</v>
      </c>
      <c r="I229" s="71">
        <v>10.23985339787</v>
      </c>
      <c r="J229" s="71">
        <v>16.062892815409999</v>
      </c>
      <c r="K229" s="71">
        <v>23.757903798899999</v>
      </c>
      <c r="L229" s="71">
        <v>37.72761804081</v>
      </c>
      <c r="M229" s="71">
        <v>40.994517517630001</v>
      </c>
      <c r="N229" s="71">
        <v>44.066255512950001</v>
      </c>
      <c r="O229" s="80">
        <f t="shared" si="38"/>
        <v>1.7433573777367717</v>
      </c>
      <c r="P229" s="59">
        <f t="shared" si="39"/>
        <v>7.4930458542388667E-2</v>
      </c>
    </row>
    <row r="230" spans="1:16">
      <c r="A230" s="6"/>
      <c r="B230" s="114" t="s">
        <v>147</v>
      </c>
      <c r="C230" s="22" t="s">
        <v>19</v>
      </c>
      <c r="D230" s="70">
        <v>0.56386883522506004</v>
      </c>
      <c r="E230" s="71">
        <v>0.57600344424999994</v>
      </c>
      <c r="F230" s="71">
        <v>0.70207771416999987</v>
      </c>
      <c r="G230" s="71">
        <v>1.10497597351</v>
      </c>
      <c r="H230" s="71">
        <v>1.4618192577799993</v>
      </c>
      <c r="I230" s="71">
        <v>2.2310918993700004</v>
      </c>
      <c r="J230" s="71">
        <v>3.7590265904900009</v>
      </c>
      <c r="K230" s="71">
        <v>8.8437403435300013</v>
      </c>
      <c r="L230" s="71">
        <v>12.98782996666</v>
      </c>
      <c r="M230" s="71">
        <v>17.82190222677</v>
      </c>
      <c r="N230" s="71">
        <v>19.24787660354</v>
      </c>
      <c r="O230" s="80">
        <f t="shared" si="38"/>
        <v>4.1204417261201067</v>
      </c>
      <c r="P230" s="59">
        <f t="shared" si="39"/>
        <v>8.0012467727943459E-2</v>
      </c>
    </row>
    <row r="231" spans="1:16">
      <c r="A231" s="6"/>
      <c r="B231" s="114" t="s">
        <v>38</v>
      </c>
      <c r="C231" s="22" t="s">
        <v>19</v>
      </c>
      <c r="D231" s="70">
        <v>1.84591483872579</v>
      </c>
      <c r="E231" s="71">
        <v>2.1105365078700005</v>
      </c>
      <c r="F231" s="71">
        <v>2.5148657798669394</v>
      </c>
      <c r="G231" s="71">
        <v>3.5421044566699997</v>
      </c>
      <c r="H231" s="71">
        <v>4.05301537281</v>
      </c>
      <c r="I231" s="71">
        <v>5.2418809929800005</v>
      </c>
      <c r="J231" s="71">
        <v>7.4331443754199986</v>
      </c>
      <c r="K231" s="71">
        <v>11.304978662460002</v>
      </c>
      <c r="L231" s="71">
        <v>18.618644791240001</v>
      </c>
      <c r="M231" s="71">
        <v>21.125860102019999</v>
      </c>
      <c r="N231" s="71">
        <v>18.649996694159999</v>
      </c>
      <c r="O231" s="80">
        <f t="shared" si="38"/>
        <v>1.5090319455965373</v>
      </c>
      <c r="P231" s="59">
        <f t="shared" si="39"/>
        <v>-0.11719586307509744</v>
      </c>
    </row>
    <row r="232" spans="1:16">
      <c r="A232" s="6"/>
      <c r="B232" s="114" t="s">
        <v>39</v>
      </c>
      <c r="C232" s="22" t="s">
        <v>19</v>
      </c>
      <c r="D232" s="70">
        <v>2.3350278546712446</v>
      </c>
      <c r="E232" s="71">
        <v>2.4841834195600008</v>
      </c>
      <c r="F232" s="71">
        <v>3.4916252726899999</v>
      </c>
      <c r="G232" s="71">
        <v>4.8466360053899988</v>
      </c>
      <c r="H232" s="71">
        <v>6.4001525141099984</v>
      </c>
      <c r="I232" s="71">
        <v>8.6593545760800019</v>
      </c>
      <c r="J232" s="71">
        <v>10.864649007050001</v>
      </c>
      <c r="K232" s="71">
        <v>16.125545650100001</v>
      </c>
      <c r="L232" s="71">
        <v>21.291153275780001</v>
      </c>
      <c r="M232" s="71">
        <v>27.574180413280001</v>
      </c>
      <c r="N232" s="71">
        <v>27.149457217359998</v>
      </c>
      <c r="O232" s="80">
        <f t="shared" si="38"/>
        <v>1.4988802859386334</v>
      </c>
      <c r="P232" s="59">
        <f t="shared" si="39"/>
        <v>-1.5402930914147905E-2</v>
      </c>
    </row>
    <row r="233" spans="1:16">
      <c r="A233" s="6"/>
      <c r="B233" s="114" t="s">
        <v>40</v>
      </c>
      <c r="C233" s="22" t="s">
        <v>19</v>
      </c>
      <c r="D233" s="70">
        <v>2.4691035079999923E-2</v>
      </c>
      <c r="E233" s="71">
        <v>3.1197859260000183E-2</v>
      </c>
      <c r="F233" s="71">
        <v>3.4598846670000127E-2</v>
      </c>
      <c r="G233" s="71">
        <v>4.37985906199998E-2</v>
      </c>
      <c r="H233" s="71">
        <v>5.4759873230000533E-2</v>
      </c>
      <c r="I233" s="71">
        <v>5.3505216260000044E-2</v>
      </c>
      <c r="J233" s="71">
        <v>8.671015390999999E-2</v>
      </c>
      <c r="K233" s="71">
        <v>0.16944493542</v>
      </c>
      <c r="L233" s="71">
        <v>9.5157543400000003E-2</v>
      </c>
      <c r="M233" s="71">
        <v>0.11366031410999999</v>
      </c>
      <c r="N233" s="71">
        <v>0.12614010776000001</v>
      </c>
      <c r="O233" s="80">
        <f t="shared" si="38"/>
        <v>0.45473283199250214</v>
      </c>
      <c r="P233" s="59">
        <f t="shared" si="39"/>
        <v>0.10979904241617811</v>
      </c>
    </row>
    <row r="234" spans="1:16">
      <c r="A234" s="6">
        <v>97</v>
      </c>
      <c r="B234" s="115" t="s">
        <v>30</v>
      </c>
      <c r="C234" s="22" t="s">
        <v>19</v>
      </c>
      <c r="D234" s="70">
        <v>35.253952044134998</v>
      </c>
      <c r="E234" s="70">
        <v>40.17740928357523</v>
      </c>
      <c r="F234" s="70">
        <v>48.449700424802003</v>
      </c>
      <c r="G234" s="70">
        <v>66.151680577811007</v>
      </c>
      <c r="H234" s="70">
        <v>74.179749766656997</v>
      </c>
      <c r="I234" s="70">
        <v>77.183903965441004</v>
      </c>
      <c r="J234" s="70">
        <v>90.245513434756006</v>
      </c>
      <c r="K234" s="70">
        <v>105.605509574602</v>
      </c>
      <c r="L234" s="70">
        <v>109.52691968328099</v>
      </c>
      <c r="M234" s="70">
        <v>112.07235541774401</v>
      </c>
      <c r="N234" s="70">
        <v>116.591656863013</v>
      </c>
      <c r="O234" s="80">
        <f t="shared" si="38"/>
        <v>0.2919385399397636</v>
      </c>
      <c r="P234" s="59">
        <f t="shared" si="39"/>
        <v>4.0324854674674393E-2</v>
      </c>
    </row>
    <row r="235" spans="1:16">
      <c r="A235" s="6"/>
      <c r="B235" s="114" t="s">
        <v>25</v>
      </c>
      <c r="C235" s="22" t="s">
        <v>19</v>
      </c>
      <c r="D235" s="70">
        <v>35.179594074134997</v>
      </c>
      <c r="E235" s="70">
        <v>40.102440947645235</v>
      </c>
      <c r="F235" s="70">
        <v>48.336171734802001</v>
      </c>
      <c r="G235" s="70">
        <v>65.939278235728267</v>
      </c>
      <c r="H235" s="70">
        <v>73.883382947482062</v>
      </c>
      <c r="I235" s="70">
        <v>76.802444931801247</v>
      </c>
      <c r="J235" s="70">
        <v>89.822628751381529</v>
      </c>
      <c r="K235" s="70">
        <v>105.15676605767041</v>
      </c>
      <c r="L235" s="70">
        <v>109.10357939471564</v>
      </c>
      <c r="M235" s="70">
        <v>111.63856578383098</v>
      </c>
      <c r="N235" s="70">
        <v>116.17013517044499</v>
      </c>
      <c r="O235" s="80">
        <f t="shared" si="38"/>
        <v>0.29332816001177453</v>
      </c>
      <c r="P235" s="59">
        <f t="shared" si="39"/>
        <v>4.0591433209457461E-2</v>
      </c>
    </row>
    <row r="236" spans="1:16">
      <c r="A236" s="6"/>
      <c r="B236" s="114" t="s">
        <v>26</v>
      </c>
      <c r="C236" s="22" t="s">
        <v>19</v>
      </c>
      <c r="D236" s="70">
        <v>7.4357969999999995E-2</v>
      </c>
      <c r="E236" s="70">
        <v>7.4968335929995078E-2</v>
      </c>
      <c r="F236" s="70">
        <v>0.11352869000000254</v>
      </c>
      <c r="G236" s="70">
        <v>0.21240234208273989</v>
      </c>
      <c r="H236" s="70">
        <v>0.2963668191749349</v>
      </c>
      <c r="I236" s="70">
        <v>0.38145903363975719</v>
      </c>
      <c r="J236" s="70">
        <v>0.42288468337447682</v>
      </c>
      <c r="K236" s="70">
        <v>0.44874351693158587</v>
      </c>
      <c r="L236" s="70">
        <v>0.4233402885653561</v>
      </c>
      <c r="M236" s="70">
        <v>0.4337896339130225</v>
      </c>
      <c r="N236" s="70">
        <v>0.42152169256799998</v>
      </c>
      <c r="O236" s="80">
        <f t="shared" si="38"/>
        <v>-3.2230791515092116E-3</v>
      </c>
      <c r="P236" s="59">
        <f t="shared" si="39"/>
        <v>-2.8280854095933283E-2</v>
      </c>
    </row>
    <row r="237" spans="1:16">
      <c r="A237" s="6"/>
      <c r="B237" s="114" t="s">
        <v>31</v>
      </c>
      <c r="C237" s="22" t="s">
        <v>19</v>
      </c>
      <c r="D237" s="70">
        <v>1.5037379746149873</v>
      </c>
      <c r="E237" s="70">
        <v>3.3717825609952312</v>
      </c>
      <c r="F237" s="70">
        <v>2.6355199543619925</v>
      </c>
      <c r="G237" s="70">
        <v>6.4796862564517115</v>
      </c>
      <c r="H237" s="70">
        <v>3.8564489379370501</v>
      </c>
      <c r="I237" s="70">
        <v>2.2432371233002302</v>
      </c>
      <c r="J237" s="70">
        <v>6.3862514834965216</v>
      </c>
      <c r="K237" s="70">
        <v>7.0713375528224542</v>
      </c>
      <c r="L237" s="70">
        <v>5.3041197001000002</v>
      </c>
      <c r="M237" s="70">
        <v>3.4307557133539999</v>
      </c>
      <c r="N237" s="70">
        <v>5.2925147890920003</v>
      </c>
      <c r="O237" s="80">
        <f t="shared" si="38"/>
        <v>-0.17126426938102535</v>
      </c>
      <c r="P237" s="59">
        <f t="shared" si="39"/>
        <v>0.54266733958679159</v>
      </c>
    </row>
    <row r="238" spans="1:16" ht="56.25">
      <c r="A238" s="6"/>
      <c r="B238" s="114" t="s">
        <v>32</v>
      </c>
      <c r="C238" s="22" t="s">
        <v>19</v>
      </c>
      <c r="D238" s="70">
        <v>5.7569295642</v>
      </c>
      <c r="E238" s="70">
        <v>5.3829943370299995</v>
      </c>
      <c r="F238" s="70">
        <v>6.4485150183199993</v>
      </c>
      <c r="G238" s="70">
        <v>7.6836149793100015</v>
      </c>
      <c r="H238" s="70">
        <v>8.9622538449000011</v>
      </c>
      <c r="I238" s="70">
        <v>9.4577286387700017</v>
      </c>
      <c r="J238" s="70">
        <v>9.3865631787099968</v>
      </c>
      <c r="K238" s="70">
        <v>9.7340422697200015</v>
      </c>
      <c r="L238" s="70">
        <v>8.8261162828999993</v>
      </c>
      <c r="M238" s="70">
        <v>8.2849842048400006</v>
      </c>
      <c r="N238" s="70">
        <v>6.1548884875600001</v>
      </c>
      <c r="O238" s="80">
        <f t="shared" si="38"/>
        <v>-0.3442873211017079</v>
      </c>
      <c r="P238" s="59">
        <f t="shared" si="39"/>
        <v>-0.25710317178826014</v>
      </c>
    </row>
    <row r="239" spans="1:16">
      <c r="A239" s="6"/>
      <c r="B239" s="114" t="s">
        <v>33</v>
      </c>
      <c r="C239" s="22" t="s">
        <v>19</v>
      </c>
      <c r="D239" s="70">
        <v>2.1459049006399997</v>
      </c>
      <c r="E239" s="70">
        <v>2.55303243509</v>
      </c>
      <c r="F239" s="70">
        <v>4.6011522290199993</v>
      </c>
      <c r="G239" s="70">
        <v>8.1198024802800006</v>
      </c>
      <c r="H239" s="70">
        <v>13.235860869109999</v>
      </c>
      <c r="I239" s="70">
        <v>14.394309363039998</v>
      </c>
      <c r="J239" s="70">
        <v>18.152782701930001</v>
      </c>
      <c r="K239" s="70">
        <v>19.207652391749996</v>
      </c>
      <c r="L239" s="70">
        <v>19.14839725569</v>
      </c>
      <c r="M239" s="70">
        <v>18.59399574679</v>
      </c>
      <c r="N239" s="70">
        <v>17.510598996140001</v>
      </c>
      <c r="O239" s="80">
        <f t="shared" si="38"/>
        <v>-3.5376598526776992E-2</v>
      </c>
      <c r="P239" s="59">
        <f t="shared" si="39"/>
        <v>-5.826594592165768E-2</v>
      </c>
    </row>
    <row r="240" spans="1:16">
      <c r="A240" s="6"/>
      <c r="B240" s="114" t="s">
        <v>34</v>
      </c>
      <c r="C240" s="22" t="s">
        <v>19</v>
      </c>
      <c r="D240" s="70">
        <v>0</v>
      </c>
      <c r="E240" s="70">
        <v>0</v>
      </c>
      <c r="F240" s="70">
        <v>6.552025E-5</v>
      </c>
      <c r="G240" s="70">
        <v>5.7720545900000007E-3</v>
      </c>
      <c r="H240" s="70">
        <v>1.1394106920000001E-2</v>
      </c>
      <c r="I240" s="70">
        <v>4.6166975999999997E-3</v>
      </c>
      <c r="J240" s="70">
        <v>1.7840340600000001E-2</v>
      </c>
      <c r="K240" s="70">
        <v>6.0746750750000009E-2</v>
      </c>
      <c r="L240" s="70">
        <v>9.6924252229999994E-2</v>
      </c>
      <c r="M240" s="70">
        <v>0.10484499638</v>
      </c>
      <c r="N240" s="70">
        <v>9.5882959739999996E-2</v>
      </c>
      <c r="O240" s="80">
        <f t="shared" si="38"/>
        <v>4.3745027569709061</v>
      </c>
      <c r="P240" s="59">
        <f t="shared" si="39"/>
        <v>-8.5478916013483563E-2</v>
      </c>
    </row>
    <row r="241" spans="1:16">
      <c r="A241" s="6"/>
      <c r="B241" s="114" t="s">
        <v>35</v>
      </c>
      <c r="C241" s="22" t="s">
        <v>19</v>
      </c>
      <c r="D241" s="70">
        <v>1.3898915316</v>
      </c>
      <c r="E241" s="70">
        <v>1.6419007697999994</v>
      </c>
      <c r="F241" s="70">
        <v>1.8312194578499996</v>
      </c>
      <c r="G241" s="70">
        <v>2.6225947514200003</v>
      </c>
      <c r="H241" s="70">
        <v>2.3500421557699993</v>
      </c>
      <c r="I241" s="70">
        <v>2.4854065619000005</v>
      </c>
      <c r="J241" s="70">
        <v>2.6111948220099999</v>
      </c>
      <c r="K241" s="70">
        <v>3.3247600344000001</v>
      </c>
      <c r="L241" s="70">
        <v>3.2181255448999999</v>
      </c>
      <c r="M241" s="70">
        <v>3.6060120972199998</v>
      </c>
      <c r="N241" s="70">
        <v>3.8594893130000001</v>
      </c>
      <c r="O241" s="80">
        <f t="shared" si="38"/>
        <v>0.47805490439396237</v>
      </c>
      <c r="P241" s="59">
        <f t="shared" si="39"/>
        <v>7.0292946597548811E-2</v>
      </c>
    </row>
    <row r="242" spans="1:16">
      <c r="A242" s="6"/>
      <c r="B242" s="114" t="s">
        <v>36</v>
      </c>
      <c r="C242" s="22" t="s">
        <v>19</v>
      </c>
      <c r="D242" s="70">
        <v>3.0779268999999998E-2</v>
      </c>
      <c r="E242" s="70">
        <v>4.2194861189999995E-2</v>
      </c>
      <c r="F242" s="70">
        <v>8.1222877460000023E-2</v>
      </c>
      <c r="G242" s="70">
        <v>0.14724192176000001</v>
      </c>
      <c r="H242" s="70">
        <v>0.15467177433000001</v>
      </c>
      <c r="I242" s="70">
        <v>0.12097438782000004</v>
      </c>
      <c r="J242" s="70">
        <v>0.26321111214000004</v>
      </c>
      <c r="K242" s="70">
        <v>0.2928523554900001</v>
      </c>
      <c r="L242" s="70">
        <v>0.28633499532000001</v>
      </c>
      <c r="M242" s="70">
        <v>0.27240993130000002</v>
      </c>
      <c r="N242" s="70">
        <v>0.1181059799</v>
      </c>
      <c r="O242" s="80">
        <f t="shared" si="38"/>
        <v>-0.55128801766856905</v>
      </c>
      <c r="P242" s="59">
        <f t="shared" si="39"/>
        <v>-0.56644025665153863</v>
      </c>
    </row>
    <row r="243" spans="1:16">
      <c r="A243" s="6"/>
      <c r="B243" s="114" t="s">
        <v>37</v>
      </c>
      <c r="C243" s="22" t="s">
        <v>19</v>
      </c>
      <c r="D243" s="70">
        <v>0.15048078680999999</v>
      </c>
      <c r="E243" s="70">
        <v>0.18528993428000001</v>
      </c>
      <c r="F243" s="70">
        <v>0.21442644831999999</v>
      </c>
      <c r="G243" s="70">
        <v>0.27420188358999997</v>
      </c>
      <c r="H243" s="70">
        <v>0.30332065584999995</v>
      </c>
      <c r="I243" s="70">
        <v>0.32645380616999986</v>
      </c>
      <c r="J243" s="70">
        <v>0.35721088300000003</v>
      </c>
      <c r="K243" s="70">
        <v>0.37483574634</v>
      </c>
      <c r="L243" s="70">
        <v>0.33971455799</v>
      </c>
      <c r="M243" s="70">
        <v>0.37615277778</v>
      </c>
      <c r="N243" s="70">
        <v>2.3852856209999999E-2</v>
      </c>
      <c r="O243" s="80">
        <f t="shared" si="38"/>
        <v>-0.93322472145956425</v>
      </c>
      <c r="P243" s="59">
        <f t="shared" si="39"/>
        <v>-0.93658731871986656</v>
      </c>
    </row>
    <row r="244" spans="1:16">
      <c r="A244" s="6"/>
      <c r="B244" s="114" t="s">
        <v>147</v>
      </c>
      <c r="C244" s="22" t="s">
        <v>19</v>
      </c>
      <c r="D244" s="70">
        <v>2.2103760000000001E-4</v>
      </c>
      <c r="E244" s="70">
        <v>2.4324860000000001E-4</v>
      </c>
      <c r="F244" s="70">
        <v>4.6662560000000001E-4</v>
      </c>
      <c r="G244" s="70">
        <v>4.4648329099999991E-3</v>
      </c>
      <c r="H244" s="70">
        <v>1.9643787579999999E-2</v>
      </c>
      <c r="I244" s="70">
        <v>2.8435148509999997E-2</v>
      </c>
      <c r="J244" s="70">
        <v>6.5013760269999998E-2</v>
      </c>
      <c r="K244" s="70">
        <v>9.0390824219999999E-2</v>
      </c>
      <c r="L244" s="70">
        <v>3.5180104060000002E-2</v>
      </c>
      <c r="M244" s="70">
        <v>3.4961102190000003E-2</v>
      </c>
      <c r="N244" s="70">
        <v>3.6391685900000002E-3</v>
      </c>
      <c r="O244" s="80">
        <f t="shared" si="38"/>
        <v>-0.94402464070857228</v>
      </c>
      <c r="P244" s="59">
        <f t="shared" si="39"/>
        <v>-0.89590807033993003</v>
      </c>
    </row>
    <row r="245" spans="1:16">
      <c r="A245" s="6"/>
      <c r="B245" s="114" t="s">
        <v>38</v>
      </c>
      <c r="C245" s="22" t="s">
        <v>19</v>
      </c>
      <c r="D245" s="70">
        <v>24.256952934369998</v>
      </c>
      <c r="E245" s="70">
        <v>25.849658999959995</v>
      </c>
      <c r="F245" s="70">
        <v>32.605142441230001</v>
      </c>
      <c r="G245" s="70">
        <v>40.614493284119995</v>
      </c>
      <c r="H245" s="70">
        <v>45.053227425099998</v>
      </c>
      <c r="I245" s="70">
        <v>47.854157003849998</v>
      </c>
      <c r="J245" s="70">
        <v>52.12868266612</v>
      </c>
      <c r="K245" s="70">
        <v>63.910543241870002</v>
      </c>
      <c r="L245" s="70">
        <v>70.518222651019997</v>
      </c>
      <c r="M245" s="70">
        <v>72.93050964036</v>
      </c>
      <c r="N245" s="70">
        <v>76.908606023329995</v>
      </c>
      <c r="O245" s="80">
        <f t="shared" si="38"/>
        <v>0.4753606285415537</v>
      </c>
      <c r="P245" s="59">
        <f t="shared" si="39"/>
        <v>5.4546394953045807E-2</v>
      </c>
    </row>
    <row r="246" spans="1:16">
      <c r="A246" s="6"/>
      <c r="B246" s="114" t="s">
        <v>39</v>
      </c>
      <c r="C246" s="22" t="s">
        <v>19</v>
      </c>
      <c r="D246" s="70">
        <v>6.0114505999999991E-3</v>
      </c>
      <c r="E246" s="70">
        <v>1.232193805E-2</v>
      </c>
      <c r="F246" s="70">
        <v>3.1735819569999997E-2</v>
      </c>
      <c r="G246" s="70">
        <v>0.20395734422</v>
      </c>
      <c r="H246" s="70">
        <v>0.23099447372000001</v>
      </c>
      <c r="I246" s="70">
        <v>0.26933802281999997</v>
      </c>
      <c r="J246" s="70">
        <v>0.87213510251000015</v>
      </c>
      <c r="K246" s="70">
        <v>1.5312863320800001</v>
      </c>
      <c r="L246" s="70">
        <v>1.7434246791100001</v>
      </c>
      <c r="M246" s="70">
        <v>4.4261374461600003</v>
      </c>
      <c r="N246" s="70">
        <v>6.6059534407599996</v>
      </c>
      <c r="O246" s="80">
        <f t="shared" si="38"/>
        <v>6.5744611376701858</v>
      </c>
      <c r="P246" s="59">
        <f t="shared" si="39"/>
        <v>0.49248719026815357</v>
      </c>
    </row>
    <row r="247" spans="1:16">
      <c r="A247" s="6"/>
      <c r="B247" s="114" t="s">
        <v>40</v>
      </c>
      <c r="C247" s="22" t="s">
        <v>19</v>
      </c>
      <c r="D247" s="70">
        <v>4.7299686500000002E-3</v>
      </c>
      <c r="E247" s="70">
        <v>1.9329634300000002E-3</v>
      </c>
      <c r="F247" s="70">
        <v>2.3403281999999999E-4</v>
      </c>
      <c r="G247" s="70">
        <v>0</v>
      </c>
      <c r="H247" s="70">
        <v>1.8917354400000003E-3</v>
      </c>
      <c r="I247" s="70">
        <v>2.0729907600000007E-3</v>
      </c>
      <c r="J247" s="70">
        <v>4.6273839700000001E-3</v>
      </c>
      <c r="K247" s="70">
        <v>7.0620751600000004E-3</v>
      </c>
      <c r="L247" s="70">
        <v>1.035965996E-2</v>
      </c>
      <c r="M247" s="70">
        <v>1.159176137E-2</v>
      </c>
      <c r="N247" s="70">
        <v>1.8124848690000001E-2</v>
      </c>
      <c r="O247" s="80">
        <f t="shared" si="38"/>
        <v>2.916867242378419</v>
      </c>
      <c r="P247" s="59">
        <f t="shared" si="39"/>
        <v>0.56359746473973527</v>
      </c>
    </row>
    <row r="248" spans="1:16">
      <c r="A248" s="10"/>
      <c r="B248" s="31" t="s">
        <v>148</v>
      </c>
      <c r="C248" s="32"/>
      <c r="D248" s="68"/>
      <c r="E248" s="68"/>
      <c r="F248" s="68"/>
      <c r="G248" s="68"/>
      <c r="H248" s="68"/>
      <c r="I248" s="68"/>
      <c r="J248" s="68"/>
      <c r="K248" s="68"/>
      <c r="L248" s="68"/>
      <c r="M248" s="68"/>
      <c r="N248" s="68"/>
      <c r="O248" s="79"/>
      <c r="P248" s="63"/>
    </row>
    <row r="249" spans="1:16">
      <c r="A249" s="10">
        <v>108</v>
      </c>
      <c r="B249" s="33" t="s">
        <v>145</v>
      </c>
      <c r="C249" s="22" t="s">
        <v>13</v>
      </c>
      <c r="D249" s="78">
        <f t="shared" ref="D249:L249" si="40">D220/D192*1000</f>
        <v>116.26459932092399</v>
      </c>
      <c r="E249" s="78">
        <f t="shared" si="40"/>
        <v>103.54714431568398</v>
      </c>
      <c r="F249" s="78">
        <f t="shared" si="40"/>
        <v>93.900070632164045</v>
      </c>
      <c r="G249" s="78">
        <f t="shared" si="40"/>
        <v>92.167522367823949</v>
      </c>
      <c r="H249" s="78">
        <f t="shared" si="40"/>
        <v>80.923025451222799</v>
      </c>
      <c r="I249" s="78">
        <f t="shared" si="40"/>
        <v>79.548020792540768</v>
      </c>
      <c r="J249" s="78">
        <f t="shared" si="40"/>
        <v>75.657425601015703</v>
      </c>
      <c r="K249" s="78">
        <f t="shared" si="40"/>
        <v>88.37756799105145</v>
      </c>
      <c r="L249" s="78">
        <f t="shared" si="40"/>
        <v>90.495563535694941</v>
      </c>
      <c r="M249" s="78">
        <f t="shared" ref="M249:N249" si="41">M220/M192*1000</f>
        <v>92.830401722367981</v>
      </c>
      <c r="N249" s="78">
        <f t="shared" si="41"/>
        <v>92.136517124213299</v>
      </c>
      <c r="O249" s="113">
        <f t="shared" ref="O249:O254" si="42">N249/J249-1</f>
        <v>0.21781195160011313</v>
      </c>
      <c r="P249" s="59">
        <f t="shared" ref="P249:P254" si="43">N249/M249-1</f>
        <v>-7.4747559558119292E-3</v>
      </c>
    </row>
    <row r="250" spans="1:16">
      <c r="A250" s="10"/>
      <c r="B250" s="114" t="s">
        <v>25</v>
      </c>
      <c r="C250" s="22" t="s">
        <v>13</v>
      </c>
      <c r="D250" s="78">
        <f t="shared" ref="D250:L250" si="44">D221/D193*1000</f>
        <v>176.86244621304402</v>
      </c>
      <c r="E250" s="78">
        <f t="shared" si="44"/>
        <v>180.14348464783637</v>
      </c>
      <c r="F250" s="78">
        <f t="shared" si="44"/>
        <v>185.39971218542885</v>
      </c>
      <c r="G250" s="78">
        <f t="shared" si="44"/>
        <v>215.49750807235432</v>
      </c>
      <c r="H250" s="78">
        <f t="shared" si="44"/>
        <v>202.20446675496967</v>
      </c>
      <c r="I250" s="78">
        <f t="shared" si="44"/>
        <v>209.36926652834416</v>
      </c>
      <c r="J250" s="78">
        <f t="shared" si="44"/>
        <v>205.18959106527387</v>
      </c>
      <c r="K250" s="78">
        <f t="shared" si="44"/>
        <v>231.8331172136289</v>
      </c>
      <c r="L250" s="78">
        <f t="shared" si="44"/>
        <v>241.31478440572471</v>
      </c>
      <c r="M250" s="78">
        <f>M221/M193*1000</f>
        <v>242.91436541336023</v>
      </c>
      <c r="N250" s="78">
        <f>N221/N193*1000</f>
        <v>239.34537257671599</v>
      </c>
      <c r="O250" s="80">
        <f t="shared" si="42"/>
        <v>0.16645962075423526</v>
      </c>
      <c r="P250" s="59">
        <f t="shared" si="43"/>
        <v>-1.469239100195241E-2</v>
      </c>
    </row>
    <row r="251" spans="1:16">
      <c r="A251" s="10"/>
      <c r="B251" s="114" t="s">
        <v>26</v>
      </c>
      <c r="C251" s="22" t="s">
        <v>13</v>
      </c>
      <c r="D251" s="78">
        <f t="shared" ref="D251:L251" si="45">D222/D194*1000</f>
        <v>85.416132774845323</v>
      </c>
      <c r="E251" s="78">
        <f t="shared" si="45"/>
        <v>71.388616148014876</v>
      </c>
      <c r="F251" s="78">
        <f t="shared" si="45"/>
        <v>64.224362860388766</v>
      </c>
      <c r="G251" s="78">
        <f t="shared" si="45"/>
        <v>62.764070672523623</v>
      </c>
      <c r="H251" s="78">
        <f t="shared" si="45"/>
        <v>57.00406603245181</v>
      </c>
      <c r="I251" s="78">
        <f t="shared" si="45"/>
        <v>57.081489785460924</v>
      </c>
      <c r="J251" s="78">
        <f t="shared" si="45"/>
        <v>55.958123883942868</v>
      </c>
      <c r="K251" s="78">
        <f t="shared" si="45"/>
        <v>67.776246083518529</v>
      </c>
      <c r="L251" s="78">
        <f t="shared" si="45"/>
        <v>70.230491628787007</v>
      </c>
      <c r="M251" s="78">
        <f>M222/M194*1000</f>
        <v>72.832270468040036</v>
      </c>
      <c r="N251" s="78">
        <f>N222/N194*1000</f>
        <v>72.828480255557523</v>
      </c>
      <c r="O251" s="80">
        <f t="shared" si="42"/>
        <v>0.30148180819292247</v>
      </c>
      <c r="P251" s="59">
        <f t="shared" si="43"/>
        <v>-5.2040290082322471E-5</v>
      </c>
    </row>
    <row r="252" spans="1:16">
      <c r="A252" s="10">
        <v>109</v>
      </c>
      <c r="B252" s="33" t="s">
        <v>146</v>
      </c>
      <c r="C252" s="22" t="s">
        <v>13</v>
      </c>
      <c r="D252" s="78">
        <f t="shared" ref="D252:L252" si="46">D234/D195*1000</f>
        <v>372.8919638270292</v>
      </c>
      <c r="E252" s="78">
        <f t="shared" si="46"/>
        <v>334.49118997273644</v>
      </c>
      <c r="F252" s="78">
        <f t="shared" si="46"/>
        <v>303.85512966322995</v>
      </c>
      <c r="G252" s="78">
        <f t="shared" si="46"/>
        <v>301.09867764739812</v>
      </c>
      <c r="H252" s="78">
        <f t="shared" si="46"/>
        <v>284.94835252070277</v>
      </c>
      <c r="I252" s="78">
        <f t="shared" si="46"/>
        <v>291.61325214860648</v>
      </c>
      <c r="J252" s="78">
        <f t="shared" si="46"/>
        <v>273.6437313056594</v>
      </c>
      <c r="K252" s="78">
        <f t="shared" si="46"/>
        <v>263.022180316711</v>
      </c>
      <c r="L252" s="78">
        <f t="shared" si="46"/>
        <v>260.92996808450863</v>
      </c>
      <c r="M252" s="78">
        <f t="shared" ref="M252:N252" si="47">M234/M195*1000</f>
        <v>257.73476763134607</v>
      </c>
      <c r="N252" s="78">
        <f t="shared" si="47"/>
        <v>256.30229317499709</v>
      </c>
      <c r="O252" s="113">
        <f t="shared" si="42"/>
        <v>-6.3372320089042922E-2</v>
      </c>
      <c r="P252" s="59">
        <f t="shared" si="43"/>
        <v>-5.5579403179237818E-3</v>
      </c>
    </row>
    <row r="253" spans="1:16">
      <c r="A253" s="7"/>
      <c r="B253" s="114" t="s">
        <v>25</v>
      </c>
      <c r="C253" s="22" t="s">
        <v>13</v>
      </c>
      <c r="D253" s="57">
        <f t="shared" ref="D253:L253" si="48">D235/D196*1000</f>
        <v>372.54285217921017</v>
      </c>
      <c r="E253" s="57">
        <f t="shared" si="48"/>
        <v>334.19257777333985</v>
      </c>
      <c r="F253" s="57">
        <f t="shared" si="48"/>
        <v>303.37144125275842</v>
      </c>
      <c r="G253" s="57">
        <f t="shared" si="48"/>
        <v>300.83571669728707</v>
      </c>
      <c r="H253" s="57">
        <f t="shared" si="48"/>
        <v>284.82963413898523</v>
      </c>
      <c r="I253" s="57">
        <f t="shared" si="48"/>
        <v>291.55004377591314</v>
      </c>
      <c r="J253" s="57">
        <f t="shared" si="48"/>
        <v>273.54257647329069</v>
      </c>
      <c r="K253" s="57">
        <f t="shared" si="48"/>
        <v>262.95173666426712</v>
      </c>
      <c r="L253" s="57">
        <f t="shared" si="48"/>
        <v>260.88976847023577</v>
      </c>
      <c r="M253" s="57">
        <f>M235/M196*1000</f>
        <v>257.64490007899991</v>
      </c>
      <c r="N253" s="57">
        <f>N235/N196*1000</f>
        <v>256.2114953639491</v>
      </c>
      <c r="O253" s="80">
        <f t="shared" si="42"/>
        <v>-6.3357892335396016E-2</v>
      </c>
      <c r="P253" s="59">
        <f t="shared" si="43"/>
        <v>-5.5634895727075806E-3</v>
      </c>
    </row>
    <row r="254" spans="1:16">
      <c r="A254" s="7"/>
      <c r="B254" s="114" t="s">
        <v>26</v>
      </c>
      <c r="C254" s="22" t="s">
        <v>13</v>
      </c>
      <c r="D254" s="57">
        <f t="shared" ref="D254:L254" si="49">D236/D197*1000</f>
        <v>669.89162162162154</v>
      </c>
      <c r="E254" s="57">
        <f t="shared" si="49"/>
        <v>646.27875801719892</v>
      </c>
      <c r="F254" s="57">
        <f t="shared" si="49"/>
        <v>946.07241666668779</v>
      </c>
      <c r="G254" s="57">
        <f t="shared" si="49"/>
        <v>413.23412856564181</v>
      </c>
      <c r="H254" s="57">
        <f t="shared" si="49"/>
        <v>317.99014932932931</v>
      </c>
      <c r="I254" s="57">
        <f t="shared" si="49"/>
        <v>304.92328828118082</v>
      </c>
      <c r="J254" s="57">
        <f t="shared" si="49"/>
        <v>296.96958102140223</v>
      </c>
      <c r="K254" s="57">
        <f t="shared" si="49"/>
        <v>280.81571772940288</v>
      </c>
      <c r="L254" s="57">
        <f t="shared" si="49"/>
        <v>271.72033925889349</v>
      </c>
      <c r="M254" s="57">
        <f>M236/M197*1000</f>
        <v>283.15250255419221</v>
      </c>
      <c r="N254" s="57">
        <f>N236/N197*1000</f>
        <v>284.04426722911052</v>
      </c>
      <c r="O254" s="80">
        <f t="shared" si="42"/>
        <v>-4.3524032824628578E-2</v>
      </c>
      <c r="P254" s="59">
        <f t="shared" si="43"/>
        <v>3.1494147742792133E-3</v>
      </c>
    </row>
    <row r="255" spans="1:16">
      <c r="A255" s="6"/>
      <c r="B255" s="109" t="s">
        <v>121</v>
      </c>
      <c r="C255" s="107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7"/>
      <c r="P255" s="107"/>
    </row>
    <row r="256" spans="1:16" ht="22.5">
      <c r="A256" s="10">
        <v>110</v>
      </c>
      <c r="B256" s="31" t="s">
        <v>49</v>
      </c>
      <c r="C256" s="32" t="s">
        <v>18</v>
      </c>
      <c r="D256" s="68">
        <v>53.3</v>
      </c>
      <c r="E256" s="68">
        <v>52.595999999999997</v>
      </c>
      <c r="F256" s="68">
        <v>51.968000000000004</v>
      </c>
      <c r="G256" s="69">
        <v>51.374000000000002</v>
      </c>
      <c r="H256" s="69">
        <v>50.655000000000001</v>
      </c>
      <c r="I256" s="69">
        <v>50.222000000000001</v>
      </c>
      <c r="J256" s="69">
        <v>49.805</v>
      </c>
      <c r="K256" s="69">
        <v>49.076000000000001</v>
      </c>
      <c r="L256" s="69">
        <v>48.688000000000002</v>
      </c>
      <c r="M256" s="69">
        <v>48.354999999999997</v>
      </c>
      <c r="N256" s="69">
        <v>48.069000000000003</v>
      </c>
      <c r="O256" s="79">
        <f>N256/J256-1</f>
        <v>-3.4855938158819377E-2</v>
      </c>
      <c r="P256" s="63">
        <f>N256/M256-1</f>
        <v>-5.9145900113740657E-3</v>
      </c>
    </row>
    <row r="257" spans="1:16" ht="22.5">
      <c r="A257" s="10">
        <v>111</v>
      </c>
      <c r="B257" s="31" t="s">
        <v>14</v>
      </c>
      <c r="C257" s="32" t="s">
        <v>20</v>
      </c>
      <c r="D257" s="68">
        <v>33.195752999999996</v>
      </c>
      <c r="E257" s="69">
        <v>32.790883000000001</v>
      </c>
      <c r="F257" s="69">
        <v>30.209854</v>
      </c>
      <c r="G257" s="69">
        <v>30.271789999999999</v>
      </c>
      <c r="H257" s="69">
        <v>30.2</v>
      </c>
      <c r="I257" s="69">
        <v>30.243027000000001</v>
      </c>
      <c r="J257" s="69">
        <v>30.14066</v>
      </c>
      <c r="K257" s="69">
        <v>29.758022</v>
      </c>
      <c r="L257" s="69">
        <v>29.6189</v>
      </c>
      <c r="M257" s="69">
        <v>29.530379</v>
      </c>
      <c r="N257" s="69">
        <v>29.326786999999999</v>
      </c>
      <c r="O257" s="79">
        <f>N257/J257-1</f>
        <v>-2.7002494305035207E-2</v>
      </c>
      <c r="P257" s="63">
        <f>N257/M257-1</f>
        <v>-6.8943239773522347E-3</v>
      </c>
    </row>
    <row r="258" spans="1:16" ht="22.5">
      <c r="A258" s="6">
        <v>112</v>
      </c>
      <c r="B258" s="33" t="s">
        <v>81</v>
      </c>
      <c r="C258" s="22" t="s">
        <v>20</v>
      </c>
      <c r="D258" s="70">
        <v>22.988</v>
      </c>
      <c r="E258" s="71">
        <v>22.603999999999999</v>
      </c>
      <c r="F258" s="71">
        <v>19.829000000000001</v>
      </c>
      <c r="G258" s="71">
        <v>19.774000000000001</v>
      </c>
      <c r="H258" s="71">
        <v>19.738</v>
      </c>
      <c r="I258" s="71">
        <v>19.728823999999999</v>
      </c>
      <c r="J258" s="71">
        <v>19.597017999999998</v>
      </c>
      <c r="K258" s="71">
        <v>19.252825000000001</v>
      </c>
      <c r="L258" s="71">
        <v>19.11495</v>
      </c>
      <c r="M258" s="71">
        <v>18.975739000000001</v>
      </c>
      <c r="N258" s="71">
        <v>18.951930999999998</v>
      </c>
      <c r="O258" s="59">
        <f>N258/J258-1</f>
        <v>-3.2917610220085547E-2</v>
      </c>
      <c r="P258" s="59">
        <f>N258/M258-1</f>
        <v>-1.2546546935537917E-3</v>
      </c>
    </row>
    <row r="259" spans="1:16">
      <c r="A259" s="6"/>
      <c r="B259" s="109" t="s">
        <v>142</v>
      </c>
      <c r="C259" s="107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7"/>
      <c r="P259" s="107"/>
    </row>
    <row r="260" spans="1:16" ht="24.75" customHeight="1">
      <c r="A260" s="10"/>
      <c r="B260" s="31" t="s">
        <v>136</v>
      </c>
      <c r="C260" s="32" t="s">
        <v>3</v>
      </c>
      <c r="D260" s="68">
        <v>100</v>
      </c>
      <c r="E260" s="68">
        <v>100</v>
      </c>
      <c r="F260" s="68">
        <v>100</v>
      </c>
      <c r="G260" s="68">
        <v>100</v>
      </c>
      <c r="H260" s="68">
        <v>100</v>
      </c>
      <c r="I260" s="68">
        <v>100</v>
      </c>
      <c r="J260" s="68">
        <v>100</v>
      </c>
      <c r="K260" s="68">
        <v>100</v>
      </c>
      <c r="L260" s="68">
        <v>100</v>
      </c>
      <c r="M260" s="68">
        <v>100</v>
      </c>
      <c r="N260" s="68">
        <v>100</v>
      </c>
      <c r="O260" s="68">
        <f t="shared" ref="O260:O291" si="50">N260-J260</f>
        <v>0</v>
      </c>
      <c r="P260" s="100">
        <f t="shared" ref="P260:P291" si="51">N260-M260</f>
        <v>0</v>
      </c>
    </row>
    <row r="261" spans="1:16" s="111" customFormat="1">
      <c r="A261" s="112"/>
      <c r="B261" s="33" t="s">
        <v>130</v>
      </c>
      <c r="C261" s="22" t="s">
        <v>3</v>
      </c>
      <c r="D261" s="70">
        <v>3.3518240362591656</v>
      </c>
      <c r="E261" s="70">
        <v>5.724570424110409</v>
      </c>
      <c r="F261" s="70">
        <v>4.9782948329708834</v>
      </c>
      <c r="G261" s="70">
        <v>3.1644453579270184</v>
      </c>
      <c r="H261" s="70">
        <v>5.8714189105374421</v>
      </c>
      <c r="I261" s="70">
        <v>4.1259105379736134</v>
      </c>
      <c r="J261" s="70">
        <v>5.8465639421239199</v>
      </c>
      <c r="K261" s="70">
        <v>3.4056252685439845</v>
      </c>
      <c r="L261" s="70">
        <v>3.8702431036482383</v>
      </c>
      <c r="M261" s="70">
        <v>3.8037386115388037</v>
      </c>
      <c r="N261" s="70">
        <v>3.934779978914297</v>
      </c>
      <c r="O261" s="70">
        <f t="shared" si="50"/>
        <v>-1.911783963209623</v>
      </c>
      <c r="P261" s="101">
        <f t="shared" si="51"/>
        <v>0.13104136737549332</v>
      </c>
    </row>
    <row r="262" spans="1:16" s="111" customFormat="1" ht="33.75">
      <c r="A262" s="112"/>
      <c r="B262" s="33" t="s">
        <v>131</v>
      </c>
      <c r="C262" s="22" t="s">
        <v>3</v>
      </c>
      <c r="D262" s="70">
        <v>18.815381846147133</v>
      </c>
      <c r="E262" s="70">
        <v>22.36197601664993</v>
      </c>
      <c r="F262" s="70">
        <v>24.820391472920125</v>
      </c>
      <c r="G262" s="70">
        <v>27.092342108319183</v>
      </c>
      <c r="H262" s="70">
        <v>28.545714137423072</v>
      </c>
      <c r="I262" s="70">
        <v>34.647787378186734</v>
      </c>
      <c r="J262" s="70">
        <v>34.303637945180341</v>
      </c>
      <c r="K262" s="70">
        <v>32.027606998886668</v>
      </c>
      <c r="L262" s="70">
        <v>36.705001029192395</v>
      </c>
      <c r="M262" s="70">
        <v>41.306938091243914</v>
      </c>
      <c r="N262" s="70">
        <v>42.265808845424097</v>
      </c>
      <c r="O262" s="70">
        <f t="shared" si="50"/>
        <v>7.9621709002437555</v>
      </c>
      <c r="P262" s="101">
        <f t="shared" si="51"/>
        <v>0.95887075418018242</v>
      </c>
    </row>
    <row r="263" spans="1:16" s="111" customFormat="1" ht="22.5">
      <c r="A263" s="112"/>
      <c r="B263" s="33" t="s">
        <v>132</v>
      </c>
      <c r="C263" s="22" t="s">
        <v>3</v>
      </c>
      <c r="D263" s="70">
        <v>28.879710715096312</v>
      </c>
      <c r="E263" s="70">
        <v>19.807675536911784</v>
      </c>
      <c r="F263" s="70">
        <v>15.415319630646515</v>
      </c>
      <c r="G263" s="70">
        <v>20.305846479737884</v>
      </c>
      <c r="H263" s="70">
        <v>32.780508067067785</v>
      </c>
      <c r="I263" s="70">
        <v>29.647789640493226</v>
      </c>
      <c r="J263" s="70">
        <v>30.291773341973034</v>
      </c>
      <c r="K263" s="70">
        <v>38.512995682604071</v>
      </c>
      <c r="L263" s="70">
        <v>34.96491887400385</v>
      </c>
      <c r="M263" s="70">
        <v>29.254480021291013</v>
      </c>
      <c r="N263" s="70">
        <v>29.438945074070901</v>
      </c>
      <c r="O263" s="70">
        <f t="shared" si="50"/>
        <v>-0.85282826790213306</v>
      </c>
      <c r="P263" s="101">
        <f t="shared" si="51"/>
        <v>0.18446505277988834</v>
      </c>
    </row>
    <row r="264" spans="1:16" s="111" customFormat="1" ht="22.5">
      <c r="A264" s="112"/>
      <c r="B264" s="33" t="s">
        <v>133</v>
      </c>
      <c r="C264" s="22" t="s">
        <v>3</v>
      </c>
      <c r="D264" s="70">
        <v>29.076640829251048</v>
      </c>
      <c r="E264" s="70">
        <v>29.139086835490097</v>
      </c>
      <c r="F264" s="70">
        <v>35.96413981633912</v>
      </c>
      <c r="G264" s="70">
        <v>30.818520193362538</v>
      </c>
      <c r="H264" s="70">
        <v>16.945127246243878</v>
      </c>
      <c r="I264" s="70">
        <v>15.717920178447391</v>
      </c>
      <c r="J264" s="70">
        <v>15.11071260256224</v>
      </c>
      <c r="K264" s="70">
        <v>11.013559375320103</v>
      </c>
      <c r="L264" s="70">
        <v>10.597994810871194</v>
      </c>
      <c r="M264" s="70">
        <v>10.735677719962693</v>
      </c>
      <c r="N264" s="70">
        <v>9.3844587400143382</v>
      </c>
      <c r="O264" s="70">
        <f t="shared" si="50"/>
        <v>-5.7262538625479014</v>
      </c>
      <c r="P264" s="101">
        <f t="shared" si="51"/>
        <v>-1.3512189799483547</v>
      </c>
    </row>
    <row r="265" spans="1:16" s="111" customFormat="1">
      <c r="A265" s="112"/>
      <c r="B265" s="33" t="s">
        <v>134</v>
      </c>
      <c r="C265" s="22" t="s">
        <v>3</v>
      </c>
      <c r="D265" s="70">
        <v>8.7452412216554922</v>
      </c>
      <c r="E265" s="70">
        <v>10.263007053713483</v>
      </c>
      <c r="F265" s="70">
        <v>5.9207665829812894</v>
      </c>
      <c r="G265" s="70">
        <v>6.0137612473993869</v>
      </c>
      <c r="H265" s="70">
        <v>4.6203125656182218</v>
      </c>
      <c r="I265" s="70">
        <v>4.9847517179358958</v>
      </c>
      <c r="J265" s="70">
        <v>4.9988456078534078</v>
      </c>
      <c r="K265" s="70">
        <v>5.6927132744862607</v>
      </c>
      <c r="L265" s="70">
        <v>4.9840647818956025</v>
      </c>
      <c r="M265" s="70">
        <v>5.6675937223715112</v>
      </c>
      <c r="N265" s="70">
        <v>5.9356118418524133</v>
      </c>
      <c r="O265" s="70">
        <f t="shared" si="50"/>
        <v>0.93676623399900549</v>
      </c>
      <c r="P265" s="101">
        <f t="shared" si="51"/>
        <v>0.26801811948090215</v>
      </c>
    </row>
    <row r="266" spans="1:16" s="111" customFormat="1">
      <c r="A266" s="112"/>
      <c r="B266" s="33" t="s">
        <v>135</v>
      </c>
      <c r="C266" s="22" t="s">
        <v>3</v>
      </c>
      <c r="D266" s="70">
        <v>7.2103704418668313</v>
      </c>
      <c r="E266" s="70">
        <v>8.2975390828619737</v>
      </c>
      <c r="F266" s="70">
        <v>8.3683358507392125</v>
      </c>
      <c r="G266" s="70">
        <v>8.4368689748867958</v>
      </c>
      <c r="H266" s="70">
        <v>7.7098930357386797</v>
      </c>
      <c r="I266" s="70">
        <v>7.4815321659796181</v>
      </c>
      <c r="J266" s="70">
        <v>6.6505328850631802</v>
      </c>
      <c r="K266" s="70">
        <v>6.3895563526913568</v>
      </c>
      <c r="L266" s="70">
        <v>6.0332383096835089</v>
      </c>
      <c r="M266" s="70">
        <v>6.260890161723311</v>
      </c>
      <c r="N266" s="70">
        <v>5.7603002408210724</v>
      </c>
      <c r="O266" s="70">
        <f t="shared" si="50"/>
        <v>-0.8902326442421078</v>
      </c>
      <c r="P266" s="101">
        <f t="shared" si="51"/>
        <v>-0.50058992090223864</v>
      </c>
    </row>
    <row r="267" spans="1:16" s="111" customFormat="1">
      <c r="A267" s="112"/>
      <c r="B267" s="33" t="s">
        <v>40</v>
      </c>
      <c r="C267" s="22" t="s">
        <v>3</v>
      </c>
      <c r="D267" s="70">
        <v>3.9208309097239957</v>
      </c>
      <c r="E267" s="70">
        <v>4.4061450502623254</v>
      </c>
      <c r="F267" s="70">
        <v>4.5327518134028688</v>
      </c>
      <c r="G267" s="70">
        <v>4.1682156383671991</v>
      </c>
      <c r="H267" s="70">
        <v>3.5270260373709164</v>
      </c>
      <c r="I267" s="70">
        <v>3.3943083809835231</v>
      </c>
      <c r="J267" s="70">
        <v>2.7979336752438773</v>
      </c>
      <c r="K267" s="70">
        <v>2.9579430474675577</v>
      </c>
      <c r="L267" s="70">
        <v>2.8445390907052195</v>
      </c>
      <c r="M267" s="70">
        <v>2.9706816718687534</v>
      </c>
      <c r="N267" s="70">
        <v>3.2800952789028823</v>
      </c>
      <c r="O267" s="70">
        <f t="shared" si="50"/>
        <v>0.48216160365900507</v>
      </c>
      <c r="P267" s="101">
        <f t="shared" si="51"/>
        <v>0.3094136070341289</v>
      </c>
    </row>
    <row r="268" spans="1:16" ht="24.75" customHeight="1">
      <c r="A268" s="10"/>
      <c r="B268" s="31" t="s">
        <v>137</v>
      </c>
      <c r="C268" s="32" t="s">
        <v>3</v>
      </c>
      <c r="D268" s="68">
        <v>100</v>
      </c>
      <c r="E268" s="68">
        <v>100</v>
      </c>
      <c r="F268" s="68">
        <v>100</v>
      </c>
      <c r="G268" s="68">
        <v>100</v>
      </c>
      <c r="H268" s="68">
        <v>100</v>
      </c>
      <c r="I268" s="68">
        <v>100</v>
      </c>
      <c r="J268" s="68">
        <v>100</v>
      </c>
      <c r="K268" s="68">
        <v>100</v>
      </c>
      <c r="L268" s="68">
        <v>100</v>
      </c>
      <c r="M268" s="68">
        <v>100</v>
      </c>
      <c r="N268" s="68">
        <v>100</v>
      </c>
      <c r="O268" s="68">
        <f t="shared" si="50"/>
        <v>0</v>
      </c>
      <c r="P268" s="100">
        <f t="shared" si="51"/>
        <v>0</v>
      </c>
    </row>
    <row r="269" spans="1:16" s="111" customFormat="1">
      <c r="A269" s="112"/>
      <c r="B269" s="33" t="s">
        <v>122</v>
      </c>
      <c r="C269" s="22" t="s">
        <v>3</v>
      </c>
      <c r="D269" s="70">
        <v>7.2251621933504619</v>
      </c>
      <c r="E269" s="70">
        <v>8.1163668802978712</v>
      </c>
      <c r="F269" s="70">
        <v>8.1199603407307226</v>
      </c>
      <c r="G269" s="70">
        <v>7.5859454875921521</v>
      </c>
      <c r="H269" s="70">
        <v>6.9767833734309059</v>
      </c>
      <c r="I269" s="70">
        <v>6.8279731561345285</v>
      </c>
      <c r="J269" s="70">
        <v>6.0316352549435557</v>
      </c>
      <c r="K269" s="70">
        <v>5.7845566644550255</v>
      </c>
      <c r="L269" s="70">
        <v>5.4025452378097079</v>
      </c>
      <c r="M269" s="70">
        <v>5.6520046116985068</v>
      </c>
      <c r="N269" s="70">
        <v>6.6825788505991</v>
      </c>
      <c r="O269" s="70">
        <f t="shared" si="50"/>
        <v>0.65094359565554427</v>
      </c>
      <c r="P269" s="101">
        <f t="shared" si="51"/>
        <v>1.0305742389005932</v>
      </c>
    </row>
    <row r="270" spans="1:16" s="111" customFormat="1">
      <c r="A270" s="112"/>
      <c r="B270" s="33" t="s">
        <v>123</v>
      </c>
      <c r="C270" s="22" t="s">
        <v>3</v>
      </c>
      <c r="D270" s="70">
        <v>9.0780772115000818</v>
      </c>
      <c r="E270" s="70">
        <v>9.8336572269875901</v>
      </c>
      <c r="F270" s="70">
        <v>10.171347513890691</v>
      </c>
      <c r="G270" s="70">
        <v>9.7422992010593212</v>
      </c>
      <c r="H270" s="70">
        <v>9.2645216375265989</v>
      </c>
      <c r="I270" s="70">
        <v>9.011212536527081</v>
      </c>
      <c r="J270" s="70">
        <v>7.8382249604369321</v>
      </c>
      <c r="K270" s="70">
        <v>7.5498215521098091</v>
      </c>
      <c r="L270" s="70">
        <v>7.0737813153877598</v>
      </c>
      <c r="M270" s="70">
        <v>7.2077616652502456</v>
      </c>
      <c r="N270" s="70">
        <v>8.4791455973385812</v>
      </c>
      <c r="O270" s="70">
        <f t="shared" si="50"/>
        <v>0.64092063690164913</v>
      </c>
      <c r="P270" s="101">
        <f t="shared" si="51"/>
        <v>1.2713839320883356</v>
      </c>
    </row>
    <row r="271" spans="1:16" s="111" customFormat="1" ht="24.75" customHeight="1">
      <c r="A271" s="112"/>
      <c r="B271" s="33" t="s">
        <v>124</v>
      </c>
      <c r="C271" s="22" t="s">
        <v>3</v>
      </c>
      <c r="D271" s="70">
        <v>6.8285712089114607</v>
      </c>
      <c r="E271" s="70">
        <v>8.4366679863790228</v>
      </c>
      <c r="F271" s="70">
        <v>9.4705279150988044</v>
      </c>
      <c r="G271" s="70">
        <v>10.163537101038095</v>
      </c>
      <c r="H271" s="70">
        <v>9.6649417108177431</v>
      </c>
      <c r="I271" s="70">
        <v>9.3833872980583237</v>
      </c>
      <c r="J271" s="70">
        <v>8.6999919806537509</v>
      </c>
      <c r="K271" s="70">
        <v>8.5141050110608152</v>
      </c>
      <c r="L271" s="70">
        <v>7.6080617123842842</v>
      </c>
      <c r="M271" s="70">
        <v>7.7356732781738353</v>
      </c>
      <c r="N271" s="70">
        <v>10.435106258599298</v>
      </c>
      <c r="O271" s="70">
        <f t="shared" si="50"/>
        <v>1.7351142779455468</v>
      </c>
      <c r="P271" s="101">
        <f t="shared" si="51"/>
        <v>2.6994329804254624</v>
      </c>
    </row>
    <row r="272" spans="1:16" s="111" customFormat="1" ht="33.75">
      <c r="A272" s="112"/>
      <c r="B272" s="33" t="s">
        <v>125</v>
      </c>
      <c r="C272" s="22" t="s">
        <v>3</v>
      </c>
      <c r="D272" s="70">
        <v>6.7171661594181646</v>
      </c>
      <c r="E272" s="70">
        <v>5.4973606111941669</v>
      </c>
      <c r="F272" s="70">
        <v>5.7425227613965468</v>
      </c>
      <c r="G272" s="70">
        <v>5.3168898444946873</v>
      </c>
      <c r="H272" s="70">
        <v>10.904553316020655</v>
      </c>
      <c r="I272" s="70">
        <v>8.3046746751464973</v>
      </c>
      <c r="J272" s="70">
        <v>10.387960728814047</v>
      </c>
      <c r="K272" s="70">
        <v>8.9531968621738187</v>
      </c>
      <c r="L272" s="70">
        <v>10.008359241648536</v>
      </c>
      <c r="M272" s="70">
        <v>11.249314671864626</v>
      </c>
      <c r="N272" s="70">
        <v>11.217083323214158</v>
      </c>
      <c r="O272" s="70">
        <f t="shared" si="50"/>
        <v>0.82912259440011127</v>
      </c>
      <c r="P272" s="101">
        <f t="shared" si="51"/>
        <v>-3.223134865046795E-2</v>
      </c>
    </row>
    <row r="273" spans="1:16" s="111" customFormat="1">
      <c r="A273" s="112"/>
      <c r="B273" s="33" t="s">
        <v>126</v>
      </c>
      <c r="C273" s="22" t="s">
        <v>3</v>
      </c>
      <c r="D273" s="70">
        <v>19.274997958119524</v>
      </c>
      <c r="E273" s="70">
        <v>21.033515157614406</v>
      </c>
      <c r="F273" s="70">
        <v>20.350925071904708</v>
      </c>
      <c r="G273" s="70">
        <v>17.431324728134864</v>
      </c>
      <c r="H273" s="70">
        <v>26.076626645740685</v>
      </c>
      <c r="I273" s="70">
        <v>21.506134692907679</v>
      </c>
      <c r="J273" s="70">
        <v>22.322026019908893</v>
      </c>
      <c r="K273" s="70">
        <v>20.765086001642636</v>
      </c>
      <c r="L273" s="70">
        <v>21.526336620840738</v>
      </c>
      <c r="M273" s="70">
        <v>21.301869501660349</v>
      </c>
      <c r="N273" s="70">
        <v>20.854525081873518</v>
      </c>
      <c r="O273" s="70">
        <f t="shared" si="50"/>
        <v>-1.467500938035375</v>
      </c>
      <c r="P273" s="101">
        <f t="shared" si="51"/>
        <v>-0.44734441978683037</v>
      </c>
    </row>
    <row r="274" spans="1:16" s="111" customFormat="1" ht="22.5">
      <c r="A274" s="112"/>
      <c r="B274" s="33" t="s">
        <v>127</v>
      </c>
      <c r="C274" s="22" t="s">
        <v>3</v>
      </c>
      <c r="D274" s="70">
        <v>45.104634172415842</v>
      </c>
      <c r="E274" s="70">
        <v>41.191619827474405</v>
      </c>
      <c r="F274" s="70">
        <v>44.212827883258861</v>
      </c>
      <c r="G274" s="70">
        <v>47.235846628722648</v>
      </c>
      <c r="H274" s="70">
        <v>35.216662160683811</v>
      </c>
      <c r="I274" s="70">
        <v>43.097445276996929</v>
      </c>
      <c r="J274" s="70">
        <v>42.63791111934389</v>
      </c>
      <c r="K274" s="70">
        <v>46.099418874921319</v>
      </c>
      <c r="L274" s="70">
        <v>46.375072829850915</v>
      </c>
      <c r="M274" s="70">
        <v>45.178051199754073</v>
      </c>
      <c r="N274" s="70">
        <v>40.04348800366428</v>
      </c>
      <c r="O274" s="70">
        <f t="shared" si="50"/>
        <v>-2.5944231156796107</v>
      </c>
      <c r="P274" s="101">
        <f t="shared" si="51"/>
        <v>-5.1345631960897933</v>
      </c>
    </row>
    <row r="275" spans="1:16" s="111" customFormat="1">
      <c r="A275" s="112"/>
      <c r="B275" s="33" t="s">
        <v>128</v>
      </c>
      <c r="C275" s="22" t="s">
        <v>3</v>
      </c>
      <c r="D275" s="70">
        <v>4.523020806608157</v>
      </c>
      <c r="E275" s="70">
        <v>4.2997310372532276</v>
      </c>
      <c r="F275" s="70">
        <v>0.63003107029248073</v>
      </c>
      <c r="G275" s="70">
        <v>0.77020425289174432</v>
      </c>
      <c r="H275" s="70">
        <v>0.81710054496977758</v>
      </c>
      <c r="I275" s="70">
        <v>0.60912226468515374</v>
      </c>
      <c r="J275" s="70">
        <v>0.86202574301840662</v>
      </c>
      <c r="K275" s="70">
        <v>0.63732180590431553</v>
      </c>
      <c r="L275" s="70">
        <v>0.69838441826515729</v>
      </c>
      <c r="M275" s="70">
        <v>0.43317266688636896</v>
      </c>
      <c r="N275" s="70">
        <v>0.79708216515132457</v>
      </c>
      <c r="O275" s="70">
        <f t="shared" si="50"/>
        <v>-6.4943577867082047E-2</v>
      </c>
      <c r="P275" s="101">
        <f t="shared" si="51"/>
        <v>0.36390949826495561</v>
      </c>
    </row>
    <row r="276" spans="1:16" s="111" customFormat="1">
      <c r="A276" s="112"/>
      <c r="B276" s="33" t="s">
        <v>129</v>
      </c>
      <c r="C276" s="22" t="s">
        <v>3</v>
      </c>
      <c r="D276" s="70">
        <v>1.2483702896763034</v>
      </c>
      <c r="E276" s="70">
        <v>1.5910812727993207</v>
      </c>
      <c r="F276" s="70">
        <v>1.3018574434271748</v>
      </c>
      <c r="G276" s="70">
        <v>1.7539527560664945</v>
      </c>
      <c r="H276" s="70">
        <v>1.078810610809827</v>
      </c>
      <c r="I276" s="70">
        <v>1.26005009954381</v>
      </c>
      <c r="J276" s="70">
        <v>1.2202241928805182</v>
      </c>
      <c r="K276" s="70">
        <v>1.6964932277322611</v>
      </c>
      <c r="L276" s="70">
        <v>1.3074586238129038</v>
      </c>
      <c r="M276" s="70">
        <v>1.2421524047119932</v>
      </c>
      <c r="N276" s="70">
        <v>1.4909907195597392</v>
      </c>
      <c r="O276" s="70">
        <f t="shared" si="50"/>
        <v>0.27076652667922096</v>
      </c>
      <c r="P276" s="101">
        <f t="shared" si="51"/>
        <v>0.24883831484774599</v>
      </c>
    </row>
    <row r="277" spans="1:16" ht="36.75" customHeight="1">
      <c r="A277" s="10"/>
      <c r="B277" s="31" t="s">
        <v>139</v>
      </c>
      <c r="C277" s="32" t="s">
        <v>3</v>
      </c>
      <c r="D277" s="68">
        <v>100</v>
      </c>
      <c r="E277" s="68">
        <v>100</v>
      </c>
      <c r="F277" s="68">
        <v>100</v>
      </c>
      <c r="G277" s="68">
        <v>100</v>
      </c>
      <c r="H277" s="68">
        <v>100</v>
      </c>
      <c r="I277" s="68">
        <v>100</v>
      </c>
      <c r="J277" s="68">
        <v>100</v>
      </c>
      <c r="K277" s="68">
        <v>100</v>
      </c>
      <c r="L277" s="68">
        <v>100</v>
      </c>
      <c r="M277" s="68">
        <v>100</v>
      </c>
      <c r="N277" s="68">
        <v>100</v>
      </c>
      <c r="O277" s="68">
        <f t="shared" si="50"/>
        <v>0</v>
      </c>
      <c r="P277" s="100">
        <f t="shared" si="51"/>
        <v>0</v>
      </c>
    </row>
    <row r="278" spans="1:16" s="111" customFormat="1">
      <c r="A278" s="112"/>
      <c r="B278" s="33" t="s">
        <v>130</v>
      </c>
      <c r="C278" s="22" t="s">
        <v>3</v>
      </c>
      <c r="D278" s="70">
        <v>20.838265254901117</v>
      </c>
      <c r="E278" s="70">
        <v>44.067263050429432</v>
      </c>
      <c r="F278" s="70">
        <v>33.568038500071616</v>
      </c>
      <c r="G278" s="70">
        <v>30.363484483027143</v>
      </c>
      <c r="H278" s="70">
        <v>18.072536599498648</v>
      </c>
      <c r="I278" s="70">
        <v>27.039707871536734</v>
      </c>
      <c r="J278" s="70">
        <v>20.896301877945422</v>
      </c>
      <c r="K278" s="70">
        <v>15.227713429658193</v>
      </c>
      <c r="L278" s="70">
        <v>15.720627436593224</v>
      </c>
      <c r="M278" s="70">
        <v>27.054231802629058</v>
      </c>
      <c r="N278" s="70">
        <v>17.635798861055228</v>
      </c>
      <c r="O278" s="70">
        <f t="shared" si="50"/>
        <v>-3.2605030168901941</v>
      </c>
      <c r="P278" s="101">
        <f t="shared" si="51"/>
        <v>-9.4184329415738297</v>
      </c>
    </row>
    <row r="279" spans="1:16" s="111" customFormat="1" ht="33.75">
      <c r="A279" s="112"/>
      <c r="B279" s="33" t="s">
        <v>131</v>
      </c>
      <c r="C279" s="22" t="s">
        <v>3</v>
      </c>
      <c r="D279" s="70">
        <v>5.4050887493476791</v>
      </c>
      <c r="E279" s="70">
        <v>4.5215615031325758</v>
      </c>
      <c r="F279" s="70">
        <v>6.2035542962666046</v>
      </c>
      <c r="G279" s="70">
        <v>5.8141190837828942</v>
      </c>
      <c r="H279" s="70">
        <v>6.5496846256721462</v>
      </c>
      <c r="I279" s="70">
        <v>5.9873949780810394</v>
      </c>
      <c r="J279" s="70">
        <v>6.4800530253064137</v>
      </c>
      <c r="K279" s="70">
        <v>5.8742656176332311</v>
      </c>
      <c r="L279" s="70">
        <v>7.6358331699467676</v>
      </c>
      <c r="M279" s="70">
        <v>6.7254278092124222</v>
      </c>
      <c r="N279" s="70">
        <v>8.1090725849281462</v>
      </c>
      <c r="O279" s="70">
        <f t="shared" si="50"/>
        <v>1.6290195596217325</v>
      </c>
      <c r="P279" s="101">
        <f t="shared" si="51"/>
        <v>1.383644775715724</v>
      </c>
    </row>
    <row r="280" spans="1:16" s="111" customFormat="1" ht="22.5">
      <c r="A280" s="112"/>
      <c r="B280" s="33" t="s">
        <v>132</v>
      </c>
      <c r="C280" s="22" t="s">
        <v>3</v>
      </c>
      <c r="D280" s="70">
        <v>44.627804201030621</v>
      </c>
      <c r="E280" s="70">
        <v>30.748944633700155</v>
      </c>
      <c r="F280" s="70">
        <v>37.161901985382933</v>
      </c>
      <c r="G280" s="70">
        <v>42.53819036735225</v>
      </c>
      <c r="H280" s="70">
        <v>48.348463411422898</v>
      </c>
      <c r="I280" s="70">
        <v>43.133009012439061</v>
      </c>
      <c r="J280" s="70">
        <v>49.259914333341435</v>
      </c>
      <c r="K280" s="70">
        <v>57.325862696612752</v>
      </c>
      <c r="L280" s="70">
        <v>47.427948800723364</v>
      </c>
      <c r="M280" s="70">
        <v>42.596748679746348</v>
      </c>
      <c r="N280" s="70">
        <v>50.086189355385116</v>
      </c>
      <c r="O280" s="70">
        <f t="shared" si="50"/>
        <v>0.82627502204368142</v>
      </c>
      <c r="P280" s="101">
        <f t="shared" si="51"/>
        <v>7.4894406756387681</v>
      </c>
    </row>
    <row r="281" spans="1:16" s="111" customFormat="1" ht="22.5">
      <c r="A281" s="112"/>
      <c r="B281" s="33" t="s">
        <v>133</v>
      </c>
      <c r="C281" s="22" t="s">
        <v>3</v>
      </c>
      <c r="D281" s="70">
        <v>6.8697472429581756</v>
      </c>
      <c r="E281" s="70">
        <v>3.6139589429931624</v>
      </c>
      <c r="F281" s="70">
        <v>4.2123894322029285</v>
      </c>
      <c r="G281" s="70">
        <v>2.6910236550754143</v>
      </c>
      <c r="H281" s="70">
        <v>4.8393016061559528</v>
      </c>
      <c r="I281" s="70">
        <v>4.1142784045193386</v>
      </c>
      <c r="J281" s="70">
        <v>3.9273238304273912</v>
      </c>
      <c r="K281" s="70">
        <v>5.3855238507479486</v>
      </c>
      <c r="L281" s="70">
        <v>8.7642130949699482</v>
      </c>
      <c r="M281" s="70">
        <v>6.7954439950608112</v>
      </c>
      <c r="N281" s="70">
        <v>5.7651638133967635</v>
      </c>
      <c r="O281" s="70">
        <f t="shared" si="50"/>
        <v>1.8378399829693723</v>
      </c>
      <c r="P281" s="101">
        <f t="shared" si="51"/>
        <v>-1.0302801816640477</v>
      </c>
    </row>
    <row r="282" spans="1:16" s="111" customFormat="1">
      <c r="A282" s="112"/>
      <c r="B282" s="33" t="s">
        <v>134</v>
      </c>
      <c r="C282" s="22" t="s">
        <v>3</v>
      </c>
      <c r="D282" s="70">
        <v>5.1370258073498221</v>
      </c>
      <c r="E282" s="70">
        <v>5.413285526829883</v>
      </c>
      <c r="F282" s="70">
        <v>4.7340380062160481</v>
      </c>
      <c r="G282" s="70">
        <v>4.3661438996056239</v>
      </c>
      <c r="H282" s="70">
        <v>5.3936078877156923</v>
      </c>
      <c r="I282" s="70">
        <v>4.8267408393522366</v>
      </c>
      <c r="J282" s="70">
        <v>5.4384272919741905</v>
      </c>
      <c r="K282" s="70">
        <v>3.8078529636420706</v>
      </c>
      <c r="L282" s="70">
        <v>4.2421212298107003</v>
      </c>
      <c r="M282" s="70">
        <v>4.3905829154123923</v>
      </c>
      <c r="N282" s="70">
        <v>4.3379758673252375</v>
      </c>
      <c r="O282" s="70">
        <f t="shared" si="50"/>
        <v>-1.100451424648953</v>
      </c>
      <c r="P282" s="101">
        <f t="shared" si="51"/>
        <v>-5.2607048087154773E-2</v>
      </c>
    </row>
    <row r="283" spans="1:16" s="111" customFormat="1">
      <c r="A283" s="112"/>
      <c r="B283" s="33" t="s">
        <v>135</v>
      </c>
      <c r="C283" s="22" t="s">
        <v>3</v>
      </c>
      <c r="D283" s="70">
        <v>0.24908646523219086</v>
      </c>
      <c r="E283" s="70">
        <v>0.17146657733870632</v>
      </c>
      <c r="F283" s="70">
        <v>0.1999958843072627</v>
      </c>
      <c r="G283" s="70">
        <v>0.21240426995286329</v>
      </c>
      <c r="H283" s="70">
        <v>0.32083160264213484</v>
      </c>
      <c r="I283" s="70">
        <v>0.28906546175383985</v>
      </c>
      <c r="J283" s="70">
        <v>0.30810038840165271</v>
      </c>
      <c r="K283" s="70">
        <v>0.26653872015132046</v>
      </c>
      <c r="L283" s="70">
        <v>0.28273166655039828</v>
      </c>
      <c r="M283" s="70">
        <v>0.22660142545624229</v>
      </c>
      <c r="N283" s="70">
        <v>0.24993996068063856</v>
      </c>
      <c r="O283" s="70">
        <f t="shared" si="50"/>
        <v>-5.8160427721014152E-2</v>
      </c>
      <c r="P283" s="101">
        <f t="shared" si="51"/>
        <v>2.3338535224396273E-2</v>
      </c>
    </row>
    <row r="284" spans="1:16" s="111" customFormat="1">
      <c r="A284" s="112"/>
      <c r="B284" s="33" t="s">
        <v>40</v>
      </c>
      <c r="C284" s="22" t="s">
        <v>3</v>
      </c>
      <c r="D284" s="70">
        <v>16.872982279180402</v>
      </c>
      <c r="E284" s="70">
        <v>11.463519765576088</v>
      </c>
      <c r="F284" s="70">
        <v>13.920081895552597</v>
      </c>
      <c r="G284" s="70">
        <v>14.014634241203799</v>
      </c>
      <c r="H284" s="70">
        <v>16.475574266892533</v>
      </c>
      <c r="I284" s="70">
        <v>14.609803432317742</v>
      </c>
      <c r="J284" s="70">
        <v>13.689879252603498</v>
      </c>
      <c r="K284" s="70">
        <v>12.112242721554495</v>
      </c>
      <c r="L284" s="70">
        <v>15.926524601405603</v>
      </c>
      <c r="M284" s="70">
        <v>12.210963372482714</v>
      </c>
      <c r="N284" s="70">
        <v>13.81585955722888</v>
      </c>
      <c r="O284" s="70">
        <f t="shared" si="50"/>
        <v>0.12598030462538112</v>
      </c>
      <c r="P284" s="101">
        <f t="shared" si="51"/>
        <v>1.6048961847461651</v>
      </c>
    </row>
    <row r="285" spans="1:16" ht="36.75" customHeight="1">
      <c r="A285" s="10"/>
      <c r="B285" s="31" t="s">
        <v>138</v>
      </c>
      <c r="C285" s="32" t="s">
        <v>3</v>
      </c>
      <c r="D285" s="68">
        <v>100</v>
      </c>
      <c r="E285" s="68">
        <v>100</v>
      </c>
      <c r="F285" s="68">
        <v>100</v>
      </c>
      <c r="G285" s="68">
        <v>100</v>
      </c>
      <c r="H285" s="68">
        <v>100</v>
      </c>
      <c r="I285" s="68">
        <v>100</v>
      </c>
      <c r="J285" s="68">
        <v>100</v>
      </c>
      <c r="K285" s="68">
        <v>100</v>
      </c>
      <c r="L285" s="68">
        <v>100</v>
      </c>
      <c r="M285" s="68">
        <v>100</v>
      </c>
      <c r="N285" s="68">
        <v>100</v>
      </c>
      <c r="O285" s="68">
        <f t="shared" si="50"/>
        <v>0</v>
      </c>
      <c r="P285" s="100">
        <f t="shared" si="51"/>
        <v>0</v>
      </c>
    </row>
    <row r="286" spans="1:16" s="111" customFormat="1">
      <c r="A286" s="112"/>
      <c r="B286" s="33" t="s">
        <v>122</v>
      </c>
      <c r="C286" s="22" t="s">
        <v>3</v>
      </c>
      <c r="D286" s="70">
        <v>28.26336817570974</v>
      </c>
      <c r="E286" s="70">
        <v>19.256580293191643</v>
      </c>
      <c r="F286" s="70">
        <v>23.347660374782045</v>
      </c>
      <c r="G286" s="70">
        <v>21.225658571607628</v>
      </c>
      <c r="H286" s="70">
        <v>25.319894982906</v>
      </c>
      <c r="I286" s="70">
        <v>22.812924520270546</v>
      </c>
      <c r="J286" s="70">
        <v>24.128290953271378</v>
      </c>
      <c r="K286" s="70">
        <v>21.921696910937847</v>
      </c>
      <c r="L286" s="70">
        <v>24.95347673115101</v>
      </c>
      <c r="M286" s="70">
        <v>21.000328560316326</v>
      </c>
      <c r="N286" s="70">
        <v>24.650045469003121</v>
      </c>
      <c r="O286" s="70">
        <f t="shared" si="50"/>
        <v>0.52175451573174314</v>
      </c>
      <c r="P286" s="101">
        <f t="shared" si="51"/>
        <v>3.6497169086867949</v>
      </c>
    </row>
    <row r="287" spans="1:16" s="111" customFormat="1">
      <c r="A287" s="112"/>
      <c r="B287" s="33" t="s">
        <v>123</v>
      </c>
      <c r="C287" s="22" t="s">
        <v>3</v>
      </c>
      <c r="D287" s="70">
        <v>8.5736829338486693</v>
      </c>
      <c r="E287" s="70">
        <v>5.9160924194637596</v>
      </c>
      <c r="F287" s="70">
        <v>7.147620361069591</v>
      </c>
      <c r="G287" s="70">
        <v>6.415035686234738</v>
      </c>
      <c r="H287" s="70">
        <v>8.2942142236581962</v>
      </c>
      <c r="I287" s="70">
        <v>7.4801412607895346</v>
      </c>
      <c r="J287" s="70">
        <v>7.2415903838218556</v>
      </c>
      <c r="K287" s="70">
        <v>5.7965500343534977</v>
      </c>
      <c r="L287" s="70">
        <v>7.0018974637192937</v>
      </c>
      <c r="M287" s="70">
        <v>5.4611958334056148</v>
      </c>
      <c r="N287" s="70">
        <v>6.5546044563702068</v>
      </c>
      <c r="O287" s="70">
        <f t="shared" si="50"/>
        <v>-0.68698592745164877</v>
      </c>
      <c r="P287" s="101">
        <f t="shared" si="51"/>
        <v>1.0934086229645921</v>
      </c>
    </row>
    <row r="288" spans="1:16" s="111" customFormat="1" ht="24.75" customHeight="1">
      <c r="A288" s="112"/>
      <c r="B288" s="33" t="s">
        <v>124</v>
      </c>
      <c r="C288" s="22" t="s">
        <v>3</v>
      </c>
      <c r="D288" s="70">
        <v>42.192182699262901</v>
      </c>
      <c r="E288" s="70">
        <v>30.234558312338883</v>
      </c>
      <c r="F288" s="70">
        <v>34.420427657144408</v>
      </c>
      <c r="G288" s="70">
        <v>36.422463510761617</v>
      </c>
      <c r="H288" s="70">
        <v>40.684810199103957</v>
      </c>
      <c r="I288" s="70">
        <v>36.563765210621568</v>
      </c>
      <c r="J288" s="70">
        <v>41.242733277718479</v>
      </c>
      <c r="K288" s="70">
        <v>35.703586784774011</v>
      </c>
      <c r="L288" s="70">
        <v>41.623815215497238</v>
      </c>
      <c r="M288" s="70">
        <v>38.809157803831511</v>
      </c>
      <c r="N288" s="70">
        <v>40.412265392236137</v>
      </c>
      <c r="O288" s="70">
        <f t="shared" si="50"/>
        <v>-0.83046788548234218</v>
      </c>
      <c r="P288" s="101">
        <f t="shared" si="51"/>
        <v>1.603107588404626</v>
      </c>
    </row>
    <row r="289" spans="1:16" s="111" customFormat="1" ht="33.75">
      <c r="A289" s="112"/>
      <c r="B289" s="33" t="s">
        <v>125</v>
      </c>
      <c r="C289" s="22" t="s">
        <v>3</v>
      </c>
      <c r="D289" s="70">
        <v>0</v>
      </c>
      <c r="E289" s="70">
        <v>0</v>
      </c>
      <c r="F289" s="70">
        <v>0</v>
      </c>
      <c r="G289" s="70">
        <v>0</v>
      </c>
      <c r="H289" s="70">
        <v>0</v>
      </c>
      <c r="I289" s="70">
        <v>0</v>
      </c>
      <c r="J289" s="70">
        <v>0</v>
      </c>
      <c r="K289" s="70">
        <v>0</v>
      </c>
      <c r="L289" s="70">
        <v>0</v>
      </c>
      <c r="M289" s="70">
        <v>0</v>
      </c>
      <c r="N289" s="70">
        <v>0</v>
      </c>
      <c r="O289" s="70">
        <f t="shared" si="50"/>
        <v>0</v>
      </c>
      <c r="P289" s="101">
        <f t="shared" si="51"/>
        <v>0</v>
      </c>
    </row>
    <row r="290" spans="1:16" s="111" customFormat="1">
      <c r="A290" s="112"/>
      <c r="B290" s="33" t="s">
        <v>126</v>
      </c>
      <c r="C290" s="22" t="s">
        <v>3</v>
      </c>
      <c r="D290" s="70">
        <v>11.413176349482153</v>
      </c>
      <c r="E290" s="70">
        <v>36.429808311404202</v>
      </c>
      <c r="F290" s="70">
        <v>26.866931783054582</v>
      </c>
      <c r="G290" s="70">
        <v>28.024225155188383</v>
      </c>
      <c r="H290" s="70">
        <v>14.327528334912667</v>
      </c>
      <c r="I290" s="70">
        <v>21.019006943884548</v>
      </c>
      <c r="J290" s="70">
        <v>16.288555907276951</v>
      </c>
      <c r="K290" s="70">
        <v>28.392541423668327</v>
      </c>
      <c r="L290" s="70">
        <v>15.251483090052705</v>
      </c>
      <c r="M290" s="70">
        <v>23.384563682285588</v>
      </c>
      <c r="N290" s="70">
        <v>18.04713209153546</v>
      </c>
      <c r="O290" s="70">
        <f t="shared" si="50"/>
        <v>1.7585761842585086</v>
      </c>
      <c r="P290" s="101">
        <f t="shared" si="51"/>
        <v>-5.3374315907501284</v>
      </c>
    </row>
    <row r="291" spans="1:16" s="111" customFormat="1" ht="22.5">
      <c r="A291" s="112"/>
      <c r="B291" s="33" t="s">
        <v>127</v>
      </c>
      <c r="C291" s="22" t="s">
        <v>3</v>
      </c>
      <c r="D291" s="70">
        <v>1.4429390351543274</v>
      </c>
      <c r="E291" s="70">
        <v>0.9481344962411199</v>
      </c>
      <c r="F291" s="70">
        <v>1.1387120800359787</v>
      </c>
      <c r="G291" s="70">
        <v>1.6058592814559076</v>
      </c>
      <c r="H291" s="70">
        <v>2.4945594667285453</v>
      </c>
      <c r="I291" s="70">
        <v>1.977656948752839</v>
      </c>
      <c r="J291" s="70">
        <v>1.9091602772118736</v>
      </c>
      <c r="K291" s="70">
        <v>1.5663657115904575</v>
      </c>
      <c r="L291" s="70">
        <v>2.5642585009197902</v>
      </c>
      <c r="M291" s="70">
        <v>1.9346690429109674</v>
      </c>
      <c r="N291" s="70">
        <v>1.9228451350533242</v>
      </c>
      <c r="O291" s="70">
        <f t="shared" si="50"/>
        <v>1.3684857841450571E-2</v>
      </c>
      <c r="P291" s="101">
        <f t="shared" si="51"/>
        <v>-1.1823907857643201E-2</v>
      </c>
    </row>
    <row r="292" spans="1:16" s="111" customFormat="1">
      <c r="A292" s="112"/>
      <c r="B292" s="33" t="s">
        <v>128</v>
      </c>
      <c r="C292" s="22" t="s">
        <v>3</v>
      </c>
      <c r="D292" s="70">
        <v>2.3053728913487976</v>
      </c>
      <c r="E292" s="70">
        <v>2.119218548950311</v>
      </c>
      <c r="F292" s="70">
        <v>1.8708917056318295</v>
      </c>
      <c r="G292" s="70">
        <v>2.0701630954003258</v>
      </c>
      <c r="H292" s="70">
        <v>2.5576903792688745</v>
      </c>
      <c r="I292" s="70">
        <v>2.375305260000526</v>
      </c>
      <c r="J292" s="70">
        <v>2.108592424188374</v>
      </c>
      <c r="K292" s="70">
        <v>2.2200119378890508</v>
      </c>
      <c r="L292" s="70">
        <v>2.3893283720128138</v>
      </c>
      <c r="M292" s="70">
        <v>2.3047301184867015</v>
      </c>
      <c r="N292" s="70">
        <v>2.3434896299264691</v>
      </c>
      <c r="O292" s="70">
        <f t="shared" ref="O292:O310" si="52">N292-J292</f>
        <v>0.23489720573809514</v>
      </c>
      <c r="P292" s="101">
        <f t="shared" ref="P292:P310" si="53">N292-M292</f>
        <v>3.8759511439767635E-2</v>
      </c>
    </row>
    <row r="293" spans="1:16" s="111" customFormat="1">
      <c r="A293" s="112"/>
      <c r="B293" s="33" t="s">
        <v>129</v>
      </c>
      <c r="C293" s="22" t="s">
        <v>3</v>
      </c>
      <c r="D293" s="70">
        <v>5.8092779151934071</v>
      </c>
      <c r="E293" s="70">
        <v>5.0956076184100842</v>
      </c>
      <c r="F293" s="70">
        <v>5.2077560382815618</v>
      </c>
      <c r="G293" s="70">
        <v>4.2365946993514001</v>
      </c>
      <c r="H293" s="70">
        <v>6.3213024134217672</v>
      </c>
      <c r="I293" s="70">
        <v>7.7712001973187963</v>
      </c>
      <c r="J293" s="70">
        <v>28.048769984733468</v>
      </c>
      <c r="K293" s="70">
        <v>4.3992471967868045</v>
      </c>
      <c r="L293" s="70">
        <v>6.2157406266471531</v>
      </c>
      <c r="M293" s="70">
        <v>7.1053549587632849</v>
      </c>
      <c r="N293" s="70">
        <v>6.0696178258752944</v>
      </c>
      <c r="O293" s="70">
        <f t="shared" si="52"/>
        <v>-21.979152158858174</v>
      </c>
      <c r="P293" s="101">
        <f t="shared" si="53"/>
        <v>-1.0357371328879905</v>
      </c>
    </row>
    <row r="294" spans="1:16" ht="24.75" customHeight="1">
      <c r="A294" s="10"/>
      <c r="B294" s="31" t="s">
        <v>140</v>
      </c>
      <c r="C294" s="32" t="s">
        <v>3</v>
      </c>
      <c r="D294" s="68">
        <v>100</v>
      </c>
      <c r="E294" s="68">
        <v>100</v>
      </c>
      <c r="F294" s="68">
        <v>100</v>
      </c>
      <c r="G294" s="68">
        <v>100</v>
      </c>
      <c r="H294" s="68">
        <v>100</v>
      </c>
      <c r="I294" s="68">
        <v>100</v>
      </c>
      <c r="J294" s="68">
        <v>100</v>
      </c>
      <c r="K294" s="68">
        <v>100</v>
      </c>
      <c r="L294" s="68">
        <v>100</v>
      </c>
      <c r="M294" s="68">
        <v>100</v>
      </c>
      <c r="N294" s="68">
        <v>100</v>
      </c>
      <c r="O294" s="68">
        <f t="shared" si="52"/>
        <v>0</v>
      </c>
      <c r="P294" s="100">
        <f t="shared" si="53"/>
        <v>0</v>
      </c>
    </row>
    <row r="295" spans="1:16" s="111" customFormat="1">
      <c r="A295" s="112"/>
      <c r="B295" s="33" t="s">
        <v>130</v>
      </c>
      <c r="C295" s="22" t="s">
        <v>3</v>
      </c>
      <c r="D295" s="70">
        <v>9.2981630671363789</v>
      </c>
      <c r="E295" s="70">
        <v>8.3677880796630646</v>
      </c>
      <c r="F295" s="70">
        <v>9.9030948957818268</v>
      </c>
      <c r="G295" s="70">
        <v>3.172941993757576</v>
      </c>
      <c r="H295" s="70">
        <v>5.4028508770918249</v>
      </c>
      <c r="I295" s="70">
        <v>4.983632988937468</v>
      </c>
      <c r="J295" s="70">
        <v>6.3011060554399547</v>
      </c>
      <c r="K295" s="70">
        <v>6.916212952103967</v>
      </c>
      <c r="L295" s="70">
        <v>8.4721795112458995</v>
      </c>
      <c r="M295" s="70">
        <v>12.856477768029087</v>
      </c>
      <c r="N295" s="70">
        <v>10.56954379290201</v>
      </c>
      <c r="O295" s="70">
        <f t="shared" si="52"/>
        <v>4.2684377374620555</v>
      </c>
      <c r="P295" s="101">
        <f t="shared" si="53"/>
        <v>-2.2869339751270772</v>
      </c>
    </row>
    <row r="296" spans="1:16" s="111" customFormat="1" ht="33.75">
      <c r="A296" s="112"/>
      <c r="B296" s="33" t="s">
        <v>131</v>
      </c>
      <c r="C296" s="22" t="s">
        <v>3</v>
      </c>
      <c r="D296" s="70">
        <v>39.766752876333129</v>
      </c>
      <c r="E296" s="70">
        <v>41.455274490394167</v>
      </c>
      <c r="F296" s="70">
        <v>40.047026823568544</v>
      </c>
      <c r="G296" s="70">
        <v>32.875676517391071</v>
      </c>
      <c r="H296" s="70">
        <v>40.634891305050964</v>
      </c>
      <c r="I296" s="70">
        <v>35.685102134899893</v>
      </c>
      <c r="J296" s="70">
        <v>36.286695806107588</v>
      </c>
      <c r="K296" s="70">
        <v>31.281565262007472</v>
      </c>
      <c r="L296" s="70">
        <v>38.869714999521086</v>
      </c>
      <c r="M296" s="70">
        <v>38.936655556901094</v>
      </c>
      <c r="N296" s="70">
        <v>39.392269347755899</v>
      </c>
      <c r="O296" s="70">
        <f t="shared" si="52"/>
        <v>3.1055735416483117</v>
      </c>
      <c r="P296" s="101">
        <f t="shared" si="53"/>
        <v>0.45561379085480525</v>
      </c>
    </row>
    <row r="297" spans="1:16" s="111" customFormat="1" ht="22.5">
      <c r="A297" s="112"/>
      <c r="B297" s="33" t="s">
        <v>132</v>
      </c>
      <c r="C297" s="22" t="s">
        <v>3</v>
      </c>
      <c r="D297" s="70">
        <v>20.857085836306894</v>
      </c>
      <c r="E297" s="70">
        <v>20.259381557242065</v>
      </c>
      <c r="F297" s="70">
        <v>20.110785198027159</v>
      </c>
      <c r="G297" s="70">
        <v>23.319596410802799</v>
      </c>
      <c r="H297" s="70">
        <v>30.247461176729573</v>
      </c>
      <c r="I297" s="70">
        <v>28.939235791626714</v>
      </c>
      <c r="J297" s="70">
        <v>24.006406137502566</v>
      </c>
      <c r="K297" s="70">
        <v>20.491432464746822</v>
      </c>
      <c r="L297" s="70">
        <v>21.95755266364252</v>
      </c>
      <c r="M297" s="70">
        <v>15.623651036340155</v>
      </c>
      <c r="N297" s="70">
        <v>15.924257832470875</v>
      </c>
      <c r="O297" s="70">
        <f t="shared" si="52"/>
        <v>-8.0821483050316907</v>
      </c>
      <c r="P297" s="101">
        <f t="shared" si="53"/>
        <v>0.30060679613072061</v>
      </c>
    </row>
    <row r="298" spans="1:16" s="111" customFormat="1" ht="22.5">
      <c r="A298" s="112"/>
      <c r="B298" s="33" t="s">
        <v>133</v>
      </c>
      <c r="C298" s="22" t="s">
        <v>3</v>
      </c>
      <c r="D298" s="70">
        <v>8.1889661826846449</v>
      </c>
      <c r="E298" s="70">
        <v>8.5569098933784407</v>
      </c>
      <c r="F298" s="70">
        <v>9.2839985269861742</v>
      </c>
      <c r="G298" s="70">
        <v>6.2829628325158708</v>
      </c>
      <c r="H298" s="70">
        <v>6.0579777519435174</v>
      </c>
      <c r="I298" s="70">
        <v>11.481808612761386</v>
      </c>
      <c r="J298" s="70">
        <v>13.275564559491313</v>
      </c>
      <c r="K298" s="70">
        <v>12.132352223511763</v>
      </c>
      <c r="L298" s="70">
        <v>11.38921205936426</v>
      </c>
      <c r="M298" s="70">
        <v>11.407470407490941</v>
      </c>
      <c r="N298" s="70">
        <v>12.994269245876177</v>
      </c>
      <c r="O298" s="70">
        <f t="shared" si="52"/>
        <v>-0.28129531361513571</v>
      </c>
      <c r="P298" s="101">
        <f t="shared" si="53"/>
        <v>1.5867988383852367</v>
      </c>
    </row>
    <row r="299" spans="1:16" s="111" customFormat="1">
      <c r="A299" s="112"/>
      <c r="B299" s="33" t="s">
        <v>134</v>
      </c>
      <c r="C299" s="22" t="s">
        <v>3</v>
      </c>
      <c r="D299" s="70">
        <v>7.3209642701423636</v>
      </c>
      <c r="E299" s="70">
        <v>7.4359346176305339</v>
      </c>
      <c r="F299" s="70">
        <v>7.2621894045191313</v>
      </c>
      <c r="G299" s="70">
        <v>24.31130193929031</v>
      </c>
      <c r="H299" s="70">
        <v>6.8792339820751014</v>
      </c>
      <c r="I299" s="70">
        <v>8.5333509295960255</v>
      </c>
      <c r="J299" s="70">
        <v>9.931074648525053</v>
      </c>
      <c r="K299" s="70">
        <v>20.489843980240583</v>
      </c>
      <c r="L299" s="70">
        <v>9.6190992017013155</v>
      </c>
      <c r="M299" s="70">
        <v>11.200117157320694</v>
      </c>
      <c r="N299" s="70">
        <v>11.310731205354637</v>
      </c>
      <c r="O299" s="70">
        <f t="shared" si="52"/>
        <v>1.379656556829584</v>
      </c>
      <c r="P299" s="101">
        <f t="shared" si="53"/>
        <v>0.11061404803394304</v>
      </c>
    </row>
    <row r="300" spans="1:16" s="111" customFormat="1">
      <c r="A300" s="112"/>
      <c r="B300" s="33" t="s">
        <v>135</v>
      </c>
      <c r="C300" s="22" t="s">
        <v>3</v>
      </c>
      <c r="D300" s="70">
        <v>1.6770742788729518</v>
      </c>
      <c r="E300" s="70">
        <v>1.7522480497226145</v>
      </c>
      <c r="F300" s="70">
        <v>1.5231190923810918</v>
      </c>
      <c r="G300" s="70">
        <v>1.4060139237477591</v>
      </c>
      <c r="H300" s="70">
        <v>1.6160999637406217</v>
      </c>
      <c r="I300" s="70">
        <v>1.6371802342081216</v>
      </c>
      <c r="J300" s="70">
        <v>1.5617699660262554</v>
      </c>
      <c r="K300" s="70">
        <v>1.3963926679354663</v>
      </c>
      <c r="L300" s="70">
        <v>1.2199870832310045</v>
      </c>
      <c r="M300" s="70">
        <v>1.2575793584245267</v>
      </c>
      <c r="N300" s="70">
        <v>1.2856297041062452</v>
      </c>
      <c r="O300" s="70">
        <f t="shared" si="52"/>
        <v>-0.27614026192001018</v>
      </c>
      <c r="P300" s="101">
        <f t="shared" si="53"/>
        <v>2.8050345681718492E-2</v>
      </c>
    </row>
    <row r="301" spans="1:16" s="111" customFormat="1">
      <c r="A301" s="112"/>
      <c r="B301" s="33" t="s">
        <v>40</v>
      </c>
      <c r="C301" s="22" t="s">
        <v>3</v>
      </c>
      <c r="D301" s="70">
        <v>12.890993488523645</v>
      </c>
      <c r="E301" s="70">
        <v>12.172463311969118</v>
      </c>
      <c r="F301" s="70">
        <v>11.869786058736063</v>
      </c>
      <c r="G301" s="70">
        <v>8.6315063824946137</v>
      </c>
      <c r="H301" s="70">
        <v>9.1614849433683823</v>
      </c>
      <c r="I301" s="70">
        <v>8.7396893079703801</v>
      </c>
      <c r="J301" s="70">
        <v>8.6373828269072597</v>
      </c>
      <c r="K301" s="70">
        <v>7.2922004494539285</v>
      </c>
      <c r="L301" s="70">
        <v>8.472254481293918</v>
      </c>
      <c r="M301" s="70">
        <v>8.7180487154935058</v>
      </c>
      <c r="N301" s="70">
        <v>8.5232988715341484</v>
      </c>
      <c r="O301" s="70">
        <f t="shared" si="52"/>
        <v>-0.11408395537311122</v>
      </c>
      <c r="P301" s="101">
        <f t="shared" si="53"/>
        <v>-0.19474984395935735</v>
      </c>
    </row>
    <row r="302" spans="1:16" ht="24.75" customHeight="1">
      <c r="A302" s="10"/>
      <c r="B302" s="31" t="s">
        <v>141</v>
      </c>
      <c r="C302" s="32" t="s">
        <v>3</v>
      </c>
      <c r="D302" s="68">
        <v>100</v>
      </c>
      <c r="E302" s="68">
        <v>100</v>
      </c>
      <c r="F302" s="68">
        <v>100</v>
      </c>
      <c r="G302" s="68">
        <v>100</v>
      </c>
      <c r="H302" s="68">
        <v>100</v>
      </c>
      <c r="I302" s="68">
        <v>100</v>
      </c>
      <c r="J302" s="68">
        <v>100</v>
      </c>
      <c r="K302" s="68">
        <v>100</v>
      </c>
      <c r="L302" s="68">
        <v>100</v>
      </c>
      <c r="M302" s="68">
        <v>100</v>
      </c>
      <c r="N302" s="68">
        <v>100</v>
      </c>
      <c r="O302" s="68">
        <f t="shared" si="52"/>
        <v>0</v>
      </c>
      <c r="P302" s="100">
        <f t="shared" si="53"/>
        <v>0</v>
      </c>
    </row>
    <row r="303" spans="1:16" s="111" customFormat="1">
      <c r="A303" s="112"/>
      <c r="B303" s="33" t="s">
        <v>122</v>
      </c>
      <c r="C303" s="22" t="s">
        <v>3</v>
      </c>
      <c r="D303" s="70">
        <v>24.94081985105014</v>
      </c>
      <c r="E303" s="70">
        <v>25.574575999100457</v>
      </c>
      <c r="F303" s="70">
        <v>23.053000691380824</v>
      </c>
      <c r="G303" s="70">
        <v>15.610134329495484</v>
      </c>
      <c r="H303" s="70">
        <v>17.064499358891172</v>
      </c>
      <c r="I303" s="70">
        <v>17.003504507137606</v>
      </c>
      <c r="J303" s="70">
        <v>16.812564898807185</v>
      </c>
      <c r="K303" s="70">
        <v>13.932470391025905</v>
      </c>
      <c r="L303" s="70">
        <v>15.258214752009469</v>
      </c>
      <c r="M303" s="70">
        <v>15.724885681264606</v>
      </c>
      <c r="N303" s="70">
        <v>14.630216216059818</v>
      </c>
      <c r="O303" s="70">
        <f t="shared" si="52"/>
        <v>-2.1823486827473673</v>
      </c>
      <c r="P303" s="101">
        <f t="shared" si="53"/>
        <v>-1.0946694652047881</v>
      </c>
    </row>
    <row r="304" spans="1:16" s="111" customFormat="1">
      <c r="A304" s="112"/>
      <c r="B304" s="33" t="s">
        <v>123</v>
      </c>
      <c r="C304" s="22" t="s">
        <v>3</v>
      </c>
      <c r="D304" s="70">
        <v>21.549887153223985</v>
      </c>
      <c r="E304" s="70">
        <v>21.274194266313504</v>
      </c>
      <c r="F304" s="70">
        <v>20.479601416859978</v>
      </c>
      <c r="G304" s="70">
        <v>17.133201623953305</v>
      </c>
      <c r="H304" s="70">
        <v>18.565765864872212</v>
      </c>
      <c r="I304" s="70">
        <v>18.92697941722502</v>
      </c>
      <c r="J304" s="70">
        <v>18.979531153154326</v>
      </c>
      <c r="K304" s="70">
        <v>16.039338561417761</v>
      </c>
      <c r="L304" s="70">
        <v>17.312568193746809</v>
      </c>
      <c r="M304" s="70">
        <v>17.986783950512571</v>
      </c>
      <c r="N304" s="70">
        <v>18.036167180690203</v>
      </c>
      <c r="O304" s="70">
        <f t="shared" si="52"/>
        <v>-0.94336397246412318</v>
      </c>
      <c r="P304" s="101">
        <f t="shared" si="53"/>
        <v>4.9383230177632242E-2</v>
      </c>
    </row>
    <row r="305" spans="1:16" s="111" customFormat="1" ht="24.75" customHeight="1">
      <c r="A305" s="112"/>
      <c r="B305" s="33" t="s">
        <v>124</v>
      </c>
      <c r="C305" s="22" t="s">
        <v>3</v>
      </c>
      <c r="D305" s="70">
        <v>42.001196773162278</v>
      </c>
      <c r="E305" s="70">
        <v>39.584292219229752</v>
      </c>
      <c r="F305" s="70">
        <v>43.010442958739766</v>
      </c>
      <c r="G305" s="70">
        <v>51.483410468399285</v>
      </c>
      <c r="H305" s="70">
        <v>54.516725320835249</v>
      </c>
      <c r="I305" s="70">
        <v>51.814753879494326</v>
      </c>
      <c r="J305" s="70">
        <v>52.281145665584958</v>
      </c>
      <c r="K305" s="70">
        <v>53.614527478946329</v>
      </c>
      <c r="L305" s="70">
        <v>54.379622758478</v>
      </c>
      <c r="M305" s="70">
        <v>52.794909683254943</v>
      </c>
      <c r="N305" s="70">
        <v>56.15093420843349</v>
      </c>
      <c r="O305" s="70">
        <f t="shared" si="52"/>
        <v>3.8697885428485321</v>
      </c>
      <c r="P305" s="101">
        <f t="shared" si="53"/>
        <v>3.3560245251785474</v>
      </c>
    </row>
    <row r="306" spans="1:16" s="111" customFormat="1" ht="33.75">
      <c r="A306" s="112"/>
      <c r="B306" s="33" t="s">
        <v>125</v>
      </c>
      <c r="C306" s="22" t="s">
        <v>3</v>
      </c>
      <c r="D306" s="70">
        <v>0</v>
      </c>
      <c r="E306" s="70">
        <v>0</v>
      </c>
      <c r="F306" s="70">
        <v>1.899984695818265E-4</v>
      </c>
      <c r="G306" s="70">
        <v>0</v>
      </c>
      <c r="H306" s="70">
        <v>0</v>
      </c>
      <c r="I306" s="70">
        <v>0</v>
      </c>
      <c r="J306" s="70">
        <v>0</v>
      </c>
      <c r="K306" s="70">
        <v>0</v>
      </c>
      <c r="L306" s="70">
        <v>0</v>
      </c>
      <c r="M306" s="70">
        <v>0</v>
      </c>
      <c r="N306" s="70">
        <v>0</v>
      </c>
      <c r="O306" s="70">
        <f t="shared" si="52"/>
        <v>0</v>
      </c>
      <c r="P306" s="101">
        <f t="shared" si="53"/>
        <v>0</v>
      </c>
    </row>
    <row r="307" spans="1:16" s="111" customFormat="1">
      <c r="A307" s="112"/>
      <c r="B307" s="33" t="s">
        <v>126</v>
      </c>
      <c r="C307" s="22" t="s">
        <v>3</v>
      </c>
      <c r="D307" s="70">
        <v>2.16757595670434</v>
      </c>
      <c r="E307" s="70">
        <v>2.5918996712665403</v>
      </c>
      <c r="F307" s="70">
        <v>3.7054508575972851</v>
      </c>
      <c r="G307" s="70">
        <v>3.9649722558806575</v>
      </c>
      <c r="H307" s="70">
        <v>2.7672917966000536</v>
      </c>
      <c r="I307" s="70">
        <v>2.8349561217358028</v>
      </c>
      <c r="J307" s="70">
        <v>4.0491427664022046</v>
      </c>
      <c r="K307" s="70">
        <v>4.2637273172740313</v>
      </c>
      <c r="L307" s="70">
        <v>3.1745596036996906</v>
      </c>
      <c r="M307" s="70">
        <v>3.4643847651923068</v>
      </c>
      <c r="N307" s="70">
        <v>0</v>
      </c>
      <c r="O307" s="70">
        <f t="shared" si="52"/>
        <v>-4.0491427664022046</v>
      </c>
      <c r="P307" s="101">
        <f t="shared" si="53"/>
        <v>-3.4643847651923068</v>
      </c>
    </row>
    <row r="308" spans="1:16" s="111" customFormat="1" ht="22.5">
      <c r="A308" s="112"/>
      <c r="B308" s="33" t="s">
        <v>127</v>
      </c>
      <c r="C308" s="22" t="s">
        <v>3</v>
      </c>
      <c r="D308" s="70">
        <v>2.368370768139453</v>
      </c>
      <c r="E308" s="70">
        <v>2.5711531537641199</v>
      </c>
      <c r="F308" s="70">
        <v>2.5348861735432187</v>
      </c>
      <c r="G308" s="70">
        <v>2.610233719903984</v>
      </c>
      <c r="H308" s="70">
        <v>2.5311896936612439</v>
      </c>
      <c r="I308" s="70">
        <v>2.2528674709715784</v>
      </c>
      <c r="J308" s="70">
        <v>2.1143919105778215</v>
      </c>
      <c r="K308" s="70">
        <v>1.6955705092767746</v>
      </c>
      <c r="L308" s="70">
        <v>1.9070432050610364</v>
      </c>
      <c r="M308" s="70">
        <v>1.9563042161463964</v>
      </c>
      <c r="N308" s="70">
        <v>2.0806189375927544</v>
      </c>
      <c r="O308" s="70">
        <f t="shared" si="52"/>
        <v>-3.3772972985067096E-2</v>
      </c>
      <c r="P308" s="101">
        <f t="shared" si="53"/>
        <v>0.12431472144635802</v>
      </c>
    </row>
    <row r="309" spans="1:16" s="111" customFormat="1">
      <c r="A309" s="112"/>
      <c r="B309" s="33" t="s">
        <v>128</v>
      </c>
      <c r="C309" s="22" t="s">
        <v>3</v>
      </c>
      <c r="D309" s="70">
        <v>2.16757595670434</v>
      </c>
      <c r="E309" s="70">
        <v>2.5918996712665403</v>
      </c>
      <c r="F309" s="70">
        <v>3.7054508575972851</v>
      </c>
      <c r="G309" s="70">
        <v>3.9649722558806575</v>
      </c>
      <c r="H309" s="70">
        <v>2.7672917966000536</v>
      </c>
      <c r="I309" s="70">
        <v>2.8349561217358028</v>
      </c>
      <c r="J309" s="70">
        <v>4.0491427664022037</v>
      </c>
      <c r="K309" s="70">
        <v>4.2637273172740313</v>
      </c>
      <c r="L309" s="70">
        <v>3.1745596036996915</v>
      </c>
      <c r="M309" s="70">
        <v>3.4643847651923068</v>
      </c>
      <c r="N309" s="70">
        <v>3.948127315889121</v>
      </c>
      <c r="O309" s="70">
        <f t="shared" si="52"/>
        <v>-0.10101545051308269</v>
      </c>
      <c r="P309" s="101">
        <f t="shared" si="53"/>
        <v>0.48374255069681427</v>
      </c>
    </row>
    <row r="310" spans="1:16" s="111" customFormat="1">
      <c r="A310" s="112"/>
      <c r="B310" s="33" t="s">
        <v>129</v>
      </c>
      <c r="C310" s="22" t="s">
        <v>3</v>
      </c>
      <c r="D310" s="70">
        <v>4.8045735410154666</v>
      </c>
      <c r="E310" s="70">
        <v>5.8119850190590832</v>
      </c>
      <c r="F310" s="70">
        <v>3.5109770458120666</v>
      </c>
      <c r="G310" s="70">
        <v>5.2330753464866184</v>
      </c>
      <c r="H310" s="70">
        <v>1.7872361685400111</v>
      </c>
      <c r="I310" s="70">
        <v>4.3319824816998729</v>
      </c>
      <c r="J310" s="70">
        <v>1.7140808390712938</v>
      </c>
      <c r="K310" s="70">
        <v>6.1906384247851696</v>
      </c>
      <c r="L310" s="70">
        <v>4.7934318833052956</v>
      </c>
      <c r="M310" s="70">
        <v>4.6083469384368652</v>
      </c>
      <c r="N310" s="70">
        <v>5.1539361413346096</v>
      </c>
      <c r="O310" s="70">
        <f t="shared" si="52"/>
        <v>3.4398553022633158</v>
      </c>
      <c r="P310" s="101">
        <f t="shared" si="53"/>
        <v>0.54558920289774449</v>
      </c>
    </row>
    <row r="311" spans="1:16">
      <c r="A311" s="13" t="s">
        <v>46</v>
      </c>
      <c r="B311" s="45" t="s">
        <v>187</v>
      </c>
      <c r="C311" s="46"/>
      <c r="D311" s="47"/>
      <c r="E311" s="47"/>
      <c r="F311" s="48"/>
      <c r="G311" s="47"/>
      <c r="H311" s="47"/>
      <c r="I311" s="47"/>
      <c r="J311" s="47"/>
      <c r="K311" s="47"/>
      <c r="L311" s="47"/>
      <c r="M311" s="47"/>
      <c r="N311" s="47"/>
      <c r="O311" s="49"/>
    </row>
    <row r="312" spans="1:16">
      <c r="A312" s="13"/>
      <c r="B312" s="45" t="s">
        <v>186</v>
      </c>
      <c r="C312" s="46"/>
      <c r="D312" s="47"/>
      <c r="E312" s="47"/>
      <c r="F312" s="48"/>
      <c r="G312" s="47"/>
      <c r="H312" s="47"/>
      <c r="I312" s="47"/>
      <c r="J312" s="47"/>
      <c r="K312" s="47"/>
      <c r="L312" s="47"/>
      <c r="M312" s="47"/>
      <c r="N312" s="47"/>
      <c r="O312" s="49"/>
    </row>
    <row r="313" spans="1:16">
      <c r="A313" s="13" t="s">
        <v>48</v>
      </c>
      <c r="B313" s="45" t="s">
        <v>86</v>
      </c>
      <c r="C313" s="46"/>
      <c r="D313" s="47"/>
      <c r="E313" s="47"/>
      <c r="F313" s="48"/>
      <c r="G313" s="47"/>
      <c r="H313" s="47"/>
      <c r="I313" s="47"/>
      <c r="J313" s="47"/>
      <c r="K313" s="47"/>
      <c r="L313" s="47"/>
      <c r="M313" s="47"/>
      <c r="N313" s="47"/>
      <c r="O313" s="49"/>
    </row>
    <row r="314" spans="1:16">
      <c r="A314" s="13" t="s">
        <v>45</v>
      </c>
      <c r="B314" s="51"/>
      <c r="C314" s="46"/>
      <c r="D314" s="47"/>
      <c r="E314" s="47"/>
      <c r="F314" s="48"/>
      <c r="G314" s="52"/>
      <c r="O314" s="49"/>
    </row>
    <row r="315" spans="1:16">
      <c r="B315" s="51"/>
      <c r="C315" s="46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9"/>
    </row>
    <row r="316" spans="1:16">
      <c r="B316" s="51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9"/>
    </row>
    <row r="317" spans="1:16"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</row>
    <row r="318" spans="1:16"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</row>
    <row r="319" spans="1:16"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</row>
    <row r="320" spans="1:16"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</row>
    <row r="321" spans="4:14"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</row>
    <row r="322" spans="4:14"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</row>
    <row r="323" spans="4:14"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</row>
    <row r="324" spans="4:14"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</row>
    <row r="325" spans="4:14"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</row>
    <row r="326" spans="4:14"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</row>
    <row r="327" spans="4:14"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</row>
    <row r="328" spans="4:14"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</row>
    <row r="329" spans="4:14"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</row>
    <row r="330" spans="4:14"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</row>
    <row r="331" spans="4:14"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</row>
    <row r="332" spans="4:14">
      <c r="D332" s="47"/>
    </row>
    <row r="333" spans="4:14">
      <c r="D333" s="47"/>
    </row>
  </sheetData>
  <mergeCells count="2">
    <mergeCell ref="Q87:R87"/>
    <mergeCell ref="Q134:R13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"/>
  <sheetViews>
    <sheetView workbookViewId="0">
      <selection activeCell="A5" sqref="A5"/>
    </sheetView>
  </sheetViews>
  <sheetFormatPr defaultColWidth="0" defaultRowHeight="15" zeroHeight="1"/>
  <cols>
    <col min="1" max="1" width="109.85546875" customWidth="1"/>
    <col min="2" max="16384" width="8.85546875" hidden="1"/>
  </cols>
  <sheetData>
    <row r="1" spans="1:1">
      <c r="A1" s="14" t="s">
        <v>70</v>
      </c>
    </row>
    <row r="2" spans="1:1" ht="86.25">
      <c r="A2" s="15" t="s">
        <v>179</v>
      </c>
    </row>
    <row r="3" spans="1:1" ht="60.75" customHeight="1">
      <c r="A3" s="15" t="s">
        <v>178</v>
      </c>
    </row>
    <row r="4" spans="1:1" ht="29.25">
      <c r="A4" s="15" t="s">
        <v>180</v>
      </c>
    </row>
    <row r="5" spans="1:1">
      <c r="A5" s="15"/>
    </row>
    <row r="6" spans="1:1">
      <c r="A6" s="14" t="s">
        <v>177</v>
      </c>
    </row>
    <row r="7" spans="1:1" ht="43.5">
      <c r="A7" s="15" t="s">
        <v>176</v>
      </c>
    </row>
    <row r="8" spans="1:1">
      <c r="A8" s="15"/>
    </row>
    <row r="9" spans="1:1">
      <c r="A9" s="14" t="s">
        <v>175</v>
      </c>
    </row>
    <row r="10" spans="1:1" ht="72" customHeight="1">
      <c r="A10" s="15" t="s">
        <v>158</v>
      </c>
    </row>
    <row r="11" spans="1:1" ht="59.25" customHeight="1">
      <c r="A11" s="15" t="s">
        <v>174</v>
      </c>
    </row>
    <row r="12" spans="1:1" ht="43.5">
      <c r="A12" s="15" t="s">
        <v>173</v>
      </c>
    </row>
    <row r="13" spans="1:1">
      <c r="A13" s="15"/>
    </row>
    <row r="14" spans="1:1">
      <c r="A14" s="14" t="s">
        <v>172</v>
      </c>
    </row>
    <row r="15" spans="1:1" ht="29.25">
      <c r="A15" s="15" t="s">
        <v>171</v>
      </c>
    </row>
    <row r="16" spans="1:1" ht="86.25">
      <c r="A16" s="15" t="s">
        <v>170</v>
      </c>
    </row>
    <row r="17" spans="1:1">
      <c r="A17" s="15"/>
    </row>
    <row r="18" spans="1:1">
      <c r="A18" s="14" t="s">
        <v>169</v>
      </c>
    </row>
    <row r="19" spans="1:1" ht="29.25">
      <c r="A19" s="15" t="s">
        <v>168</v>
      </c>
    </row>
    <row r="20" spans="1:1" ht="43.5">
      <c r="A20" s="15" t="s">
        <v>167</v>
      </c>
    </row>
    <row r="21" spans="1:1" ht="29.25">
      <c r="A21" s="15" t="s">
        <v>166</v>
      </c>
    </row>
    <row r="22" spans="1:1">
      <c r="A22" s="15"/>
    </row>
    <row r="23" spans="1:1">
      <c r="A23" s="14" t="s">
        <v>165</v>
      </c>
    </row>
    <row r="24" spans="1:1" ht="29.25">
      <c r="A24" s="15" t="s">
        <v>164</v>
      </c>
    </row>
    <row r="25" spans="1:1" ht="29.25">
      <c r="A25" s="15" t="s">
        <v>163</v>
      </c>
    </row>
    <row r="26" spans="1:1" ht="29.25">
      <c r="A26" s="15" t="s">
        <v>162</v>
      </c>
    </row>
    <row r="27" spans="1:1">
      <c r="A27" s="15"/>
    </row>
    <row r="28" spans="1:1">
      <c r="A28" s="14" t="s">
        <v>161</v>
      </c>
    </row>
    <row r="29" spans="1:1">
      <c r="A29" s="15" t="s">
        <v>160</v>
      </c>
    </row>
    <row r="30" spans="1:1">
      <c r="A30" s="15"/>
    </row>
    <row r="31" spans="1:1">
      <c r="A31" s="14" t="s">
        <v>159</v>
      </c>
    </row>
    <row r="32" spans="1:1" ht="73.5" customHeight="1">
      <c r="A32" s="15" t="s">
        <v>158</v>
      </c>
    </row>
    <row r="33" spans="1:1" ht="29.25">
      <c r="A33" s="15" t="s">
        <v>157</v>
      </c>
    </row>
    <row r="34" spans="1:1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Ключевые показатели</vt:lpstr>
      <vt:lpstr>Методология (новая)</vt:lpstr>
    </vt:vector>
  </TitlesOfParts>
  <Company>Central Bank of Russian Federation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Ахметов Артур Айратович</dc:creator>
  <cp:lastModifiedBy>Ахметов Артур Айратович</cp:lastModifiedBy>
  <cp:lastPrinted>2019-02-27T10:53:17Z</cp:lastPrinted>
  <dcterms:created xsi:type="dcterms:W3CDTF">2017-08-04T10:27:22Z</dcterms:created>
  <dcterms:modified xsi:type="dcterms:W3CDTF">2021-12-06T12:14:22Z</dcterms:modified>
</cp:coreProperties>
</file>