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hmetovaa\Documents\_обзоры ПУРЦБ\2021Q3\направление в Пресс-службу\"/>
    </mc:Choice>
  </mc:AlternateContent>
  <bookViews>
    <workbookView xWindow="-105" yWindow="-105" windowWidth="23250" windowHeight="12570" activeTab="19"/>
  </bookViews>
  <sheets>
    <sheet name="1" sheetId="46" r:id="rId1"/>
    <sheet name="2" sheetId="79" r:id="rId2"/>
    <sheet name="3" sheetId="80" r:id="rId3"/>
    <sheet name="4" sheetId="49" r:id="rId4"/>
    <sheet name="5" sheetId="51" r:id="rId5"/>
    <sheet name="6" sheetId="8" r:id="rId6"/>
    <sheet name="7" sheetId="104" r:id="rId7"/>
    <sheet name="8" sheetId="87" r:id="rId8"/>
    <sheet name="9" sheetId="84" r:id="rId9"/>
    <sheet name="10" sheetId="95" r:id="rId10"/>
    <sheet name="11" sheetId="81" r:id="rId11"/>
    <sheet name="12" sheetId="82" r:id="rId12"/>
    <sheet name="13" sheetId="56" r:id="rId13"/>
    <sheet name="14" sheetId="88" r:id="rId14"/>
    <sheet name="15" sheetId="13" r:id="rId15"/>
    <sheet name="П-1" sheetId="111" r:id="rId16"/>
    <sheet name="П-2" sheetId="112" r:id="rId17"/>
    <sheet name="П-3" sheetId="60" r:id="rId18"/>
    <sheet name="П-4" sheetId="90" r:id="rId19"/>
    <sheet name="П-5" sheetId="42" r:id="rId20"/>
    <sheet name="П-6" sheetId="68" r:id="rId21"/>
    <sheet name="П-7" sheetId="96" r:id="rId22"/>
    <sheet name="П-8" sheetId="97" r:id="rId23"/>
    <sheet name="П-9" sheetId="2" r:id="rId24"/>
    <sheet name="П-10" sheetId="43" r:id="rId25"/>
    <sheet name="П-11" sheetId="44" r:id="rId26"/>
    <sheet name="А-1" sheetId="106" r:id="rId27"/>
    <sheet name="А-2" sheetId="107" r:id="rId28"/>
    <sheet name="А-3" sheetId="108" r:id="rId29"/>
    <sheet name="А-4" sheetId="109" r:id="rId30"/>
  </sheets>
  <definedNames>
    <definedName name="_xlnm._FilterDatabase" localSheetId="17" hidden="1">'П-3'!$A$4:$D$39</definedName>
    <definedName name="_xlnm._FilterDatabase" localSheetId="18" hidden="1">'П-4'!#REF!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1" i="79" l="1"/>
  <c r="M31" i="79"/>
  <c r="L31" i="79"/>
  <c r="K31" i="79"/>
  <c r="J31" i="79"/>
  <c r="I31" i="79"/>
  <c r="H31" i="79"/>
  <c r="G31" i="79"/>
  <c r="F31" i="79"/>
  <c r="E31" i="79"/>
  <c r="D31" i="79"/>
  <c r="C31" i="79"/>
  <c r="N30" i="79"/>
  <c r="M30" i="79"/>
  <c r="L30" i="79"/>
  <c r="K30" i="79"/>
  <c r="J30" i="79"/>
  <c r="I30" i="79"/>
  <c r="H30" i="79"/>
  <c r="G30" i="79"/>
  <c r="F30" i="79"/>
  <c r="E30" i="79"/>
  <c r="D30" i="79"/>
  <c r="C30" i="79"/>
  <c r="N29" i="79"/>
  <c r="M29" i="79"/>
  <c r="L29" i="79"/>
  <c r="K29" i="79"/>
  <c r="J29" i="79"/>
  <c r="I29" i="79"/>
  <c r="H29" i="79"/>
  <c r="G29" i="79"/>
  <c r="F29" i="79"/>
  <c r="E29" i="79"/>
  <c r="D29" i="79"/>
  <c r="C29" i="79"/>
  <c r="N28" i="79"/>
  <c r="M28" i="79"/>
  <c r="L28" i="79"/>
  <c r="K28" i="79"/>
  <c r="J28" i="79"/>
  <c r="I28" i="79"/>
  <c r="H28" i="79"/>
  <c r="G28" i="79"/>
  <c r="F28" i="79"/>
  <c r="E28" i="79"/>
  <c r="D28" i="79"/>
  <c r="C28" i="79"/>
  <c r="N27" i="79"/>
  <c r="M27" i="79"/>
  <c r="L27" i="79"/>
  <c r="K27" i="79"/>
  <c r="J27" i="79"/>
  <c r="I27" i="79"/>
  <c r="H27" i="79"/>
  <c r="G27" i="79"/>
  <c r="F27" i="79"/>
  <c r="E27" i="79"/>
  <c r="D27" i="79"/>
  <c r="C27" i="79"/>
  <c r="N26" i="79"/>
  <c r="M26" i="79"/>
  <c r="L26" i="79"/>
  <c r="K26" i="79"/>
  <c r="J26" i="79"/>
  <c r="I26" i="79"/>
  <c r="H26" i="79"/>
  <c r="G26" i="79"/>
  <c r="F26" i="79"/>
  <c r="E26" i="79"/>
  <c r="D26" i="79"/>
  <c r="C26" i="79"/>
  <c r="N25" i="79"/>
  <c r="M25" i="79"/>
  <c r="L25" i="79"/>
  <c r="K25" i="79"/>
  <c r="J25" i="79"/>
  <c r="I25" i="79"/>
  <c r="H25" i="79"/>
  <c r="G25" i="79"/>
  <c r="F25" i="79"/>
  <c r="E25" i="79"/>
  <c r="D25" i="79"/>
  <c r="C25" i="79"/>
  <c r="N24" i="79"/>
  <c r="M24" i="79"/>
  <c r="L24" i="79"/>
  <c r="K24" i="79"/>
  <c r="J24" i="79"/>
  <c r="I24" i="79"/>
  <c r="H24" i="79"/>
  <c r="G24" i="79"/>
  <c r="F24" i="79"/>
  <c r="E24" i="79"/>
  <c r="D24" i="79"/>
  <c r="C24" i="79"/>
  <c r="N23" i="79"/>
  <c r="M23" i="79"/>
  <c r="L23" i="79"/>
  <c r="K23" i="79"/>
  <c r="J23" i="79"/>
  <c r="I23" i="79"/>
  <c r="H23" i="79"/>
  <c r="G23" i="79"/>
  <c r="F23" i="79"/>
  <c r="E23" i="79"/>
  <c r="D23" i="79"/>
  <c r="C23" i="79"/>
  <c r="N22" i="79"/>
  <c r="M22" i="79"/>
  <c r="L22" i="79"/>
  <c r="K22" i="79"/>
  <c r="J22" i="79"/>
  <c r="I22" i="79"/>
  <c r="H22" i="79"/>
  <c r="G22" i="79"/>
  <c r="F22" i="79"/>
  <c r="E22" i="79"/>
  <c r="D22" i="79"/>
  <c r="C22" i="79"/>
  <c r="I14" i="107" l="1"/>
  <c r="H14" i="107"/>
  <c r="G14" i="107"/>
  <c r="F14" i="107"/>
  <c r="E14" i="107"/>
  <c r="D14" i="107"/>
  <c r="C14" i="107"/>
  <c r="I13" i="107"/>
  <c r="H13" i="107"/>
  <c r="G13" i="107"/>
  <c r="F13" i="107"/>
  <c r="E13" i="107"/>
  <c r="D13" i="107"/>
  <c r="C13" i="107"/>
  <c r="I12" i="107"/>
  <c r="E12" i="107"/>
  <c r="H18" i="106"/>
  <c r="G18" i="106"/>
  <c r="F18" i="106"/>
  <c r="E18" i="106"/>
  <c r="D18" i="106"/>
  <c r="C18" i="106"/>
  <c r="B18" i="106"/>
  <c r="H17" i="106"/>
  <c r="G17" i="106"/>
  <c r="F17" i="106"/>
  <c r="E17" i="106"/>
  <c r="D17" i="106"/>
  <c r="C17" i="106"/>
  <c r="B17" i="106"/>
  <c r="H16" i="106"/>
  <c r="G16" i="106"/>
  <c r="F16" i="106"/>
  <c r="E16" i="106"/>
  <c r="D16" i="106"/>
  <c r="C16" i="106"/>
  <c r="B16" i="106"/>
  <c r="H15" i="106"/>
  <c r="G15" i="106"/>
  <c r="F15" i="106"/>
  <c r="E15" i="106"/>
  <c r="D15" i="106"/>
  <c r="C15" i="106"/>
  <c r="B15" i="106"/>
  <c r="H14" i="106"/>
  <c r="G14" i="106"/>
  <c r="F14" i="106"/>
  <c r="E14" i="106"/>
  <c r="D14" i="106"/>
  <c r="C14" i="106"/>
  <c r="B14" i="106"/>
  <c r="H13" i="106"/>
  <c r="G13" i="106"/>
  <c r="F13" i="106"/>
  <c r="E13" i="106"/>
  <c r="D13" i="106"/>
  <c r="C13" i="106"/>
  <c r="B13" i="106"/>
  <c r="F15" i="107" l="1"/>
  <c r="C15" i="107"/>
  <c r="G15" i="107"/>
  <c r="D15" i="107"/>
  <c r="H15" i="107"/>
  <c r="I15" i="107"/>
  <c r="E15" i="107"/>
  <c r="F12" i="107"/>
  <c r="C12" i="107"/>
  <c r="G12" i="107"/>
  <c r="D12" i="107"/>
  <c r="H12" i="107"/>
  <c r="M25" i="81"/>
  <c r="M31" i="81"/>
  <c r="L31" i="81"/>
  <c r="K31" i="81"/>
  <c r="J31" i="81"/>
  <c r="I31" i="81"/>
  <c r="H31" i="81"/>
  <c r="G31" i="81"/>
  <c r="F31" i="81"/>
  <c r="E31" i="81"/>
  <c r="D31" i="81"/>
  <c r="C31" i="81"/>
  <c r="M30" i="81"/>
  <c r="L30" i="81"/>
  <c r="K30" i="81"/>
  <c r="J30" i="81"/>
  <c r="I30" i="81"/>
  <c r="H30" i="81"/>
  <c r="G30" i="81"/>
  <c r="F30" i="81"/>
  <c r="E30" i="81"/>
  <c r="D30" i="81"/>
  <c r="C30" i="81"/>
  <c r="M29" i="81"/>
  <c r="L29" i="81"/>
  <c r="K29" i="81"/>
  <c r="J29" i="81"/>
  <c r="I29" i="81"/>
  <c r="H29" i="81"/>
  <c r="G29" i="81"/>
  <c r="F29" i="81"/>
  <c r="E29" i="81"/>
  <c r="D29" i="81"/>
  <c r="C29" i="81"/>
  <c r="M28" i="81"/>
  <c r="L28" i="81"/>
  <c r="K28" i="81"/>
  <c r="J28" i="81"/>
  <c r="I28" i="81"/>
  <c r="H28" i="81"/>
  <c r="G28" i="81"/>
  <c r="F28" i="81"/>
  <c r="E28" i="81"/>
  <c r="D28" i="81"/>
  <c r="C28" i="81"/>
  <c r="M27" i="81"/>
  <c r="L27" i="81"/>
  <c r="K27" i="81"/>
  <c r="J27" i="81"/>
  <c r="I27" i="81"/>
  <c r="H27" i="81"/>
  <c r="G27" i="81"/>
  <c r="F27" i="81"/>
  <c r="E27" i="81"/>
  <c r="D27" i="81"/>
  <c r="C27" i="81"/>
  <c r="M26" i="81"/>
  <c r="L26" i="81"/>
  <c r="K26" i="81"/>
  <c r="J26" i="81"/>
  <c r="I26" i="81"/>
  <c r="H26" i="81"/>
  <c r="G26" i="81"/>
  <c r="F26" i="81"/>
  <c r="E26" i="81"/>
  <c r="D26" i="81"/>
  <c r="C26" i="81"/>
  <c r="L25" i="81"/>
  <c r="K25" i="81"/>
  <c r="J25" i="81"/>
  <c r="I25" i="81"/>
  <c r="H25" i="81"/>
  <c r="G25" i="81"/>
  <c r="F25" i="81"/>
  <c r="E25" i="81"/>
  <c r="D25" i="81"/>
  <c r="C25" i="81"/>
  <c r="M24" i="81"/>
  <c r="L24" i="81"/>
  <c r="K24" i="81"/>
  <c r="J24" i="81"/>
  <c r="I24" i="81"/>
  <c r="H24" i="81"/>
  <c r="G24" i="81"/>
  <c r="F24" i="81"/>
  <c r="E24" i="81"/>
  <c r="D24" i="81"/>
  <c r="C24" i="81"/>
  <c r="M23" i="81"/>
  <c r="L23" i="81"/>
  <c r="K23" i="81"/>
  <c r="J23" i="81"/>
  <c r="I23" i="81"/>
  <c r="H23" i="81"/>
  <c r="G23" i="81"/>
  <c r="F23" i="81"/>
  <c r="E23" i="81"/>
  <c r="D23" i="81"/>
  <c r="C23" i="81"/>
  <c r="G28" i="80"/>
  <c r="M29" i="80" l="1"/>
  <c r="L29" i="80"/>
  <c r="K29" i="80"/>
  <c r="J29" i="80"/>
  <c r="I29" i="80"/>
  <c r="H29" i="80"/>
  <c r="G29" i="80"/>
  <c r="F29" i="80"/>
  <c r="E29" i="80"/>
  <c r="D29" i="80"/>
  <c r="C29" i="80"/>
  <c r="M28" i="80"/>
  <c r="L28" i="80"/>
  <c r="K28" i="80"/>
  <c r="J28" i="80"/>
  <c r="I28" i="80"/>
  <c r="H28" i="80"/>
  <c r="F28" i="80"/>
  <c r="E28" i="80"/>
  <c r="D28" i="80"/>
  <c r="C28" i="80"/>
  <c r="M27" i="80"/>
  <c r="L27" i="80"/>
  <c r="K27" i="80"/>
  <c r="J27" i="80"/>
  <c r="I27" i="80"/>
  <c r="H27" i="80"/>
  <c r="G27" i="80"/>
  <c r="F27" i="80"/>
  <c r="E27" i="80"/>
  <c r="D27" i="80"/>
  <c r="C27" i="80"/>
  <c r="M26" i="80"/>
  <c r="L26" i="80"/>
  <c r="K26" i="80"/>
  <c r="J26" i="80"/>
  <c r="I26" i="80"/>
  <c r="H26" i="80"/>
  <c r="G26" i="80"/>
  <c r="F26" i="80"/>
  <c r="E26" i="80"/>
  <c r="D26" i="80"/>
  <c r="C26" i="80"/>
  <c r="M25" i="80"/>
  <c r="L25" i="80"/>
  <c r="K25" i="80"/>
  <c r="J25" i="80"/>
  <c r="I25" i="80"/>
  <c r="H25" i="80"/>
  <c r="G25" i="80"/>
  <c r="F25" i="80"/>
  <c r="E25" i="80"/>
  <c r="D25" i="80"/>
  <c r="C25" i="80"/>
  <c r="M24" i="80"/>
  <c r="L24" i="80"/>
  <c r="K24" i="80"/>
  <c r="J24" i="80"/>
  <c r="I24" i="80"/>
  <c r="H24" i="80"/>
  <c r="G24" i="80"/>
  <c r="F24" i="80"/>
  <c r="E24" i="80"/>
  <c r="D24" i="80"/>
  <c r="C24" i="80"/>
  <c r="M23" i="80"/>
  <c r="L23" i="80"/>
  <c r="K23" i="80"/>
  <c r="J23" i="80"/>
  <c r="I23" i="80"/>
  <c r="H23" i="80"/>
  <c r="G23" i="80"/>
  <c r="F23" i="80"/>
  <c r="E23" i="80"/>
  <c r="D23" i="80"/>
  <c r="C23" i="80"/>
  <c r="M22" i="80"/>
  <c r="L22" i="80"/>
  <c r="K22" i="80"/>
  <c r="J22" i="80"/>
  <c r="J30" i="80" s="1"/>
  <c r="I22" i="80"/>
  <c r="H22" i="80"/>
  <c r="G22" i="80"/>
  <c r="F22" i="80"/>
  <c r="F30" i="80" s="1"/>
  <c r="E22" i="80"/>
  <c r="D22" i="80"/>
  <c r="C22" i="80"/>
  <c r="M21" i="80"/>
  <c r="L21" i="80"/>
  <c r="K21" i="80"/>
  <c r="J21" i="80"/>
  <c r="I21" i="80"/>
  <c r="I30" i="80" s="1"/>
  <c r="H21" i="80"/>
  <c r="G21" i="80"/>
  <c r="F21" i="80"/>
  <c r="E21" i="80"/>
  <c r="E30" i="80" s="1"/>
  <c r="D21" i="80"/>
  <c r="C21" i="80"/>
  <c r="M20" i="80"/>
  <c r="M30" i="80" s="1"/>
  <c r="L20" i="80"/>
  <c r="L30" i="80" s="1"/>
  <c r="K20" i="80"/>
  <c r="K30" i="80" s="1"/>
  <c r="J20" i="80"/>
  <c r="I20" i="80"/>
  <c r="H20" i="80"/>
  <c r="H30" i="80" s="1"/>
  <c r="G20" i="80"/>
  <c r="G30" i="80" s="1"/>
  <c r="F20" i="80"/>
  <c r="E20" i="80"/>
  <c r="D20" i="80"/>
  <c r="D30" i="80" s="1"/>
  <c r="C20" i="80"/>
  <c r="C30" i="80" s="1"/>
  <c r="N32" i="79"/>
  <c r="M32" i="79"/>
  <c r="L32" i="79"/>
  <c r="K32" i="79"/>
  <c r="J32" i="79"/>
  <c r="I32" i="79"/>
  <c r="H32" i="79"/>
  <c r="G32" i="79"/>
  <c r="F32" i="79"/>
  <c r="E32" i="79"/>
  <c r="D32" i="79"/>
  <c r="C32" i="79"/>
  <c r="N27" i="97" l="1"/>
  <c r="M27" i="97"/>
  <c r="L27" i="97"/>
  <c r="K27" i="97"/>
  <c r="J27" i="97"/>
  <c r="I27" i="97"/>
  <c r="H27" i="97"/>
  <c r="G27" i="97"/>
  <c r="F27" i="97"/>
  <c r="E27" i="97"/>
  <c r="D27" i="97"/>
  <c r="C27" i="97"/>
  <c r="N26" i="97"/>
  <c r="M26" i="97"/>
  <c r="L26" i="97"/>
  <c r="K26" i="97"/>
  <c r="J26" i="97"/>
  <c r="I26" i="97"/>
  <c r="H26" i="97"/>
  <c r="G26" i="97"/>
  <c r="F26" i="97"/>
  <c r="E26" i="97"/>
  <c r="D26" i="97"/>
  <c r="C26" i="97"/>
  <c r="N25" i="97"/>
  <c r="M25" i="97"/>
  <c r="L25" i="97"/>
  <c r="K25" i="97"/>
  <c r="J25" i="97"/>
  <c r="I25" i="97"/>
  <c r="H25" i="97"/>
  <c r="G25" i="97"/>
  <c r="F25" i="97"/>
  <c r="E25" i="97"/>
  <c r="D25" i="97"/>
  <c r="C25" i="97"/>
  <c r="N24" i="97"/>
  <c r="M24" i="97"/>
  <c r="L24" i="97"/>
  <c r="K24" i="97"/>
  <c r="J24" i="97"/>
  <c r="I24" i="97"/>
  <c r="H24" i="97"/>
  <c r="G24" i="97"/>
  <c r="F24" i="97"/>
  <c r="E24" i="97"/>
  <c r="D24" i="97"/>
  <c r="C24" i="97"/>
  <c r="N23" i="97"/>
  <c r="M23" i="97"/>
  <c r="L23" i="97"/>
  <c r="K23" i="97"/>
  <c r="J23" i="97"/>
  <c r="I23" i="97"/>
  <c r="H23" i="97"/>
  <c r="G23" i="97"/>
  <c r="F23" i="97"/>
  <c r="E23" i="97"/>
  <c r="D23" i="97"/>
  <c r="C23" i="97"/>
  <c r="N22" i="97"/>
  <c r="M22" i="97"/>
  <c r="L22" i="97"/>
  <c r="K22" i="97"/>
  <c r="J22" i="97"/>
  <c r="I22" i="97"/>
  <c r="H22" i="97"/>
  <c r="G22" i="97"/>
  <c r="F22" i="97"/>
  <c r="E22" i="97"/>
  <c r="D22" i="97"/>
  <c r="C22" i="97"/>
  <c r="N21" i="97"/>
  <c r="M21" i="97"/>
  <c r="L21" i="97"/>
  <c r="K21" i="97"/>
  <c r="J21" i="97"/>
  <c r="I21" i="97"/>
  <c r="H21" i="97"/>
  <c r="G21" i="97"/>
  <c r="F21" i="97"/>
  <c r="E21" i="97"/>
  <c r="D21" i="97"/>
  <c r="C21" i="97"/>
  <c r="N20" i="97"/>
  <c r="M20" i="97"/>
  <c r="L20" i="97"/>
  <c r="K20" i="97"/>
  <c r="J20" i="97"/>
  <c r="I20" i="97"/>
  <c r="H20" i="97"/>
  <c r="G20" i="97"/>
  <c r="F20" i="97"/>
  <c r="E20" i="97"/>
  <c r="D20" i="97"/>
  <c r="C20" i="97"/>
  <c r="N19" i="97"/>
  <c r="M19" i="97"/>
  <c r="L19" i="97"/>
  <c r="K19" i="97"/>
  <c r="J19" i="97"/>
  <c r="I19" i="97"/>
  <c r="H19" i="97"/>
  <c r="G19" i="97"/>
  <c r="F19" i="97"/>
  <c r="E19" i="97"/>
  <c r="D19" i="97"/>
  <c r="C19" i="97"/>
  <c r="N17" i="97"/>
  <c r="M17" i="97"/>
  <c r="L17" i="97"/>
  <c r="K17" i="97"/>
  <c r="J17" i="97"/>
  <c r="I17" i="97"/>
  <c r="H17" i="97"/>
  <c r="G17" i="97"/>
  <c r="F17" i="97"/>
  <c r="E17" i="97"/>
  <c r="D17" i="97"/>
  <c r="C17" i="97"/>
  <c r="N27" i="96"/>
  <c r="M27" i="96"/>
  <c r="L27" i="96"/>
  <c r="K27" i="96"/>
  <c r="J27" i="96"/>
  <c r="I27" i="96"/>
  <c r="H27" i="96"/>
  <c r="G27" i="96"/>
  <c r="F27" i="96"/>
  <c r="E27" i="96"/>
  <c r="D27" i="96"/>
  <c r="C27" i="96"/>
  <c r="N26" i="96"/>
  <c r="M26" i="96"/>
  <c r="L26" i="96"/>
  <c r="K26" i="96"/>
  <c r="J26" i="96"/>
  <c r="I26" i="96"/>
  <c r="H26" i="96"/>
  <c r="G26" i="96"/>
  <c r="F26" i="96"/>
  <c r="E26" i="96"/>
  <c r="D26" i="96"/>
  <c r="C26" i="96"/>
  <c r="N25" i="96"/>
  <c r="M25" i="96"/>
  <c r="L25" i="96"/>
  <c r="K25" i="96"/>
  <c r="J25" i="96"/>
  <c r="I25" i="96"/>
  <c r="H25" i="96"/>
  <c r="G25" i="96"/>
  <c r="F25" i="96"/>
  <c r="E25" i="96"/>
  <c r="D25" i="96"/>
  <c r="C25" i="96"/>
  <c r="N24" i="96"/>
  <c r="M24" i="96"/>
  <c r="L24" i="96"/>
  <c r="K24" i="96"/>
  <c r="J24" i="96"/>
  <c r="I24" i="96"/>
  <c r="H24" i="96"/>
  <c r="G24" i="96"/>
  <c r="F24" i="96"/>
  <c r="E24" i="96"/>
  <c r="D24" i="96"/>
  <c r="C24" i="96"/>
  <c r="N23" i="96"/>
  <c r="M23" i="96"/>
  <c r="L23" i="96"/>
  <c r="K23" i="96"/>
  <c r="J23" i="96"/>
  <c r="I23" i="96"/>
  <c r="H23" i="96"/>
  <c r="G23" i="96"/>
  <c r="F23" i="96"/>
  <c r="E23" i="96"/>
  <c r="D23" i="96"/>
  <c r="C23" i="96"/>
  <c r="N22" i="96"/>
  <c r="M22" i="96"/>
  <c r="L22" i="96"/>
  <c r="K22" i="96"/>
  <c r="J22" i="96"/>
  <c r="I22" i="96"/>
  <c r="H22" i="96"/>
  <c r="G22" i="96"/>
  <c r="F22" i="96"/>
  <c r="E22" i="96"/>
  <c r="D22" i="96"/>
  <c r="C22" i="96"/>
  <c r="N21" i="96"/>
  <c r="M21" i="96"/>
  <c r="L21" i="96"/>
  <c r="K21" i="96"/>
  <c r="J21" i="96"/>
  <c r="I21" i="96"/>
  <c r="H21" i="96"/>
  <c r="G21" i="96"/>
  <c r="F21" i="96"/>
  <c r="E21" i="96"/>
  <c r="D21" i="96"/>
  <c r="C21" i="96"/>
  <c r="N20" i="96"/>
  <c r="M20" i="96"/>
  <c r="L20" i="96"/>
  <c r="K20" i="96"/>
  <c r="J20" i="96"/>
  <c r="I20" i="96"/>
  <c r="H20" i="96"/>
  <c r="G20" i="96"/>
  <c r="F20" i="96"/>
  <c r="E20" i="96"/>
  <c r="D20" i="96"/>
  <c r="C20" i="96"/>
  <c r="N19" i="96"/>
  <c r="M19" i="96"/>
  <c r="L19" i="96"/>
  <c r="K19" i="96"/>
  <c r="K28" i="96" s="1"/>
  <c r="K39" i="96" s="1"/>
  <c r="J19" i="96"/>
  <c r="I19" i="96"/>
  <c r="H19" i="96"/>
  <c r="G19" i="96"/>
  <c r="G28" i="96" s="1"/>
  <c r="G39" i="96" s="1"/>
  <c r="F19" i="96"/>
  <c r="E19" i="96"/>
  <c r="D19" i="96"/>
  <c r="C19" i="96"/>
  <c r="N17" i="96"/>
  <c r="M17" i="96"/>
  <c r="L17" i="96"/>
  <c r="K17" i="96"/>
  <c r="J17" i="96"/>
  <c r="I17" i="96"/>
  <c r="H17" i="96"/>
  <c r="G17" i="96"/>
  <c r="F17" i="96"/>
  <c r="E17" i="96"/>
  <c r="D17" i="96"/>
  <c r="C17" i="96"/>
  <c r="J37" i="97" l="1"/>
  <c r="C28" i="97"/>
  <c r="C39" i="97" s="1"/>
  <c r="G28" i="97"/>
  <c r="G39" i="97" s="1"/>
  <c r="K28" i="97"/>
  <c r="K39" i="97" s="1"/>
  <c r="D28" i="97"/>
  <c r="D39" i="97" s="1"/>
  <c r="H28" i="97"/>
  <c r="H39" i="97" s="1"/>
  <c r="L28" i="97"/>
  <c r="L39" i="97" s="1"/>
  <c r="E28" i="97"/>
  <c r="E39" i="97" s="1"/>
  <c r="I28" i="97"/>
  <c r="I39" i="97" s="1"/>
  <c r="M28" i="97"/>
  <c r="M39" i="97" s="1"/>
  <c r="F28" i="97"/>
  <c r="F39" i="97" s="1"/>
  <c r="J28" i="97"/>
  <c r="J39" i="97" s="1"/>
  <c r="N28" i="97"/>
  <c r="N39" i="97" s="1"/>
  <c r="G31" i="96"/>
  <c r="K31" i="96"/>
  <c r="G32" i="96"/>
  <c r="K32" i="96"/>
  <c r="K33" i="96"/>
  <c r="G34" i="96"/>
  <c r="K35" i="96"/>
  <c r="G36" i="96"/>
  <c r="K37" i="96"/>
  <c r="K38" i="96"/>
  <c r="G30" i="96"/>
  <c r="K30" i="96"/>
  <c r="G33" i="96"/>
  <c r="K34" i="96"/>
  <c r="G35" i="96"/>
  <c r="K36" i="96"/>
  <c r="G37" i="96"/>
  <c r="G38" i="96"/>
  <c r="C28" i="96"/>
  <c r="C39" i="96" s="1"/>
  <c r="I35" i="96"/>
  <c r="D28" i="96"/>
  <c r="D39" i="96" s="1"/>
  <c r="H28" i="96"/>
  <c r="H39" i="96" s="1"/>
  <c r="L28" i="96"/>
  <c r="L39" i="96" s="1"/>
  <c r="E28" i="96"/>
  <c r="E39" i="96" s="1"/>
  <c r="I28" i="96"/>
  <c r="I39" i="96" s="1"/>
  <c r="M28" i="96"/>
  <c r="M39" i="96" s="1"/>
  <c r="F28" i="96"/>
  <c r="F39" i="96" s="1"/>
  <c r="J28" i="96"/>
  <c r="J39" i="96" s="1"/>
  <c r="N28" i="96"/>
  <c r="N39" i="96" s="1"/>
  <c r="D36" i="96" l="1"/>
  <c r="H35" i="97"/>
  <c r="D38" i="96"/>
  <c r="I32" i="96"/>
  <c r="D30" i="96"/>
  <c r="D33" i="96"/>
  <c r="N32" i="96"/>
  <c r="E36" i="97"/>
  <c r="N31" i="96"/>
  <c r="H30" i="96"/>
  <c r="M34" i="97"/>
  <c r="C34" i="96"/>
  <c r="M30" i="96"/>
  <c r="M33" i="96"/>
  <c r="C33" i="96"/>
  <c r="J33" i="97"/>
  <c r="K34" i="97"/>
  <c r="E32" i="97"/>
  <c r="N36" i="96"/>
  <c r="I30" i="96"/>
  <c r="C37" i="97"/>
  <c r="C32" i="97"/>
  <c r="F36" i="97"/>
  <c r="F32" i="97"/>
  <c r="G30" i="97"/>
  <c r="L38" i="97"/>
  <c r="L31" i="97"/>
  <c r="G37" i="97"/>
  <c r="F35" i="97"/>
  <c r="F31" i="97"/>
  <c r="C35" i="97"/>
  <c r="M38" i="97"/>
  <c r="H38" i="97"/>
  <c r="L34" i="97"/>
  <c r="H31" i="97"/>
  <c r="G35" i="97"/>
  <c r="G31" i="97"/>
  <c r="G38" i="97"/>
  <c r="G34" i="97"/>
  <c r="M31" i="97"/>
  <c r="L36" i="97"/>
  <c r="H34" i="97"/>
  <c r="L30" i="97"/>
  <c r="F37" i="97"/>
  <c r="F33" i="97"/>
  <c r="K37" i="97"/>
  <c r="G32" i="97"/>
  <c r="M35" i="97"/>
  <c r="M30" i="97"/>
  <c r="L35" i="97"/>
  <c r="L32" i="97"/>
  <c r="H30" i="97"/>
  <c r="C34" i="97"/>
  <c r="J38" i="96"/>
  <c r="J35" i="96"/>
  <c r="E37" i="96"/>
  <c r="E35" i="96"/>
  <c r="J34" i="96"/>
  <c r="J31" i="96"/>
  <c r="J36" i="96"/>
  <c r="J30" i="96"/>
  <c r="E34" i="96"/>
  <c r="M36" i="96"/>
  <c r="E32" i="96"/>
  <c r="N35" i="96"/>
  <c r="J32" i="96"/>
  <c r="I37" i="96"/>
  <c r="E33" i="96"/>
  <c r="D35" i="96"/>
  <c r="E36" i="96"/>
  <c r="E30" i="96"/>
  <c r="H33" i="96"/>
  <c r="C38" i="96"/>
  <c r="N34" i="97"/>
  <c r="I37" i="97"/>
  <c r="D37" i="97"/>
  <c r="D33" i="97"/>
  <c r="J38" i="97"/>
  <c r="N35" i="97"/>
  <c r="J30" i="97"/>
  <c r="K31" i="97"/>
  <c r="I38" i="97"/>
  <c r="E37" i="97"/>
  <c r="E33" i="97"/>
  <c r="I30" i="97"/>
  <c r="D38" i="97"/>
  <c r="D34" i="97"/>
  <c r="D30" i="97"/>
  <c r="K36" i="97"/>
  <c r="F38" i="97"/>
  <c r="N36" i="97"/>
  <c r="J35" i="97"/>
  <c r="F34" i="97"/>
  <c r="N32" i="97"/>
  <c r="J31" i="97"/>
  <c r="F30" i="97"/>
  <c r="G36" i="97"/>
  <c r="K33" i="97"/>
  <c r="C31" i="97"/>
  <c r="E38" i="97"/>
  <c r="M36" i="97"/>
  <c r="I35" i="97"/>
  <c r="E34" i="97"/>
  <c r="M32" i="97"/>
  <c r="I31" i="97"/>
  <c r="E30" i="97"/>
  <c r="L37" i="97"/>
  <c r="H36" i="97"/>
  <c r="D35" i="97"/>
  <c r="L33" i="97"/>
  <c r="H32" i="97"/>
  <c r="D31" i="97"/>
  <c r="K38" i="97"/>
  <c r="C36" i="97"/>
  <c r="G33" i="97"/>
  <c r="K30" i="97"/>
  <c r="N38" i="97"/>
  <c r="N30" i="97"/>
  <c r="I33" i="97"/>
  <c r="J34" i="97"/>
  <c r="N31" i="97"/>
  <c r="I34" i="97"/>
  <c r="N37" i="97"/>
  <c r="J36" i="97"/>
  <c r="N33" i="97"/>
  <c r="J32" i="97"/>
  <c r="K35" i="97"/>
  <c r="C33" i="97"/>
  <c r="M37" i="97"/>
  <c r="I36" i="97"/>
  <c r="E35" i="97"/>
  <c r="M33" i="97"/>
  <c r="I32" i="97"/>
  <c r="E31" i="97"/>
  <c r="H37" i="97"/>
  <c r="D36" i="97"/>
  <c r="H33" i="97"/>
  <c r="D32" i="97"/>
  <c r="C38" i="97"/>
  <c r="K32" i="97"/>
  <c r="C30" i="97"/>
  <c r="F33" i="96"/>
  <c r="L35" i="96"/>
  <c r="F34" i="96"/>
  <c r="F30" i="96"/>
  <c r="M34" i="96"/>
  <c r="M32" i="96"/>
  <c r="L37" i="96"/>
  <c r="N37" i="96"/>
  <c r="N33" i="96"/>
  <c r="F31" i="96"/>
  <c r="H37" i="96"/>
  <c r="L31" i="96"/>
  <c r="L38" i="96"/>
  <c r="D37" i="96"/>
  <c r="L34" i="96"/>
  <c r="D32" i="96"/>
  <c r="C37" i="96"/>
  <c r="C31" i="96"/>
  <c r="F37" i="96"/>
  <c r="L30" i="96"/>
  <c r="F38" i="96"/>
  <c r="H32" i="96"/>
  <c r="C36" i="96"/>
  <c r="H35" i="96"/>
  <c r="L32" i="96"/>
  <c r="C35" i="96"/>
  <c r="F35" i="96"/>
  <c r="M38" i="96"/>
  <c r="I36" i="96"/>
  <c r="M31" i="96"/>
  <c r="H34" i="96"/>
  <c r="I38" i="96"/>
  <c r="N38" i="96"/>
  <c r="J37" i="96"/>
  <c r="F36" i="96"/>
  <c r="N34" i="96"/>
  <c r="J33" i="96"/>
  <c r="F32" i="96"/>
  <c r="N30" i="96"/>
  <c r="E38" i="96"/>
  <c r="M35" i="96"/>
  <c r="I33" i="96"/>
  <c r="I31" i="96"/>
  <c r="L36" i="96"/>
  <c r="L33" i="96"/>
  <c r="D31" i="96"/>
  <c r="M37" i="96"/>
  <c r="I34" i="96"/>
  <c r="E31" i="96"/>
  <c r="H38" i="96"/>
  <c r="H36" i="96"/>
  <c r="D34" i="96"/>
  <c r="H31" i="96"/>
  <c r="C32" i="96"/>
  <c r="C30" i="96"/>
  <c r="C19" i="84" l="1"/>
  <c r="D19" i="84"/>
  <c r="E19" i="84"/>
  <c r="F19" i="84"/>
  <c r="G19" i="84"/>
  <c r="H19" i="84"/>
  <c r="I19" i="84"/>
  <c r="J19" i="84"/>
  <c r="J28" i="84" s="1"/>
  <c r="J39" i="84" s="1"/>
  <c r="K19" i="84"/>
  <c r="K28" i="84" s="1"/>
  <c r="K39" i="84" s="1"/>
  <c r="L19" i="84"/>
  <c r="M19" i="84"/>
  <c r="N19" i="84"/>
  <c r="C20" i="84"/>
  <c r="D20" i="84"/>
  <c r="E20" i="84"/>
  <c r="F20" i="84"/>
  <c r="G20" i="84"/>
  <c r="H20" i="84"/>
  <c r="I20" i="84"/>
  <c r="J20" i="84"/>
  <c r="K20" i="84"/>
  <c r="L20" i="84"/>
  <c r="M20" i="84"/>
  <c r="N20" i="84"/>
  <c r="C21" i="84"/>
  <c r="D21" i="84"/>
  <c r="E21" i="84"/>
  <c r="F21" i="84"/>
  <c r="G21" i="84"/>
  <c r="H21" i="84"/>
  <c r="I21" i="84"/>
  <c r="J21" i="84"/>
  <c r="K21" i="84"/>
  <c r="L21" i="84"/>
  <c r="M21" i="84"/>
  <c r="N21" i="84"/>
  <c r="C22" i="84"/>
  <c r="D22" i="84"/>
  <c r="E22" i="84"/>
  <c r="F22" i="84"/>
  <c r="G22" i="84"/>
  <c r="G28" i="84" s="1"/>
  <c r="G39" i="84" s="1"/>
  <c r="H22" i="84"/>
  <c r="I22" i="84"/>
  <c r="J22" i="84"/>
  <c r="K22" i="84"/>
  <c r="L22" i="84"/>
  <c r="M22" i="84"/>
  <c r="N22" i="84"/>
  <c r="C23" i="84"/>
  <c r="D23" i="84"/>
  <c r="E23" i="84"/>
  <c r="F23" i="84"/>
  <c r="G23" i="84"/>
  <c r="H23" i="84"/>
  <c r="I23" i="84"/>
  <c r="J23" i="84"/>
  <c r="K23" i="84"/>
  <c r="L23" i="84"/>
  <c r="M23" i="84"/>
  <c r="N23" i="84"/>
  <c r="C24" i="84"/>
  <c r="D24" i="84"/>
  <c r="E24" i="84"/>
  <c r="F24" i="84"/>
  <c r="G24" i="84"/>
  <c r="H24" i="84"/>
  <c r="I24" i="84"/>
  <c r="J24" i="84"/>
  <c r="K24" i="84"/>
  <c r="L24" i="84"/>
  <c r="M24" i="84"/>
  <c r="N24" i="84"/>
  <c r="C25" i="84"/>
  <c r="D25" i="84"/>
  <c r="E25" i="84"/>
  <c r="F25" i="84"/>
  <c r="G25" i="84"/>
  <c r="H25" i="84"/>
  <c r="I25" i="84"/>
  <c r="J25" i="84"/>
  <c r="K25" i="84"/>
  <c r="L25" i="84"/>
  <c r="M25" i="84"/>
  <c r="N25" i="84"/>
  <c r="C26" i="84"/>
  <c r="D26" i="84"/>
  <c r="E26" i="84"/>
  <c r="F26" i="84"/>
  <c r="G26" i="84"/>
  <c r="H26" i="84"/>
  <c r="I26" i="84"/>
  <c r="J26" i="84"/>
  <c r="K26" i="84"/>
  <c r="L26" i="84"/>
  <c r="M26" i="84"/>
  <c r="N26" i="84"/>
  <c r="C27" i="84"/>
  <c r="D27" i="84"/>
  <c r="E27" i="84"/>
  <c r="F27" i="84"/>
  <c r="G27" i="84"/>
  <c r="H27" i="84"/>
  <c r="I27" i="84"/>
  <c r="J27" i="84"/>
  <c r="K27" i="84"/>
  <c r="L27" i="84"/>
  <c r="M27" i="84"/>
  <c r="N27" i="84"/>
  <c r="C28" i="84"/>
  <c r="C39" i="84" s="1"/>
  <c r="D28" i="84"/>
  <c r="D39" i="84" s="1"/>
  <c r="E28" i="84"/>
  <c r="E39" i="84" s="1"/>
  <c r="F28" i="84"/>
  <c r="F39" i="84" s="1"/>
  <c r="I28" i="84"/>
  <c r="I39" i="84" s="1"/>
  <c r="D6" i="51"/>
  <c r="E6" i="51"/>
  <c r="F6" i="51"/>
  <c r="G6" i="51"/>
  <c r="H6" i="51"/>
  <c r="I6" i="51"/>
  <c r="J6" i="51"/>
  <c r="K6" i="51"/>
  <c r="L6" i="51"/>
  <c r="M6" i="51"/>
  <c r="N6" i="51"/>
  <c r="C6" i="51"/>
  <c r="L28" i="84" l="1"/>
  <c r="L39" i="84" s="1"/>
  <c r="E37" i="84"/>
  <c r="K31" i="84"/>
  <c r="H28" i="84"/>
  <c r="H39" i="84" s="1"/>
  <c r="D32" i="84"/>
  <c r="M28" i="84"/>
  <c r="M39" i="84" s="1"/>
  <c r="H36" i="84"/>
  <c r="G31" i="84"/>
  <c r="L32" i="84"/>
  <c r="G35" i="84"/>
  <c r="K35" i="84"/>
  <c r="E33" i="84"/>
  <c r="H32" i="84"/>
  <c r="D36" i="84"/>
  <c r="I37" i="84"/>
  <c r="C35" i="84"/>
  <c r="I33" i="84"/>
  <c r="C31" i="84"/>
  <c r="I38" i="84"/>
  <c r="I36" i="84"/>
  <c r="C36" i="84"/>
  <c r="I32" i="84"/>
  <c r="C32" i="84"/>
  <c r="I31" i="84"/>
  <c r="I30" i="84"/>
  <c r="H34" i="84"/>
  <c r="K38" i="84"/>
  <c r="E38" i="84"/>
  <c r="K37" i="84"/>
  <c r="K36" i="84"/>
  <c r="E36" i="84"/>
  <c r="E35" i="84"/>
  <c r="K34" i="84"/>
  <c r="E34" i="84"/>
  <c r="K33" i="84"/>
  <c r="K32" i="84"/>
  <c r="E32" i="84"/>
  <c r="E31" i="84"/>
  <c r="K30" i="84"/>
  <c r="E30" i="84"/>
  <c r="C38" i="84"/>
  <c r="C34" i="84"/>
  <c r="C30" i="84"/>
  <c r="J38" i="84"/>
  <c r="D38" i="84"/>
  <c r="J37" i="84"/>
  <c r="D37" i="84"/>
  <c r="J36" i="84"/>
  <c r="J35" i="84"/>
  <c r="D35" i="84"/>
  <c r="J34" i="84"/>
  <c r="D34" i="84"/>
  <c r="J33" i="84"/>
  <c r="D33" i="84"/>
  <c r="J32" i="84"/>
  <c r="J31" i="84"/>
  <c r="D31" i="84"/>
  <c r="J30" i="84"/>
  <c r="D30" i="84"/>
  <c r="C37" i="84"/>
  <c r="I34" i="84"/>
  <c r="H37" i="84"/>
  <c r="H30" i="84"/>
  <c r="G38" i="84"/>
  <c r="G37" i="84"/>
  <c r="M36" i="84"/>
  <c r="G36" i="84"/>
  <c r="G34" i="84"/>
  <c r="G33" i="84"/>
  <c r="G32" i="84"/>
  <c r="M31" i="84"/>
  <c r="G30" i="84"/>
  <c r="I35" i="84"/>
  <c r="C33" i="84"/>
  <c r="H38" i="84"/>
  <c r="H35" i="84"/>
  <c r="H33" i="84"/>
  <c r="H31" i="84"/>
  <c r="L38" i="84"/>
  <c r="F38" i="84"/>
  <c r="L37" i="84"/>
  <c r="F37" i="84"/>
  <c r="F36" i="84"/>
  <c r="L35" i="84"/>
  <c r="F35" i="84"/>
  <c r="L34" i="84"/>
  <c r="F34" i="84"/>
  <c r="L33" i="84"/>
  <c r="F33" i="84"/>
  <c r="F32" i="84"/>
  <c r="L31" i="84"/>
  <c r="F31" i="84"/>
  <c r="L30" i="84"/>
  <c r="F30" i="84"/>
  <c r="N28" i="84"/>
  <c r="N39" i="84" s="1"/>
  <c r="N17" i="84"/>
  <c r="M17" i="84"/>
  <c r="L17" i="84"/>
  <c r="K17" i="84"/>
  <c r="J17" i="84"/>
  <c r="I17" i="84"/>
  <c r="H17" i="84"/>
  <c r="G17" i="84"/>
  <c r="F17" i="84"/>
  <c r="E17" i="84"/>
  <c r="D17" i="84"/>
  <c r="C17" i="84"/>
  <c r="L36" i="84" l="1"/>
  <c r="M34" i="84"/>
  <c r="M33" i="84"/>
  <c r="M32" i="84"/>
  <c r="M35" i="84"/>
  <c r="M37" i="84"/>
  <c r="M30" i="84"/>
  <c r="M38" i="84"/>
  <c r="N31" i="84"/>
  <c r="N35" i="84"/>
  <c r="N32" i="84"/>
  <c r="N36" i="84"/>
  <c r="N33" i="84"/>
  <c r="N37" i="84"/>
  <c r="N30" i="84"/>
  <c r="N34" i="84"/>
  <c r="N38" i="84"/>
  <c r="D4" i="2" l="1"/>
  <c r="D11" i="2" l="1"/>
  <c r="D10" i="2"/>
  <c r="D9" i="2"/>
  <c r="D7" i="2"/>
  <c r="D6" i="2"/>
  <c r="D5" i="2"/>
  <c r="C4" i="2"/>
  <c r="D8" i="2"/>
  <c r="C11" i="2" l="1"/>
  <c r="C10" i="2"/>
  <c r="C9" i="2"/>
  <c r="C8" i="2"/>
  <c r="C7" i="2"/>
  <c r="C6" i="2"/>
  <c r="C5" i="2"/>
  <c r="A7" i="2" l="1"/>
  <c r="B96" i="2"/>
  <c r="B94" i="2"/>
</calcChain>
</file>

<file path=xl/sharedStrings.xml><?xml version="1.0" encoding="utf-8"?>
<sst xmlns="http://schemas.openxmlformats.org/spreadsheetml/2006/main" count="805" uniqueCount="233">
  <si>
    <t>IV кв. 2016</t>
  </si>
  <si>
    <t>II кв. 2017</t>
  </si>
  <si>
    <t>Рынок акций</t>
  </si>
  <si>
    <t>Валютный рынок (КО)</t>
  </si>
  <si>
    <t>Валютный рынок (НФО)</t>
  </si>
  <si>
    <t>Сделки РЕПО (КО)</t>
  </si>
  <si>
    <t>Сделки РЕПО (НФО)</t>
  </si>
  <si>
    <t>Фондовый рынок (КО)</t>
  </si>
  <si>
    <t>Фондовый рынок (НФО)</t>
  </si>
  <si>
    <t>Срочный рынок (КО)</t>
  </si>
  <si>
    <t>Срочный рынок (НФО)</t>
  </si>
  <si>
    <t>прочее</t>
  </si>
  <si>
    <t>Рынок локальных корпоративных облигаций</t>
  </si>
  <si>
    <t>рис26</t>
  </si>
  <si>
    <t>III кв. 2017</t>
  </si>
  <si>
    <t>Прочее</t>
  </si>
  <si>
    <t>Количество зарегистрированных лиц, на счетах которых учитываются ценные бумаги, млн ед.</t>
  </si>
  <si>
    <t>По заявлению</t>
  </si>
  <si>
    <t>По нарушению</t>
  </si>
  <si>
    <t>Облигации резидентов</t>
  </si>
  <si>
    <t>Облигации нерезидентов</t>
  </si>
  <si>
    <t>Акции нерезидентов</t>
  </si>
  <si>
    <t>Денежные средства и депозиты</t>
  </si>
  <si>
    <t>медиана</t>
  </si>
  <si>
    <t>В связи с неосуществлением деятельности в течение 18 месяцев</t>
  </si>
  <si>
    <t>активы ИИС, млрд руб. (правая шкала)</t>
  </si>
  <si>
    <t>Количество клиентов профучастников-НФО, млн лиц</t>
  </si>
  <si>
    <t>Количество клиентов профучастников-КО, млн лиц</t>
  </si>
  <si>
    <t>Доля топ-3 профучастников-НФО (правая шкала)</t>
  </si>
  <si>
    <t>Количество клиентов профучастников-НФО, тыс. лиц</t>
  </si>
  <si>
    <t>Количество клиентов профучастников-КО, тыс. лиц</t>
  </si>
  <si>
    <t>В связи с отзывом банковской лицензии</t>
  </si>
  <si>
    <t xml:space="preserve">I кв. </t>
  </si>
  <si>
    <t xml:space="preserve">II кв. </t>
  </si>
  <si>
    <t xml:space="preserve">III кв. </t>
  </si>
  <si>
    <t xml:space="preserve">IV кв. </t>
  </si>
  <si>
    <t>I кв.</t>
  </si>
  <si>
    <t>II кв.</t>
  </si>
  <si>
    <t>III кв.</t>
  </si>
  <si>
    <t>IV кв.</t>
  </si>
  <si>
    <t>средний размер счета (брокерский)</t>
  </si>
  <si>
    <t>средний размер счета (ДУ)</t>
  </si>
  <si>
    <t>Рынок ОФЗ, ОБР и муниципальных облигаций (размещение)</t>
  </si>
  <si>
    <t>Рынок ОФЗ, ОБР и муниципальных облигаций (вторичный)</t>
  </si>
  <si>
    <t>Доля активных клиентов профучастников-НФО, % (правая шкала)</t>
  </si>
  <si>
    <t>Доля активных клиентов профучастников-КО, % (правая шкала)</t>
  </si>
  <si>
    <t xml:space="preserve">II 
кв. </t>
  </si>
  <si>
    <t xml:space="preserve">III 
кв. </t>
  </si>
  <si>
    <t xml:space="preserve">IV 
кв. </t>
  </si>
  <si>
    <t xml:space="preserve">I 
кв. </t>
  </si>
  <si>
    <t>Менее 0%</t>
  </si>
  <si>
    <t>От 0 до 1%</t>
  </si>
  <si>
    <t>От 1 до 5%</t>
  </si>
  <si>
    <t>От 5 до 10%</t>
  </si>
  <si>
    <t>Более 10%</t>
  </si>
  <si>
    <t>Менее 0</t>
  </si>
  <si>
    <t>От 0 до 10 руб.</t>
  </si>
  <si>
    <t>От 10 до 100 руб.</t>
  </si>
  <si>
    <t>От 100 до 500 руб.</t>
  </si>
  <si>
    <t>Более 500 руб.</t>
  </si>
  <si>
    <t>От 0 до 10 тыс. руб.</t>
  </si>
  <si>
    <t>От 10 до 50 тыс. руб.</t>
  </si>
  <si>
    <t>От 50 до 100 тыс. руб.</t>
  </si>
  <si>
    <t>Более 100 тыс. руб.</t>
  </si>
  <si>
    <t>Объект инвестирования</t>
  </si>
  <si>
    <t>структурные продукты</t>
  </si>
  <si>
    <t>российские акции</t>
  </si>
  <si>
    <t>иностранные акции</t>
  </si>
  <si>
    <t>доходность, %</t>
  </si>
  <si>
    <t>риск, %</t>
  </si>
  <si>
    <t>Общее количество обслуживаемых реестров, тыс. ед.</t>
  </si>
  <si>
    <t>Доля АО, передавших реестры, % (правая шкала)</t>
  </si>
  <si>
    <t>ИИС (неквал. инвесторы)</t>
  </si>
  <si>
    <t>прочие (неквал. инвесторы)</t>
  </si>
  <si>
    <t>прочие (квал. инвесторы)</t>
  </si>
  <si>
    <t>индекс полной доходности акций</t>
  </si>
  <si>
    <t>индекс корпоративных облигаций</t>
  </si>
  <si>
    <t>индекс гособлигаций</t>
  </si>
  <si>
    <t>Брокеры</t>
  </si>
  <si>
    <t>Депозитарии</t>
  </si>
  <si>
    <t>Доверительные управляющие</t>
  </si>
  <si>
    <t>Организаторы торгов</t>
  </si>
  <si>
    <t>Регистраторы</t>
  </si>
  <si>
    <t>Форекс-дилеры</t>
  </si>
  <si>
    <t>Манипулирование рынком</t>
  </si>
  <si>
    <t>Банкротство / ликвидация / отзыв лицензии</t>
  </si>
  <si>
    <t>в целом по отрасли</t>
  </si>
  <si>
    <t>Выдано новых лицензий</t>
  </si>
  <si>
    <t>Внесено инвестсоветников в реестр</t>
  </si>
  <si>
    <t>Прочие (еврооблигации, паи, ETF)</t>
  </si>
  <si>
    <t>Всего</t>
  </si>
  <si>
    <t>Источник: Банк России.</t>
  </si>
  <si>
    <t>Примечание. Без учета однодневных облигаций.</t>
  </si>
  <si>
    <t>Источники: Банк России, Федеральная налоговая служба.</t>
  </si>
  <si>
    <t>Примечание. Без учета реорганизаций и ликвидаций.</t>
  </si>
  <si>
    <t>Источники: Московская Биржа, Банк России, сайты управляющих.</t>
  </si>
  <si>
    <t>Примечание. Данные за прошлые периоды могут быть пересмотрены по мере актуализации информации.</t>
  </si>
  <si>
    <t>ИТОГО</t>
  </si>
  <si>
    <t>Паи, доли нерезидентов</t>
  </si>
  <si>
    <t>Паи, доли резидентов</t>
  </si>
  <si>
    <t>Акции резидентов привилегированные</t>
  </si>
  <si>
    <t>Акции резидентов обыкновенные</t>
  </si>
  <si>
    <t>млрд руб.</t>
  </si>
  <si>
    <t>Тип инвестора</t>
  </si>
  <si>
    <t>доли, %</t>
  </si>
  <si>
    <t>Источники: Банк России, сайты управляющих.</t>
  </si>
  <si>
    <t>Госуд., субфед. и мун. облигации</t>
  </si>
  <si>
    <t>Облигации кредитных организаций</t>
  </si>
  <si>
    <t>Облигации прочих резидентов</t>
  </si>
  <si>
    <t>Облигации иностранных эмитентов</t>
  </si>
  <si>
    <t>Российские акции</t>
  </si>
  <si>
    <t>Иностранные акции</t>
  </si>
  <si>
    <t>Депозитарные расписки</t>
  </si>
  <si>
    <t>Паи резидентов</t>
  </si>
  <si>
    <t>Паи нерезидентов</t>
  </si>
  <si>
    <t>Госуд. и муниц. облигации</t>
  </si>
  <si>
    <t>Паи, ETF</t>
  </si>
  <si>
    <t>Рис. 4. Динамика числа клиентов в доверительном управлении (тыс. лиц) и доля клиентов топ-3 профучастников – НФО (%)</t>
  </si>
  <si>
    <t>Итого</t>
  </si>
  <si>
    <t>ОФЗ, ОБР, субфедеральные и муниципальные облигации</t>
  </si>
  <si>
    <t>корпоративные облигации российских эмитентов</t>
  </si>
  <si>
    <t>облигации иностранных эмитентов</t>
  </si>
  <si>
    <t>акции российских эмитентов</t>
  </si>
  <si>
    <t>паи</t>
  </si>
  <si>
    <t>ETF</t>
  </si>
  <si>
    <t>Источники: Банк России, Московская Биржа, Санкт-Петербургская биржа.</t>
  </si>
  <si>
    <t>Источники: Банк России, Московская Биржа, НКО АО НРД, Санкт-Петербургская биржа.</t>
  </si>
  <si>
    <t>Обороты (правая шкала)</t>
  </si>
  <si>
    <t>Источники: Банк России, Московская Биржа.</t>
  </si>
  <si>
    <t>облигации резидентов</t>
  </si>
  <si>
    <t>Прочее (в т.ч. векселя, КСУ)</t>
  </si>
  <si>
    <r>
      <t>Рис. 1. Динамика числа клиентов на брокерском обслуживании (млн лиц) и доли активных клиентов (%)</t>
    </r>
    <r>
      <rPr>
        <b/>
        <vertAlign val="superscript"/>
        <sz val="10"/>
        <color theme="1"/>
        <rFont val="Arial"/>
        <family val="2"/>
        <charset val="204"/>
      </rPr>
      <t>1</t>
    </r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</si>
  <si>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Если не указано иное, здесь и далее приводится значение на конец соответствующего периода.</t>
    </r>
  </si>
  <si>
    <t>Источники: Банк России, Московская Биржа, НКО АО НРД, Bloomberg, Cbonds, расчеты ДИП.</t>
  </si>
  <si>
    <r>
      <t>Рис. 2. Динамика ценных бумаг физических лиц на счетах в депозитариях по оценочной стоимости  (трлн руб.)</t>
    </r>
    <r>
      <rPr>
        <b/>
        <vertAlign val="superscript"/>
        <sz val="10"/>
        <color theme="1"/>
        <rFont val="Arial"/>
        <family val="2"/>
        <charset val="204"/>
      </rPr>
      <t>2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</si>
  <si>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Методика расчета оценочной стоимости приведена в Приложении 1.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</si>
  <si>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Методика оценки приведена в Приложении 1.</t>
    </r>
  </si>
  <si>
    <t>Рис. 5. Динамика стоимости портфелей в доверительном управлении (трлн руб.) и доля стандартных стратегий (%)</t>
  </si>
  <si>
    <t>Портфели физлиц</t>
  </si>
  <si>
    <t>Портфели юрлиц</t>
  </si>
  <si>
    <t>Доля стандартных стратегий в портфелях физлиц (правая шкала)</t>
  </si>
  <si>
    <t>Фондовый (объем биржевых)</t>
  </si>
  <si>
    <t>РЕПО (объем биржевых)</t>
  </si>
  <si>
    <t>Валютный (объем биржевых)</t>
  </si>
  <si>
    <t>Срочный (объем биржевых)</t>
  </si>
  <si>
    <t>Фондовый (доля биржевых) (правая шкала)</t>
  </si>
  <si>
    <t>РЕПО (доля биржевых) (правая шкала)</t>
  </si>
  <si>
    <t>Валютный (доля биржевых) (правая шкала)</t>
  </si>
  <si>
    <t>Исключено инвестсоветников из реестра</t>
  </si>
  <si>
    <t>Источники: Банк России.</t>
  </si>
  <si>
    <t>USD</t>
  </si>
  <si>
    <t>EUR</t>
  </si>
  <si>
    <t>прочие</t>
  </si>
  <si>
    <r>
      <t>Рис. 3. Нетто-притоки ценных бумаг на счетах физических лиц в депозитариях с очисткой от влияния колебаний валютных курсов и рыночных котировок (млрд руб.)</t>
    </r>
    <r>
      <rPr>
        <b/>
        <vertAlign val="superscript"/>
        <sz val="10"/>
        <color theme="1"/>
        <rFont val="Arial"/>
        <family val="2"/>
        <charset val="204"/>
      </rPr>
      <t>3</t>
    </r>
  </si>
  <si>
    <t>Рис. 6. Динамика количества ИИС (млн ед.) и объема активов ИИС (млрд руб.)</t>
  </si>
  <si>
    <t>счета ИИС (брокерские), млн ед.</t>
  </si>
  <si>
    <t>счета ИИС (ДУ), млн ед.</t>
  </si>
  <si>
    <t>Облигации квазинерезидентов</t>
  </si>
  <si>
    <t>Акции резидентов</t>
  </si>
  <si>
    <t>Акции квазинерезидентов</t>
  </si>
  <si>
    <t>Акции и ДР квазинерезидентов</t>
  </si>
  <si>
    <t>Иностранные акции и ДР</t>
  </si>
  <si>
    <t>Примечание. ДР – депозитарные расписки.</t>
  </si>
  <si>
    <t>Рис. 7. Соотношение закрытых за квартал ИИС к открытым за квартал, %</t>
  </si>
  <si>
    <t>брокерские</t>
  </si>
  <si>
    <t>ДУ</t>
  </si>
  <si>
    <t>все счета</t>
  </si>
  <si>
    <t>Рис. 8. Динамика среднего размера ИИС (тыс. руб.)</t>
  </si>
  <si>
    <t>Рис. 9. Динамика структуры активов ИИС (%)</t>
  </si>
  <si>
    <t>Рис. 10. Объем биржевых операций профучастников в разрезе рынков, покупка + продажа (трлн руб.) и доля биржевых оборотов (%)</t>
  </si>
  <si>
    <t>Рис. 11. Нетто-покупки ценных бумаг физическими лицами на фондовом рынке (млрд руб.) и обороты по сделкам (трлн руб.)</t>
  </si>
  <si>
    <t>облигации квази-нерезидентов</t>
  </si>
  <si>
    <t>Всего оборотов, трлн руб. (правая шкала)</t>
  </si>
  <si>
    <t>Государственные и муниципальные облигации</t>
  </si>
  <si>
    <t>Еврооблигации резидентов и облигации иностранных эмитентов</t>
  </si>
  <si>
    <t>акции и ДР квазинерезидентов</t>
  </si>
  <si>
    <t>акции и ДР иностранных эмитентов</t>
  </si>
  <si>
    <t>Рис. 12. Нетто-покупки валюты физическими лицами на валютном рынке в рамках сделок спот (млрд руб.) и обороты по сделкам (трлн руб.)</t>
  </si>
  <si>
    <t>Рис. 13. Рентабельность капитала (ROE) профучастников – НФО, скользящее значение за 12 месяцев (%)</t>
  </si>
  <si>
    <t>Рис. 14. Распределение профучастников – НФО по показателю ROE (без реестродержателей) (% от общего количества организаций)</t>
  </si>
  <si>
    <t>Рис. А-1. Структура вложений физических лиц в облигации, %</t>
  </si>
  <si>
    <t>Тип бумаги</t>
  </si>
  <si>
    <t>Общий итог</t>
  </si>
  <si>
    <t>Совокупные вложения в облигации, трлн руб. (правая шкала)</t>
  </si>
  <si>
    <t>Рис. А-2. Структура вложений физических лиц в облигации резидентов по типам, %</t>
  </si>
  <si>
    <t>Субординированные</t>
  </si>
  <si>
    <t>Структурные и инвестиционные</t>
  </si>
  <si>
    <t>Секьюритизированные</t>
  </si>
  <si>
    <t>Классические</t>
  </si>
  <si>
    <t>Рис. А-3. Рейтинговая структура классических облигаций резидентов на счетах физических лиц, %</t>
  </si>
  <si>
    <t>Примечание. Использовались рейтинги российских агентств, приведенные к международной шкале.</t>
  </si>
  <si>
    <t>Источник: Банк России, Cbonds.</t>
  </si>
  <si>
    <t>Рейтинг итог</t>
  </si>
  <si>
    <t>BBB-/Baa3 и выше</t>
  </si>
  <si>
    <t>от BB-/Ba3 до BB+/Ba1</t>
  </si>
  <si>
    <t>от B-/B3 до B+/B1</t>
  </si>
  <si>
    <t>CCC/Caa и ниже</t>
  </si>
  <si>
    <t>отозван/нет рейтинга</t>
  </si>
  <si>
    <t>Рис. А-4. Средневзвешенная реализованная 
доходность погашенных структурных 
облигаций резидентов, % годовых</t>
  </si>
  <si>
    <t>Примечание. Доходности взвешены с учетом объема вложений на счетах физических лиц в депозитариях на последнюю дату перед погашением.</t>
  </si>
  <si>
    <t>Источники: Банк России, Cbonds, Центр раскрытия корпоративной информации.</t>
  </si>
  <si>
    <t>Синтетический иностранный индекс</t>
  </si>
  <si>
    <t>Ключевая ставка Банка России</t>
  </si>
  <si>
    <t>Курсы валют</t>
  </si>
  <si>
    <t>Нефть, золото, промышленные металлы</t>
  </si>
  <si>
    <t>По всем типам</t>
  </si>
  <si>
    <t>Объем погашений (правая шкала)</t>
  </si>
  <si>
    <t>Количество клиентов</t>
  </si>
  <si>
    <t>Объем портфеля</t>
  </si>
  <si>
    <t>Источник: Банк России, данные опросов крупнейший брокеров.</t>
  </si>
  <si>
    <t>пустые</t>
  </si>
  <si>
    <t>от 100 тыс. до 1 млн руб.</t>
  </si>
  <si>
    <t>от 10 тыс. до 100 тыс. руб.</t>
  </si>
  <si>
    <t>от 1 млн до 6 млн руб.</t>
  </si>
  <si>
    <t>от 6 млн до 10 млн руб.</t>
  </si>
  <si>
    <t>от 10 млн до 100 млн руб.</t>
  </si>
  <si>
    <t>от 100 млн до 500 млн руб.</t>
  </si>
  <si>
    <t>от 500 млн до 1 млрд руб.</t>
  </si>
  <si>
    <t>от 1 млрд руб.</t>
  </si>
  <si>
    <t>Рис. П-3. Соотношение риска и доходности за последние 12 месяцев по отдельным стратегиям (в разрезе объектов вложений)</t>
  </si>
  <si>
    <t>Рис. П-4. Соотношение риска и доходности за последние 12 месяцев по отдельным стратегиям (в разрезе типов клиентов)</t>
  </si>
  <si>
    <t>Рис. П-5. Динамика и причины аннулирования лицензий (ед.)</t>
  </si>
  <si>
    <t>Рис. П-6. Динамика количества жалоб в отношении профессиональных участников рынка ценных бумаг, ед.</t>
  </si>
  <si>
    <t>Рис. П-7. Динамика структуры активов брокерских ИИС, %</t>
  </si>
  <si>
    <t>Рис. П-8. Динамика структуры активов ИИС в рамках ДУ, %</t>
  </si>
  <si>
    <t>Рис. П-9. Структура объема биржевых операций на фондовом рынке (%)</t>
  </si>
  <si>
    <t>Рис. П-10. Распределение регистраторов по финансовому результату за 12 месяцев в расчете на один реестр (%)</t>
  </si>
  <si>
    <t>Рис. П-11. Распределение регистраторов по финансовому результату за 12 месяцев в расчете на одно зарегистрированное лицо (%)</t>
  </si>
  <si>
    <t>Рис. 15. Основные показатели деятельности регистраторов</t>
  </si>
  <si>
    <t>до 10 тыс. руб.</t>
  </si>
  <si>
    <t>Источник: Банк России, данные опросов крупнейший управляющих.</t>
  </si>
  <si>
    <t>Рис. П-2. Концентрация количества физических лиц - резидентов и объема активов в доверительном управлении (%)</t>
  </si>
  <si>
    <t>Рис. П-1. Концентрация количества физических лиц - резидентов и объема активов на брокерском обслуживании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</si>
</sst>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%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ahoma"/>
      <family val="2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137">
    <xf numFmtId="0" fontId="0" fillId="0" borderId="0" xfId="0"/>
    <xf numFmtId="3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/>
    <xf numFmtId="0" fontId="0" fillId="0" borderId="0" xfId="0" applyFill="1" applyBorder="1"/>
    <xf numFmtId="9" fontId="0" fillId="0" borderId="0" xfId="7" applyFont="1"/>
    <xf numFmtId="3" fontId="0" fillId="0" borderId="0" xfId="0" applyNumberFormat="1" applyFont="1" applyBorder="1"/>
    <xf numFmtId="1" fontId="0" fillId="0" borderId="0" xfId="0" applyNumberFormat="1" applyBorder="1"/>
    <xf numFmtId="0" fontId="7" fillId="0" borderId="0" xfId="0" applyFont="1"/>
    <xf numFmtId="166" fontId="0" fillId="0" borderId="0" xfId="0" applyNumberFormat="1" applyBorder="1"/>
    <xf numFmtId="1" fontId="0" fillId="0" borderId="0" xfId="0" applyNumberFormat="1" applyFill="1"/>
    <xf numFmtId="0" fontId="7" fillId="0" borderId="0" xfId="0" applyFont="1" applyFill="1"/>
    <xf numFmtId="0" fontId="0" fillId="0" borderId="0" xfId="0" applyFont="1" applyFill="1" applyBorder="1"/>
    <xf numFmtId="164" fontId="0" fillId="0" borderId="0" xfId="7" applyNumberFormat="1" applyFont="1" applyFill="1"/>
    <xf numFmtId="0" fontId="0" fillId="0" borderId="0" xfId="0" applyFont="1" applyFill="1"/>
    <xf numFmtId="9" fontId="7" fillId="0" borderId="0" xfId="7" applyFont="1" applyFill="1"/>
    <xf numFmtId="9" fontId="7" fillId="0" borderId="0" xfId="7" applyFont="1" applyFill="1" applyBorder="1"/>
    <xf numFmtId="0" fontId="7" fillId="0" borderId="0" xfId="0" applyFont="1" applyFill="1" applyBorder="1"/>
    <xf numFmtId="9" fontId="5" fillId="0" borderId="0" xfId="7" applyFont="1"/>
    <xf numFmtId="166" fontId="5" fillId="0" borderId="0" xfId="7" applyNumberFormat="1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9" fontId="0" fillId="0" borderId="0" xfId="7" applyFont="1" applyAlignment="1"/>
    <xf numFmtId="3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Alignment="1"/>
    <xf numFmtId="3" fontId="9" fillId="0" borderId="0" xfId="0" applyNumberFormat="1" applyFont="1"/>
    <xf numFmtId="0" fontId="10" fillId="0" borderId="0" xfId="11" applyFont="1"/>
    <xf numFmtId="0" fontId="11" fillId="0" borderId="0" xfId="0" applyFont="1"/>
    <xf numFmtId="0" fontId="11" fillId="0" borderId="0" xfId="0" applyFont="1" applyFill="1"/>
    <xf numFmtId="0" fontId="10" fillId="0" borderId="1" xfId="0" applyFont="1" applyFill="1" applyBorder="1"/>
    <xf numFmtId="0" fontId="11" fillId="0" borderId="0" xfId="0" applyFont="1" applyFill="1" applyAlignment="1"/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166" fontId="11" fillId="0" borderId="2" xfId="0" applyNumberFormat="1" applyFont="1" applyFill="1" applyBorder="1"/>
    <xf numFmtId="0" fontId="11" fillId="0" borderId="1" xfId="0" applyFont="1" applyFill="1" applyBorder="1" applyAlignment="1">
      <alignment wrapText="1"/>
    </xf>
    <xf numFmtId="166" fontId="11" fillId="0" borderId="1" xfId="0" applyNumberFormat="1" applyFont="1" applyFill="1" applyBorder="1"/>
    <xf numFmtId="17" fontId="11" fillId="0" borderId="1" xfId="0" applyNumberFormat="1" applyFont="1" applyBorder="1" applyAlignment="1">
      <alignment horizontal="left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3" fontId="11" fillId="0" borderId="1" xfId="0" applyNumberFormat="1" applyFont="1" applyBorder="1"/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11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/>
    </xf>
    <xf numFmtId="165" fontId="11" fillId="3" borderId="1" xfId="0" applyNumberFormat="1" applyFont="1" applyFill="1" applyBorder="1"/>
    <xf numFmtId="14" fontId="11" fillId="0" borderId="0" xfId="0" applyNumberFormat="1" applyFont="1"/>
    <xf numFmtId="0" fontId="12" fillId="0" borderId="0" xfId="0" applyFont="1"/>
    <xf numFmtId="0" fontId="13" fillId="0" borderId="0" xfId="0" applyFont="1"/>
    <xf numFmtId="0" fontId="10" fillId="0" borderId="0" xfId="0" applyFont="1"/>
    <xf numFmtId="17" fontId="11" fillId="0" borderId="0" xfId="0" applyNumberFormat="1" applyFont="1" applyAlignment="1">
      <alignment horizontal="left"/>
    </xf>
    <xf numFmtId="3" fontId="11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1" fillId="3" borderId="1" xfId="0" applyNumberFormat="1" applyFont="1" applyFill="1" applyBorder="1"/>
    <xf numFmtId="0" fontId="10" fillId="0" borderId="0" xfId="0" applyFont="1" applyAlignment="1"/>
    <xf numFmtId="3" fontId="11" fillId="0" borderId="0" xfId="0" applyNumberFormat="1" applyFont="1"/>
    <xf numFmtId="0" fontId="11" fillId="0" borderId="1" xfId="0" applyFont="1" applyFill="1" applyBorder="1"/>
    <xf numFmtId="1" fontId="11" fillId="0" borderId="1" xfId="0" applyNumberFormat="1" applyFont="1" applyFill="1" applyBorder="1"/>
    <xf numFmtId="0" fontId="11" fillId="0" borderId="1" xfId="0" applyFont="1" applyBorder="1"/>
    <xf numFmtId="166" fontId="11" fillId="0" borderId="1" xfId="0" applyNumberFormat="1" applyFont="1" applyBorder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/>
    <xf numFmtId="165" fontId="11" fillId="0" borderId="1" xfId="0" applyNumberFormat="1" applyFont="1" applyFill="1" applyBorder="1"/>
    <xf numFmtId="0" fontId="9" fillId="0" borderId="0" xfId="0" applyFont="1" applyAlignment="1">
      <alignment horizontal="left"/>
    </xf>
    <xf numFmtId="9" fontId="11" fillId="0" borderId="0" xfId="7" applyFont="1"/>
    <xf numFmtId="0" fontId="11" fillId="0" borderId="1" xfId="0" applyFont="1" applyFill="1" applyBorder="1" applyAlignment="1">
      <alignment horizontal="left"/>
    </xf>
    <xf numFmtId="17" fontId="10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left" wrapText="1"/>
    </xf>
    <xf numFmtId="3" fontId="11" fillId="0" borderId="1" xfId="0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>
      <alignment horizontal="right"/>
    </xf>
    <xf numFmtId="0" fontId="11" fillId="0" borderId="0" xfId="0" applyFont="1" applyFill="1" applyBorder="1"/>
    <xf numFmtId="3" fontId="11" fillId="0" borderId="0" xfId="0" applyNumberFormat="1" applyFont="1" applyFill="1" applyBorder="1" applyAlignment="1">
      <alignment horizontal="left"/>
    </xf>
    <xf numFmtId="165" fontId="14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3" fontId="15" fillId="0" borderId="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/>
    <xf numFmtId="3" fontId="15" fillId="0" borderId="1" xfId="0" applyNumberFormat="1" applyFont="1" applyFill="1" applyBorder="1" applyAlignment="1">
      <alignment horizontal="left" wrapText="1"/>
    </xf>
    <xf numFmtId="3" fontId="14" fillId="0" borderId="1" xfId="0" applyNumberFormat="1" applyFont="1" applyFill="1" applyBorder="1" applyAlignment="1">
      <alignment horizontal="right"/>
    </xf>
    <xf numFmtId="17" fontId="15" fillId="0" borderId="1" xfId="0" applyNumberFormat="1" applyFont="1" applyBorder="1" applyAlignment="1">
      <alignment horizontal="left"/>
    </xf>
    <xf numFmtId="17" fontId="15" fillId="0" borderId="0" xfId="0" applyNumberFormat="1" applyFont="1" applyAlignment="1">
      <alignment horizontal="left"/>
    </xf>
    <xf numFmtId="1" fontId="11" fillId="3" borderId="1" xfId="7" applyNumberFormat="1" applyFont="1" applyFill="1" applyBorder="1"/>
    <xf numFmtId="0" fontId="11" fillId="0" borderId="0" xfId="11" applyFont="1"/>
    <xf numFmtId="3" fontId="11" fillId="0" borderId="1" xfId="0" applyNumberFormat="1" applyFont="1" applyFill="1" applyBorder="1"/>
    <xf numFmtId="0" fontId="10" fillId="0" borderId="1" xfId="0" applyFont="1" applyFill="1" applyBorder="1" applyAlignment="1">
      <alignment horizontal="left"/>
    </xf>
    <xf numFmtId="1" fontId="11" fillId="0" borderId="1" xfId="0" applyNumberFormat="1" applyFont="1" applyBorder="1"/>
    <xf numFmtId="0" fontId="10" fillId="5" borderId="1" xfId="0" applyFont="1" applyFill="1" applyBorder="1"/>
    <xf numFmtId="0" fontId="10" fillId="5" borderId="1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/>
    </xf>
    <xf numFmtId="3" fontId="11" fillId="6" borderId="1" xfId="0" applyNumberFormat="1" applyFont="1" applyFill="1" applyBorder="1"/>
    <xf numFmtId="14" fontId="11" fillId="0" borderId="0" xfId="0" applyNumberFormat="1" applyFont="1" applyAlignment="1">
      <alignment horizontal="center"/>
    </xf>
    <xf numFmtId="166" fontId="11" fillId="0" borderId="1" xfId="0" applyNumberFormat="1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center"/>
    </xf>
    <xf numFmtId="1" fontId="11" fillId="0" borderId="1" xfId="7" applyNumberFormat="1" applyFont="1" applyFill="1" applyBorder="1"/>
    <xf numFmtId="165" fontId="11" fillId="0" borderId="1" xfId="1" applyNumberFormat="1" applyFont="1" applyFill="1" applyBorder="1" applyAlignment="1">
      <alignment horizontal="right"/>
    </xf>
    <xf numFmtId="0" fontId="10" fillId="0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0" fillId="0" borderId="1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164" fontId="11" fillId="0" borderId="0" xfId="0" applyNumberFormat="1" applyFont="1" applyBorder="1" applyAlignment="1">
      <alignment vertical="center" wrapText="1"/>
    </xf>
    <xf numFmtId="3" fontId="16" fillId="2" borderId="0" xfId="0" applyNumberFormat="1" applyFont="1" applyFill="1"/>
    <xf numFmtId="0" fontId="11" fillId="4" borderId="0" xfId="0" applyFont="1" applyFill="1"/>
    <xf numFmtId="0" fontId="10" fillId="0" borderId="0" xfId="0" applyFont="1" applyFill="1" applyAlignment="1">
      <alignment horizontal="left"/>
    </xf>
    <xf numFmtId="0" fontId="11" fillId="0" borderId="1" xfId="0" applyFont="1" applyFill="1" applyBorder="1" applyAlignment="1"/>
    <xf numFmtId="1" fontId="11" fillId="0" borderId="1" xfId="7" applyNumberFormat="1" applyFont="1" applyFill="1" applyBorder="1" applyAlignment="1">
      <alignment horizontal="right"/>
    </xf>
    <xf numFmtId="0" fontId="10" fillId="0" borderId="0" xfId="0" applyFont="1" applyAlignment="1">
      <alignment vertical="center"/>
    </xf>
    <xf numFmtId="1" fontId="11" fillId="0" borderId="1" xfId="7" applyNumberFormat="1" applyFont="1" applyBorder="1"/>
    <xf numFmtId="17" fontId="10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3" borderId="1" xfId="0" applyFont="1" applyFill="1" applyBorder="1"/>
    <xf numFmtId="166" fontId="11" fillId="3" borderId="1" xfId="0" applyNumberFormat="1" applyFont="1" applyFill="1" applyBorder="1"/>
    <xf numFmtId="0" fontId="10" fillId="0" borderId="0" xfId="0" applyFont="1" applyBorder="1" applyAlignment="1">
      <alignment horizontal="left"/>
    </xf>
    <xf numFmtId="3" fontId="10" fillId="0" borderId="0" xfId="0" applyNumberFormat="1" applyFont="1" applyBorder="1"/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166" fontId="10" fillId="0" borderId="1" xfId="0" applyNumberFormat="1" applyFont="1" applyFill="1" applyBorder="1"/>
    <xf numFmtId="0" fontId="10" fillId="0" borderId="0" xfId="11" applyFont="1" applyAlignment="1"/>
    <xf numFmtId="14" fontId="10" fillId="0" borderId="1" xfId="0" quotePrefix="1" applyNumberFormat="1" applyFont="1" applyFill="1" applyBorder="1" applyAlignment="1">
      <alignment horizontal="center"/>
    </xf>
    <xf numFmtId="14" fontId="10" fillId="0" borderId="1" xfId="0" quotePrefix="1" applyNumberFormat="1" applyFont="1" applyFill="1" applyBorder="1" applyAlignment="1">
      <alignment horizontal="center" wrapText="1"/>
    </xf>
    <xf numFmtId="0" fontId="10" fillId="0" borderId="3" xfId="0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165" fontId="10" fillId="0" borderId="1" xfId="0" applyNumberFormat="1" applyFont="1" applyBorder="1"/>
  </cellXfs>
  <cellStyles count="12">
    <cellStyle name="Normal 13 2" xfId="11"/>
    <cellStyle name="Обычный" xfId="0" builtinId="0"/>
    <cellStyle name="Обычный 2" xfId="4"/>
    <cellStyle name="Обычный 2 4 3 2 2" xfId="3"/>
    <cellStyle name="Обычный 2 8" xfId="2"/>
    <cellStyle name="Обычный 2 9" xfId="6"/>
    <cellStyle name="Обычный 8" xfId="9"/>
    <cellStyle name="Процентный" xfId="7" builtinId="5"/>
    <cellStyle name="Процентный 2" xfId="8"/>
    <cellStyle name="Процентный 3" xfId="10"/>
    <cellStyle name="Финансовый" xfId="1" builtinId="3"/>
    <cellStyle name="Финансовый 8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6928104575159E-2"/>
          <c:y val="5.4800792229435617E-2"/>
          <c:w val="0.84588464052287582"/>
          <c:h val="0.538385069444444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'1'!$B$8</c:f>
              <c:strCache>
                <c:ptCount val="1"/>
                <c:pt idx="0">
                  <c:v>Количество клиентов профучастников-НФО, млн 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'1'!$C$8:$N$8</c:f>
              <c:numCache>
                <c:formatCode>0.0</c:formatCode>
                <c:ptCount val="12"/>
                <c:pt idx="0">
                  <c:v>0.93642800000000004</c:v>
                </c:pt>
                <c:pt idx="1">
                  <c:v>0.94889499999999993</c:v>
                </c:pt>
                <c:pt idx="2">
                  <c:v>1.0113030000000001</c:v>
                </c:pt>
                <c:pt idx="3">
                  <c:v>1.092519</c:v>
                </c:pt>
                <c:pt idx="4">
                  <c:v>1.1556440000000001</c:v>
                </c:pt>
                <c:pt idx="5">
                  <c:v>1.183441</c:v>
                </c:pt>
                <c:pt idx="6">
                  <c:v>1.25221</c:v>
                </c:pt>
                <c:pt idx="7">
                  <c:v>1.350447</c:v>
                </c:pt>
                <c:pt idx="8">
                  <c:v>1.4888699999999999</c:v>
                </c:pt>
                <c:pt idx="9">
                  <c:v>1.6127550000000002</c:v>
                </c:pt>
                <c:pt idx="10">
                  <c:v>1.7783340000000001</c:v>
                </c:pt>
                <c:pt idx="11">
                  <c:v>1.9249780000000001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6C-4209-B2C6-9F26DE6C8E46}"/>
            </c:ext>
          </c:extLst>
        </c:ser>
        <c:ser>
          <c:idx val="1"/>
          <c:order val="1"/>
          <c:tx>
            <c:strRef>
              <c:f>'1'!$B$9</c:f>
              <c:strCache>
                <c:ptCount val="1"/>
                <c:pt idx="0">
                  <c:v>Количество клиентов профучастников-КО, млн 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'1'!$C$9:$N$9</c:f>
              <c:numCache>
                <c:formatCode>0.0</c:formatCode>
                <c:ptCount val="12"/>
                <c:pt idx="0">
                  <c:v>1.2853350000000001</c:v>
                </c:pt>
                <c:pt idx="1">
                  <c:v>1.5513779999999999</c:v>
                </c:pt>
                <c:pt idx="2">
                  <c:v>1.8705440000000002</c:v>
                </c:pt>
                <c:pt idx="3">
                  <c:v>2.3137539999999999</c:v>
                </c:pt>
                <c:pt idx="4">
                  <c:v>3.1108339999999997</c:v>
                </c:pt>
                <c:pt idx="5">
                  <c:v>3.8434059999999999</c:v>
                </c:pt>
                <c:pt idx="6">
                  <c:v>4.7445750000000002</c:v>
                </c:pt>
                <c:pt idx="7">
                  <c:v>6.2804549999999999</c:v>
                </c:pt>
                <c:pt idx="8">
                  <c:v>8.4013269999999984</c:v>
                </c:pt>
                <c:pt idx="9">
                  <c:v>11.119816</c:v>
                </c:pt>
                <c:pt idx="10">
                  <c:v>13.055489</c:v>
                </c:pt>
                <c:pt idx="11">
                  <c:v>15.200486000000001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6C-4209-B2C6-9F26DE6C8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625888"/>
        <c:axId val="163623536"/>
      </c:barChart>
      <c:lineChart>
        <c:grouping val="standard"/>
        <c:varyColors val="0"/>
        <c:ser>
          <c:idx val="2"/>
          <c:order val="2"/>
          <c:tx>
            <c:strRef>
              <c:f>'1'!$B$7</c:f>
              <c:strCache>
                <c:ptCount val="1"/>
                <c:pt idx="0">
                  <c:v>Доля активных клиентов профучастников-КО, % (правая шкала)</c:v>
                </c:pt>
              </c:strCache>
            </c:strRef>
          </c:tx>
          <c:spPr>
            <a:ln w="9525">
              <a:solidFill>
                <a:schemeClr val="accent2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multiLvlStrRef>
              <c:f>'1'!$C$4:$N$5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'1'!$C$7:$N$7</c:f>
              <c:numCache>
                <c:formatCode>0.0</c:formatCode>
                <c:ptCount val="12"/>
                <c:pt idx="0">
                  <c:v>12.539610296148474</c:v>
                </c:pt>
                <c:pt idx="1">
                  <c:v>10.639637792981468</c:v>
                </c:pt>
                <c:pt idx="2">
                  <c:v>10.698866212182125</c:v>
                </c:pt>
                <c:pt idx="3">
                  <c:v>10.937463533288327</c:v>
                </c:pt>
                <c:pt idx="4">
                  <c:v>12.65785959649406</c:v>
                </c:pt>
                <c:pt idx="5">
                  <c:v>16.162148885649867</c:v>
                </c:pt>
                <c:pt idx="6">
                  <c:v>17.270145376561651</c:v>
                </c:pt>
                <c:pt idx="7">
                  <c:v>19.137228114841996</c:v>
                </c:pt>
                <c:pt idx="8">
                  <c:v>19.37021377694262</c:v>
                </c:pt>
                <c:pt idx="9">
                  <c:v>19.278349569813024</c:v>
                </c:pt>
                <c:pt idx="10">
                  <c:v>17.722798433670313</c:v>
                </c:pt>
                <c:pt idx="11">
                  <c:v>17.430580838007415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86C-4209-B2C6-9F26DE6C8E46}"/>
            </c:ext>
          </c:extLst>
        </c:ser>
        <c:ser>
          <c:idx val="4"/>
          <c:order val="3"/>
          <c:tx>
            <c:strRef>
              <c:f>'1'!$B$6</c:f>
              <c:strCache>
                <c:ptCount val="1"/>
                <c:pt idx="0">
                  <c:v>Доля активных клиентов профучастников-НФО, % (правая шкала)</c:v>
                </c:pt>
              </c:strCache>
            </c:strRef>
          </c:tx>
          <c:spPr>
            <a:ln w="9525">
              <a:solidFill>
                <a:schemeClr val="accent1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multiLvlStrRef>
              <c:f>'1'!$C$4:$N$5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'1'!$C$6:$N$6</c:f>
              <c:numCache>
                <c:formatCode>0.0</c:formatCode>
                <c:ptCount val="12"/>
                <c:pt idx="0">
                  <c:v>15.758926473791899</c:v>
                </c:pt>
                <c:pt idx="1">
                  <c:v>14.823241770691173</c:v>
                </c:pt>
                <c:pt idx="2">
                  <c:v>15.688769834559968</c:v>
                </c:pt>
                <c:pt idx="3">
                  <c:v>15.952491444084723</c:v>
                </c:pt>
                <c:pt idx="4">
                  <c:v>16.494179868540833</c:v>
                </c:pt>
                <c:pt idx="5">
                  <c:v>21.392870451505395</c:v>
                </c:pt>
                <c:pt idx="6">
                  <c:v>21.448638806589948</c:v>
                </c:pt>
                <c:pt idx="7">
                  <c:v>21.544421958062777</c:v>
                </c:pt>
                <c:pt idx="8">
                  <c:v>22.338753551351029</c:v>
                </c:pt>
                <c:pt idx="9">
                  <c:v>22.133554073619361</c:v>
                </c:pt>
                <c:pt idx="10">
                  <c:v>20.596243450330476</c:v>
                </c:pt>
                <c:pt idx="11">
                  <c:v>19.923500424420435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86C-4209-B2C6-9F26DE6C8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8240"/>
        <c:axId val="163627456"/>
      </c:lineChart>
      <c:catAx>
        <c:axId val="163625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3536"/>
        <c:crosses val="autoZero"/>
        <c:auto val="1"/>
        <c:lblAlgn val="ctr"/>
        <c:lblOffset val="100"/>
        <c:noMultiLvlLbl val="0"/>
      </c:catAx>
      <c:valAx>
        <c:axId val="163623536"/>
        <c:scaling>
          <c:orientation val="minMax"/>
          <c:max val="30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5888"/>
        <c:crosses val="autoZero"/>
        <c:crossBetween val="between"/>
        <c:majorUnit val="6"/>
      </c:valAx>
      <c:valAx>
        <c:axId val="163627456"/>
        <c:scaling>
          <c:orientation val="minMax"/>
          <c:max val="25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8240"/>
        <c:crosses val="max"/>
        <c:crossBetween val="between"/>
      </c:valAx>
      <c:catAx>
        <c:axId val="163628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62745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6.8941176470588231E-3"/>
          <c:y val="0.77344583333333339"/>
          <c:w val="0.9921836601307189"/>
          <c:h val="0.21016805555555557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6535947712418"/>
          <c:y val="4.8506944444444443E-2"/>
          <c:w val="0.84608104575163401"/>
          <c:h val="0.5384411549707602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'10'!$B$9</c:f>
              <c:strCache>
                <c:ptCount val="1"/>
                <c:pt idx="0">
                  <c:v>Срочный (объем биржевых)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5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'10'!$C$9:$N$9</c:f>
              <c:numCache>
                <c:formatCode>#,##0</c:formatCode>
                <c:ptCount val="12"/>
                <c:pt idx="0">
                  <c:v>49.596577007846079</c:v>
                </c:pt>
                <c:pt idx="1">
                  <c:v>37.427263105402432</c:v>
                </c:pt>
                <c:pt idx="2">
                  <c:v>30.147082705682031</c:v>
                </c:pt>
                <c:pt idx="3">
                  <c:v>36.870108773741251</c:v>
                </c:pt>
                <c:pt idx="4">
                  <c:v>31.550054185593879</c:v>
                </c:pt>
                <c:pt idx="5">
                  <c:v>50.86233148408003</c:v>
                </c:pt>
                <c:pt idx="6">
                  <c:v>42.803089503532192</c:v>
                </c:pt>
                <c:pt idx="7">
                  <c:v>50.120727533528481</c:v>
                </c:pt>
                <c:pt idx="8">
                  <c:v>55.522425853845405</c:v>
                </c:pt>
                <c:pt idx="9">
                  <c:v>60.616733587133467</c:v>
                </c:pt>
                <c:pt idx="10">
                  <c:v>50.361845039052902</c:v>
                </c:pt>
                <c:pt idx="11" formatCode="0">
                  <c:v>53.665032458736107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F43-4EA1-8385-85512D81A77F}"/>
            </c:ext>
          </c:extLst>
        </c:ser>
        <c:ser>
          <c:idx val="2"/>
          <c:order val="1"/>
          <c:tx>
            <c:strRef>
              <c:f>'10'!$B$8</c:f>
              <c:strCache>
                <c:ptCount val="1"/>
                <c:pt idx="0">
                  <c:v>Валютный (объем биржевых)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5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'10'!$C$8:$N$8</c:f>
              <c:numCache>
                <c:formatCode>#,##0</c:formatCode>
                <c:ptCount val="12"/>
                <c:pt idx="0">
                  <c:v>163.37918027630909</c:v>
                </c:pt>
                <c:pt idx="1">
                  <c:v>147.3151750999539</c:v>
                </c:pt>
                <c:pt idx="2">
                  <c:v>155.07431546345825</c:v>
                </c:pt>
                <c:pt idx="3">
                  <c:v>156.02296026337012</c:v>
                </c:pt>
                <c:pt idx="4">
                  <c:v>129.82393483431457</c:v>
                </c:pt>
                <c:pt idx="5">
                  <c:v>151.90510368329433</c:v>
                </c:pt>
                <c:pt idx="6">
                  <c:v>140.47901638507528</c:v>
                </c:pt>
                <c:pt idx="7">
                  <c:v>157.9019942329154</c:v>
                </c:pt>
                <c:pt idx="8">
                  <c:v>166.45839453974463</c:v>
                </c:pt>
                <c:pt idx="9">
                  <c:v>148.15043004997511</c:v>
                </c:pt>
                <c:pt idx="10">
                  <c:v>161.86345690373392</c:v>
                </c:pt>
                <c:pt idx="11" formatCode="0">
                  <c:v>137.40921372323186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F43-4EA1-8385-85512D81A77F}"/>
            </c:ext>
          </c:extLst>
        </c:ser>
        <c:ser>
          <c:idx val="1"/>
          <c:order val="2"/>
          <c:tx>
            <c:strRef>
              <c:f>'10'!$B$7</c:f>
              <c:strCache>
                <c:ptCount val="1"/>
                <c:pt idx="0">
                  <c:v>РЕПО (объем биржевых)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5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'10'!$C$7:$N$7</c:f>
              <c:numCache>
                <c:formatCode>#,##0</c:formatCode>
                <c:ptCount val="12"/>
                <c:pt idx="0">
                  <c:v>165.18163833954091</c:v>
                </c:pt>
                <c:pt idx="1">
                  <c:v>135.27764390138606</c:v>
                </c:pt>
                <c:pt idx="2">
                  <c:v>144.45539096521119</c:v>
                </c:pt>
                <c:pt idx="3">
                  <c:v>139.57364383492208</c:v>
                </c:pt>
                <c:pt idx="4">
                  <c:v>147.19572540647943</c:v>
                </c:pt>
                <c:pt idx="5">
                  <c:v>153.46495832979164</c:v>
                </c:pt>
                <c:pt idx="6">
                  <c:v>165.55941948087485</c:v>
                </c:pt>
                <c:pt idx="7">
                  <c:v>183.98733097443326</c:v>
                </c:pt>
                <c:pt idx="8">
                  <c:v>187.74027634939296</c:v>
                </c:pt>
                <c:pt idx="9">
                  <c:v>158.16076566858612</c:v>
                </c:pt>
                <c:pt idx="10">
                  <c:v>182.39909388490446</c:v>
                </c:pt>
                <c:pt idx="11" formatCode="0">
                  <c:v>199.85928507869966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F43-4EA1-8385-85512D81A77F}"/>
            </c:ext>
          </c:extLst>
        </c:ser>
        <c:ser>
          <c:idx val="0"/>
          <c:order val="3"/>
          <c:tx>
            <c:strRef>
              <c:f>'10'!$B$6</c:f>
              <c:strCache>
                <c:ptCount val="1"/>
                <c:pt idx="0">
                  <c:v>Фондовый (объем биржевых)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5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'10'!$C$6:$N$6</c:f>
              <c:numCache>
                <c:formatCode>#,##0</c:formatCode>
                <c:ptCount val="12"/>
                <c:pt idx="0">
                  <c:v>16.377687826206298</c:v>
                </c:pt>
                <c:pt idx="1">
                  <c:v>14.471681473641615</c:v>
                </c:pt>
                <c:pt idx="2">
                  <c:v>19.030419473557281</c:v>
                </c:pt>
                <c:pt idx="3">
                  <c:v>18.605908077048682</c:v>
                </c:pt>
                <c:pt idx="4">
                  <c:v>22.590927889502666</c:v>
                </c:pt>
                <c:pt idx="5">
                  <c:v>26.980886266530899</c:v>
                </c:pt>
                <c:pt idx="6">
                  <c:v>26.712788909277634</c:v>
                </c:pt>
                <c:pt idx="7">
                  <c:v>27.675237028515049</c:v>
                </c:pt>
                <c:pt idx="8">
                  <c:v>37.073455031438968</c:v>
                </c:pt>
                <c:pt idx="9">
                  <c:v>36.745354328015601</c:v>
                </c:pt>
                <c:pt idx="10">
                  <c:v>34.522744319508405</c:v>
                </c:pt>
                <c:pt idx="11" formatCode="0">
                  <c:v>34.750831656736459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43-4EA1-8385-85512D81A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205584"/>
        <c:axId val="163207152"/>
      </c:barChart>
      <c:lineChart>
        <c:grouping val="standard"/>
        <c:varyColors val="0"/>
        <c:ser>
          <c:idx val="4"/>
          <c:order val="4"/>
          <c:tx>
            <c:strRef>
              <c:f>'10'!$B$10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'10'!$C$10:$N$10</c:f>
              <c:numCache>
                <c:formatCode>#,##0</c:formatCode>
                <c:ptCount val="12"/>
                <c:pt idx="0">
                  <c:v>394.5350834499024</c:v>
                </c:pt>
                <c:pt idx="1">
                  <c:v>334.49176358038403</c:v>
                </c:pt>
                <c:pt idx="2">
                  <c:v>348.70720860790874</c:v>
                </c:pt>
                <c:pt idx="3">
                  <c:v>351.07262094908214</c:v>
                </c:pt>
                <c:pt idx="4">
                  <c:v>331.16064231589053</c:v>
                </c:pt>
                <c:pt idx="5">
                  <c:v>383.2132797636969</c:v>
                </c:pt>
                <c:pt idx="6">
                  <c:v>375.55431427875999</c:v>
                </c:pt>
                <c:pt idx="7">
                  <c:v>419.68528976939217</c:v>
                </c:pt>
                <c:pt idx="8">
                  <c:v>446.79455177442196</c:v>
                </c:pt>
                <c:pt idx="9">
                  <c:v>403.6732836337103</c:v>
                </c:pt>
                <c:pt idx="10">
                  <c:v>429.14714014719971</c:v>
                </c:pt>
                <c:pt idx="11">
                  <c:v>425.68436291740409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F43-4EA1-8385-85512D81A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5584"/>
        <c:axId val="163207152"/>
      </c:lineChart>
      <c:lineChart>
        <c:grouping val="standard"/>
        <c:varyColors val="0"/>
        <c:ser>
          <c:idx val="5"/>
          <c:order val="5"/>
          <c:tx>
            <c:strRef>
              <c:f>'10'!$B$11</c:f>
              <c:strCache>
                <c:ptCount val="1"/>
                <c:pt idx="0">
                  <c:v>Фондовый (доля биржевых) (правая шкала)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ysDot"/>
            </a:ln>
          </c:spPr>
          <c:marker>
            <c:symbol val="circle"/>
            <c:size val="3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val>
            <c:numRef>
              <c:f>'10'!$C$11:$N$11</c:f>
              <c:numCache>
                <c:formatCode>0</c:formatCode>
                <c:ptCount val="12"/>
                <c:pt idx="0">
                  <c:v>70.12012322032956</c:v>
                </c:pt>
                <c:pt idx="1">
                  <c:v>73.822406029786393</c:v>
                </c:pt>
                <c:pt idx="2">
                  <c:v>78.697546986087389</c:v>
                </c:pt>
                <c:pt idx="3">
                  <c:v>76.891117875423305</c:v>
                </c:pt>
                <c:pt idx="4">
                  <c:v>80.001049613528465</c:v>
                </c:pt>
                <c:pt idx="5">
                  <c:v>77.857685972818132</c:v>
                </c:pt>
                <c:pt idx="6">
                  <c:v>81.571898760996092</c:v>
                </c:pt>
                <c:pt idx="7">
                  <c:v>82.952545380828511</c:v>
                </c:pt>
                <c:pt idx="8">
                  <c:v>79.700084906527039</c:v>
                </c:pt>
                <c:pt idx="9">
                  <c:v>81.92596429800092</c:v>
                </c:pt>
                <c:pt idx="10">
                  <c:v>82.140271744681002</c:v>
                </c:pt>
                <c:pt idx="11">
                  <c:v>80.026243039417267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9C-4FA5-A4E4-3289E322FAB8}"/>
            </c:ext>
          </c:extLst>
        </c:ser>
        <c:ser>
          <c:idx val="6"/>
          <c:order val="6"/>
          <c:tx>
            <c:strRef>
              <c:f>'10'!$B$12</c:f>
              <c:strCache>
                <c:ptCount val="1"/>
                <c:pt idx="0">
                  <c:v>РЕПО (доля биржевых) (правая шкала)</c:v>
                </c:pt>
              </c:strCache>
            </c:strRef>
          </c:tx>
          <c:spPr>
            <a:ln w="12700">
              <a:solidFill>
                <a:schemeClr val="accent2"/>
              </a:solidFill>
              <a:prstDash val="sysDot"/>
            </a:ln>
          </c:spPr>
          <c:marker>
            <c:symbol val="circle"/>
            <c:size val="3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'10'!$C$12:$N$12</c:f>
              <c:numCache>
                <c:formatCode>0</c:formatCode>
                <c:ptCount val="12"/>
                <c:pt idx="0">
                  <c:v>83.32982951739281</c:v>
                </c:pt>
                <c:pt idx="1">
                  <c:v>83.221812617509926</c:v>
                </c:pt>
                <c:pt idx="2">
                  <c:v>83.441630827306781</c:v>
                </c:pt>
                <c:pt idx="3">
                  <c:v>83.20572952025779</c:v>
                </c:pt>
                <c:pt idx="4">
                  <c:v>83.389593578996696</c:v>
                </c:pt>
                <c:pt idx="5">
                  <c:v>84.229716643466631</c:v>
                </c:pt>
                <c:pt idx="6">
                  <c:v>84.05209833279666</c:v>
                </c:pt>
                <c:pt idx="7">
                  <c:v>86.674918624920352</c:v>
                </c:pt>
                <c:pt idx="8">
                  <c:v>80.766001197459019</c:v>
                </c:pt>
                <c:pt idx="9">
                  <c:v>83.721961005187197</c:v>
                </c:pt>
                <c:pt idx="10">
                  <c:v>81.779159848822488</c:v>
                </c:pt>
                <c:pt idx="11">
                  <c:v>80.910311628993441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9C-4FA5-A4E4-3289E322FAB8}"/>
            </c:ext>
          </c:extLst>
        </c:ser>
        <c:ser>
          <c:idx val="7"/>
          <c:order val="7"/>
          <c:tx>
            <c:strRef>
              <c:f>'10'!$B$13</c:f>
              <c:strCache>
                <c:ptCount val="1"/>
                <c:pt idx="0">
                  <c:v>Валютный (доля биржевых) (правая шкала)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ysDot"/>
            </a:ln>
          </c:spPr>
          <c:marker>
            <c:symbol val="circle"/>
            <c:size val="3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  <a:prstDash val="dashDot"/>
              </a:ln>
            </c:spPr>
          </c:marker>
          <c:val>
            <c:numRef>
              <c:f>'10'!$C$13:$N$13</c:f>
              <c:numCache>
                <c:formatCode>0</c:formatCode>
                <c:ptCount val="12"/>
                <c:pt idx="0">
                  <c:v>62.123501294389214</c:v>
                </c:pt>
                <c:pt idx="1">
                  <c:v>55.542552628313281</c:v>
                </c:pt>
                <c:pt idx="2">
                  <c:v>53.663695481676896</c:v>
                </c:pt>
                <c:pt idx="3">
                  <c:v>51.123749233707649</c:v>
                </c:pt>
                <c:pt idx="4">
                  <c:v>49.369014047460837</c:v>
                </c:pt>
                <c:pt idx="5">
                  <c:v>57.030162603128019</c:v>
                </c:pt>
                <c:pt idx="6">
                  <c:v>58.499139046467263</c:v>
                </c:pt>
                <c:pt idx="7">
                  <c:v>58.229396727595052</c:v>
                </c:pt>
                <c:pt idx="8">
                  <c:v>57.543175856432505</c:v>
                </c:pt>
                <c:pt idx="9">
                  <c:v>57.368434993072711</c:v>
                </c:pt>
                <c:pt idx="10">
                  <c:v>54.374552569014931</c:v>
                </c:pt>
                <c:pt idx="11">
                  <c:v>48.840543417448032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19C-4FA5-A4E4-3289E322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6760"/>
        <c:axId val="163202056"/>
      </c:lineChart>
      <c:catAx>
        <c:axId val="163205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7152"/>
        <c:crosses val="autoZero"/>
        <c:auto val="1"/>
        <c:lblAlgn val="ctr"/>
        <c:lblOffset val="100"/>
        <c:noMultiLvlLbl val="0"/>
      </c:catAx>
      <c:valAx>
        <c:axId val="163207152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5584"/>
        <c:crosses val="autoZero"/>
        <c:crossBetween val="between"/>
        <c:majorUnit val="200"/>
      </c:valAx>
      <c:valAx>
        <c:axId val="163202056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6760"/>
        <c:crosses val="max"/>
        <c:crossBetween val="between"/>
      </c:valAx>
      <c:catAx>
        <c:axId val="163206760"/>
        <c:scaling>
          <c:orientation val="minMax"/>
        </c:scaling>
        <c:delete val="1"/>
        <c:axPos val="b"/>
        <c:majorTickMark val="out"/>
        <c:minorTickMark val="none"/>
        <c:tickLblPos val="nextTo"/>
        <c:crossAx val="16320205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2918300653594626E-3"/>
          <c:y val="0.7319010416666667"/>
          <c:w val="0.96943493598008534"/>
          <c:h val="0.26809895833333336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861928104575166E-2"/>
          <c:y val="3.5277777777777776E-2"/>
          <c:w val="0.60661062091503259"/>
          <c:h val="0.787757788026453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'11'!$B$23</c:f>
              <c:strCache>
                <c:ptCount val="1"/>
                <c:pt idx="0">
                  <c:v>Государственные и муниципальные облигации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'11'!$C$23:$M$23</c:f>
              <c:numCache>
                <c:formatCode>#,##0</c:formatCode>
                <c:ptCount val="11"/>
                <c:pt idx="0">
                  <c:v>32.404489422064039</c:v>
                </c:pt>
                <c:pt idx="1">
                  <c:v>30.889606044025605</c:v>
                </c:pt>
                <c:pt idx="2">
                  <c:v>12.011081391587947</c:v>
                </c:pt>
                <c:pt idx="3">
                  <c:v>50.456800780764155</c:v>
                </c:pt>
                <c:pt idx="4">
                  <c:v>-15.822233445533284</c:v>
                </c:pt>
                <c:pt idx="5">
                  <c:v>19.675982080431872</c:v>
                </c:pt>
                <c:pt idx="6">
                  <c:v>22.925010435588803</c:v>
                </c:pt>
                <c:pt idx="7">
                  <c:v>6.7409924250119762</c:v>
                </c:pt>
                <c:pt idx="8">
                  <c:v>34.265793371960029</c:v>
                </c:pt>
                <c:pt idx="9">
                  <c:v>26.537781623304799</c:v>
                </c:pt>
                <c:pt idx="10">
                  <c:v>24.800145965077654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54-4405-BDCE-72F7888C027B}"/>
            </c:ext>
          </c:extLst>
        </c:ser>
        <c:ser>
          <c:idx val="1"/>
          <c:order val="1"/>
          <c:tx>
            <c:strRef>
              <c:f>'11'!$B$24</c:f>
              <c:strCache>
                <c:ptCount val="1"/>
                <c:pt idx="0">
                  <c:v>Облигации резидентов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'11'!$C$24:$M$24</c:f>
              <c:numCache>
                <c:formatCode>#,##0</c:formatCode>
                <c:ptCount val="11"/>
                <c:pt idx="0">
                  <c:v>115.7574629698436</c:v>
                </c:pt>
                <c:pt idx="1">
                  <c:v>167.05384288943088</c:v>
                </c:pt>
                <c:pt idx="2">
                  <c:v>186.12930066087762</c:v>
                </c:pt>
                <c:pt idx="3">
                  <c:v>195.11995416499229</c:v>
                </c:pt>
                <c:pt idx="4">
                  <c:v>118.56271049085905</c:v>
                </c:pt>
                <c:pt idx="5">
                  <c:v>95.74935847272981</c:v>
                </c:pt>
                <c:pt idx="6">
                  <c:v>114.53226164858081</c:v>
                </c:pt>
                <c:pt idx="7">
                  <c:v>206.33583669406914</c:v>
                </c:pt>
                <c:pt idx="8">
                  <c:v>152.15427175824854</c:v>
                </c:pt>
                <c:pt idx="9">
                  <c:v>201.00450077864099</c:v>
                </c:pt>
                <c:pt idx="10">
                  <c:v>156.99133854610537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E54-4405-BDCE-72F7888C027B}"/>
            </c:ext>
          </c:extLst>
        </c:ser>
        <c:ser>
          <c:idx val="2"/>
          <c:order val="2"/>
          <c:tx>
            <c:strRef>
              <c:f>'11'!$B$25</c:f>
              <c:strCache>
                <c:ptCount val="1"/>
                <c:pt idx="0">
                  <c:v>Еврооблигации резидентов и облигации иностранных эмитентов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E54-4405-BDCE-72F7888C027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'11'!$C$25:$M$25</c:f>
              <c:numCache>
                <c:formatCode>#,##0</c:formatCode>
                <c:ptCount val="11"/>
                <c:pt idx="0">
                  <c:v>5.6871213331327297</c:v>
                </c:pt>
                <c:pt idx="1">
                  <c:v>3.4576050224418764</c:v>
                </c:pt>
                <c:pt idx="2">
                  <c:v>6.1288643107674696</c:v>
                </c:pt>
                <c:pt idx="3">
                  <c:v>8.590339144873484</c:v>
                </c:pt>
                <c:pt idx="4">
                  <c:v>6.953095878713242</c:v>
                </c:pt>
                <c:pt idx="5">
                  <c:v>11.104088113818984</c:v>
                </c:pt>
                <c:pt idx="6">
                  <c:v>10.492237816072608</c:v>
                </c:pt>
                <c:pt idx="7">
                  <c:v>8.6640881393355009</c:v>
                </c:pt>
                <c:pt idx="8">
                  <c:v>10.833911779244586</c:v>
                </c:pt>
                <c:pt idx="9">
                  <c:v>7.7956346251134061</c:v>
                </c:pt>
                <c:pt idx="10">
                  <c:v>7.6286236832194376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E54-4405-BDCE-72F7888C027B}"/>
            </c:ext>
          </c:extLst>
        </c:ser>
        <c:ser>
          <c:idx val="3"/>
          <c:order val="3"/>
          <c:tx>
            <c:strRef>
              <c:f>'11'!$B$26</c:f>
              <c:strCache>
                <c:ptCount val="1"/>
                <c:pt idx="0">
                  <c:v>Российские акции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E54-4405-BDCE-72F7888C027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'11'!$C$26:$M$26</c:f>
              <c:numCache>
                <c:formatCode>#,##0</c:formatCode>
                <c:ptCount val="11"/>
                <c:pt idx="0">
                  <c:v>-9.785041136789971</c:v>
                </c:pt>
                <c:pt idx="1">
                  <c:v>18.03147895330406</c:v>
                </c:pt>
                <c:pt idx="2">
                  <c:v>33.009667251538986</c:v>
                </c:pt>
                <c:pt idx="3">
                  <c:v>5.671943636522002</c:v>
                </c:pt>
                <c:pt idx="4">
                  <c:v>87.622677972111092</c:v>
                </c:pt>
                <c:pt idx="5">
                  <c:v>129.11184120049398</c:v>
                </c:pt>
                <c:pt idx="6">
                  <c:v>92.844284470197977</c:v>
                </c:pt>
                <c:pt idx="7">
                  <c:v>-68.427193069437067</c:v>
                </c:pt>
                <c:pt idx="8">
                  <c:v>26.813059894484979</c:v>
                </c:pt>
                <c:pt idx="9">
                  <c:v>141.05232636324808</c:v>
                </c:pt>
                <c:pt idx="10">
                  <c:v>83.659221640738053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2E54-4405-BDCE-72F7888C027B}"/>
            </c:ext>
          </c:extLst>
        </c:ser>
        <c:ser>
          <c:idx val="4"/>
          <c:order val="4"/>
          <c:tx>
            <c:strRef>
              <c:f>'11'!$B$27</c:f>
              <c:strCache>
                <c:ptCount val="1"/>
                <c:pt idx="0">
                  <c:v>Акции и ДР квазинерезидентов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E54-4405-BDCE-72F7888C027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'11'!$C$27:$M$27</c:f>
              <c:numCache>
                <c:formatCode>#,##0</c:formatCode>
                <c:ptCount val="11"/>
                <c:pt idx="0">
                  <c:v>-1.2468600723999188</c:v>
                </c:pt>
                <c:pt idx="1">
                  <c:v>-1.7685544683999894</c:v>
                </c:pt>
                <c:pt idx="2">
                  <c:v>4.8794030065005103</c:v>
                </c:pt>
                <c:pt idx="3">
                  <c:v>-0.41303887020074193</c:v>
                </c:pt>
                <c:pt idx="4">
                  <c:v>4.0533543705183526</c:v>
                </c:pt>
                <c:pt idx="5">
                  <c:v>1.8361319293038569</c:v>
                </c:pt>
                <c:pt idx="6">
                  <c:v>18.341884796930856</c:v>
                </c:pt>
                <c:pt idx="7">
                  <c:v>34.88493997768493</c:v>
                </c:pt>
                <c:pt idx="8">
                  <c:v>45.721894842558285</c:v>
                </c:pt>
                <c:pt idx="9">
                  <c:v>1.6302057104841907</c:v>
                </c:pt>
                <c:pt idx="10">
                  <c:v>28.258486686034022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2E54-4405-BDCE-72F7888C027B}"/>
            </c:ext>
          </c:extLst>
        </c:ser>
        <c:ser>
          <c:idx val="5"/>
          <c:order val="5"/>
          <c:tx>
            <c:strRef>
              <c:f>'11'!$B$28</c:f>
              <c:strCache>
                <c:ptCount val="1"/>
                <c:pt idx="0">
                  <c:v>Иностранные акции и ДР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E0-4041-B2DA-782B3A3ABAB9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E0-4041-B2DA-782B3A3ABAB9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'11'!$C$28:$M$28</c:f>
              <c:numCache>
                <c:formatCode>#,##0</c:formatCode>
                <c:ptCount val="11"/>
                <c:pt idx="0">
                  <c:v>1.7414858500475141</c:v>
                </c:pt>
                <c:pt idx="1">
                  <c:v>-4.0280661051385982</c:v>
                </c:pt>
                <c:pt idx="2">
                  <c:v>6.1765764909573866</c:v>
                </c:pt>
                <c:pt idx="3">
                  <c:v>6.370360117263516</c:v>
                </c:pt>
                <c:pt idx="4">
                  <c:v>30.918669607981595</c:v>
                </c:pt>
                <c:pt idx="5">
                  <c:v>94.986116979910278</c:v>
                </c:pt>
                <c:pt idx="6">
                  <c:v>81.349463366348587</c:v>
                </c:pt>
                <c:pt idx="7">
                  <c:v>46.996496540361377</c:v>
                </c:pt>
                <c:pt idx="8">
                  <c:v>184.90554827866256</c:v>
                </c:pt>
                <c:pt idx="9">
                  <c:v>34.516464364591947</c:v>
                </c:pt>
                <c:pt idx="10">
                  <c:v>98.940218847875258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2E54-4405-BDCE-72F7888C027B}"/>
            </c:ext>
          </c:extLst>
        </c:ser>
        <c:ser>
          <c:idx val="6"/>
          <c:order val="6"/>
          <c:tx>
            <c:strRef>
              <c:f>'11'!$B$29</c:f>
              <c:strCache>
                <c:ptCount val="1"/>
                <c:pt idx="0">
                  <c:v>Паи, ETF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E54-4405-BDCE-72F7888C027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E0-4041-B2DA-782B3A3ABAB9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E0-4041-B2DA-782B3A3ABAB9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'11'!$C$29:$M$29</c:f>
              <c:numCache>
                <c:formatCode>#,##0</c:formatCode>
                <c:ptCount val="11"/>
                <c:pt idx="0">
                  <c:v>0.98687627362619756</c:v>
                </c:pt>
                <c:pt idx="1">
                  <c:v>1.0797282451710721</c:v>
                </c:pt>
                <c:pt idx="2">
                  <c:v>2.3802893581952929</c:v>
                </c:pt>
                <c:pt idx="3">
                  <c:v>4.6602059803873992</c:v>
                </c:pt>
                <c:pt idx="4">
                  <c:v>5.444103545064932</c:v>
                </c:pt>
                <c:pt idx="5">
                  <c:v>8.6800539494416071</c:v>
                </c:pt>
                <c:pt idx="6">
                  <c:v>18.313937078877284</c:v>
                </c:pt>
                <c:pt idx="7">
                  <c:v>24.898486394907721</c:v>
                </c:pt>
                <c:pt idx="8">
                  <c:v>35.707459509165375</c:v>
                </c:pt>
                <c:pt idx="9">
                  <c:v>14.68826733783348</c:v>
                </c:pt>
                <c:pt idx="10">
                  <c:v>23.593120538537356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2E54-4405-BDCE-72F7888C027B}"/>
            </c:ext>
          </c:extLst>
        </c:ser>
        <c:ser>
          <c:idx val="8"/>
          <c:order val="7"/>
          <c:tx>
            <c:strRef>
              <c:f>'11'!$B$30</c:f>
              <c:strCache>
                <c:ptCount val="1"/>
                <c:pt idx="0">
                  <c:v>Прочее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'11'!$C$30:$M$30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6.4800000000000003E-5</c:v>
                </c:pt>
                <c:pt idx="4">
                  <c:v>0.22350719999999999</c:v>
                </c:pt>
                <c:pt idx="5">
                  <c:v>3.0599999999999998E-3</c:v>
                </c:pt>
                <c:pt idx="6">
                  <c:v>-9.0242000000000003E-2</c:v>
                </c:pt>
                <c:pt idx="7">
                  <c:v>-6.1415999999999998E-2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2E54-4405-BDCE-72F7888C0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236312"/>
        <c:axId val="166233176"/>
      </c:barChart>
      <c:lineChart>
        <c:grouping val="standard"/>
        <c:varyColors val="0"/>
        <c:ser>
          <c:idx val="9"/>
          <c:order val="8"/>
          <c:tx>
            <c:strRef>
              <c:f>'11'!$B$31</c:f>
              <c:strCache>
                <c:ptCount val="1"/>
                <c:pt idx="0">
                  <c:v>Всего оборотов, трлн руб. (правая шкала)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'11'!$C$5:$M$6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'11'!$C$31:$M$31</c:f>
              <c:numCache>
                <c:formatCode>#,##0</c:formatCode>
                <c:ptCount val="11"/>
                <c:pt idx="0">
                  <c:v>2.1419183758333946</c:v>
                </c:pt>
                <c:pt idx="1">
                  <c:v>2.7560564394278755</c:v>
                </c:pt>
                <c:pt idx="2">
                  <c:v>2.7895065589601096</c:v>
                </c:pt>
                <c:pt idx="3">
                  <c:v>3.3560826225001752</c:v>
                </c:pt>
                <c:pt idx="4">
                  <c:v>6.031830362383384</c:v>
                </c:pt>
                <c:pt idx="5">
                  <c:v>7.3371926760042472</c:v>
                </c:pt>
                <c:pt idx="6">
                  <c:v>7.80315107170936</c:v>
                </c:pt>
                <c:pt idx="7">
                  <c:v>11.415789782172901</c:v>
                </c:pt>
                <c:pt idx="8">
                  <c:v>13.71720659278996</c:v>
                </c:pt>
                <c:pt idx="9">
                  <c:v>11.68893149793587</c:v>
                </c:pt>
                <c:pt idx="10">
                  <c:v>11.558885044517849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2E54-4405-BDCE-72F7888C0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3960"/>
        <c:axId val="166229648"/>
      </c:lineChart>
      <c:catAx>
        <c:axId val="166236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3176"/>
        <c:crosses val="autoZero"/>
        <c:auto val="1"/>
        <c:lblAlgn val="ctr"/>
        <c:lblOffset val="100"/>
        <c:noMultiLvlLbl val="0"/>
      </c:catAx>
      <c:valAx>
        <c:axId val="16623317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6312"/>
        <c:crosses val="autoZero"/>
        <c:crossBetween val="between"/>
        <c:majorUnit val="100"/>
      </c:valAx>
      <c:valAx>
        <c:axId val="166229648"/>
        <c:scaling>
          <c:orientation val="minMax"/>
          <c:max val="15"/>
          <c:min val="-3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3960"/>
        <c:crosses val="max"/>
        <c:crossBetween val="between"/>
        <c:majorUnit val="3"/>
      </c:valAx>
      <c:catAx>
        <c:axId val="166233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6229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703954248366029"/>
          <c:y val="1.7783446234553791E-2"/>
          <c:w val="0.29050947712418301"/>
          <c:h val="0.982216553765446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8755020080321"/>
          <c:y val="3.5277777777777776E-2"/>
          <c:w val="0.81358701472556894"/>
          <c:h val="0.617751729466908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'12'!$B$6</c:f>
              <c:strCache>
                <c:ptCount val="1"/>
                <c:pt idx="0">
                  <c:v>USD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'12'!$C$4:$M$5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'12'!$C$6:$M$6</c:f>
              <c:numCache>
                <c:formatCode>#,##0</c:formatCode>
                <c:ptCount val="11"/>
                <c:pt idx="0">
                  <c:v>86.597129040810657</c:v>
                </c:pt>
                <c:pt idx="1">
                  <c:v>40.183237688060359</c:v>
                </c:pt>
                <c:pt idx="2">
                  <c:v>23.285088005788339</c:v>
                </c:pt>
                <c:pt idx="3">
                  <c:v>98.350927451961923</c:v>
                </c:pt>
                <c:pt idx="4">
                  <c:v>20.984088312746735</c:v>
                </c:pt>
                <c:pt idx="5">
                  <c:v>192.87349711126376</c:v>
                </c:pt>
                <c:pt idx="6">
                  <c:v>28.324087485011034</c:v>
                </c:pt>
                <c:pt idx="7">
                  <c:v>301.71266493292109</c:v>
                </c:pt>
                <c:pt idx="8">
                  <c:v>113.90689981345287</c:v>
                </c:pt>
                <c:pt idx="9">
                  <c:v>207.94635972617502</c:v>
                </c:pt>
                <c:pt idx="10">
                  <c:v>135.22768600438974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4E-47D4-8881-0CC2CBEF1B27}"/>
            </c:ext>
          </c:extLst>
        </c:ser>
        <c:ser>
          <c:idx val="1"/>
          <c:order val="1"/>
          <c:tx>
            <c:strRef>
              <c:f>'12'!$B$7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'12'!$C$4:$M$5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'12'!$C$7:$M$7</c:f>
              <c:numCache>
                <c:formatCode>#,##0</c:formatCode>
                <c:ptCount val="11"/>
                <c:pt idx="0">
                  <c:v>36.927378668718305</c:v>
                </c:pt>
                <c:pt idx="1">
                  <c:v>13.739201891904173</c:v>
                </c:pt>
                <c:pt idx="2">
                  <c:v>40.262797367081063</c:v>
                </c:pt>
                <c:pt idx="3">
                  <c:v>18.268116153580856</c:v>
                </c:pt>
                <c:pt idx="4">
                  <c:v>2.5630945307370609</c:v>
                </c:pt>
                <c:pt idx="5">
                  <c:v>21.629122969904884</c:v>
                </c:pt>
                <c:pt idx="6">
                  <c:v>5.4679134380285106</c:v>
                </c:pt>
                <c:pt idx="7">
                  <c:v>52.481758979464459</c:v>
                </c:pt>
                <c:pt idx="8">
                  <c:v>59.976711564315039</c:v>
                </c:pt>
                <c:pt idx="9">
                  <c:v>98.46235505504626</c:v>
                </c:pt>
                <c:pt idx="10">
                  <c:v>64.642237359389611</c:v>
                </c:pt>
              </c:numCache>
            </c:numRef>
          </c:val>
        </c:ser>
        <c:ser>
          <c:idx val="2"/>
          <c:order val="2"/>
          <c:tx>
            <c:strRef>
              <c:f>'12'!$B$8</c:f>
              <c:strCache>
                <c:ptCount val="1"/>
                <c:pt idx="0">
                  <c:v>прочие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'12'!$C$4:$M$5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'12'!$C$8:$M$8</c:f>
              <c:numCache>
                <c:formatCode>#,##0</c:formatCode>
                <c:ptCount val="11"/>
                <c:pt idx="0">
                  <c:v>0.76023980520000012</c:v>
                </c:pt>
                <c:pt idx="1">
                  <c:v>0.72889986167000009</c:v>
                </c:pt>
                <c:pt idx="2">
                  <c:v>1.1899901865700002</c:v>
                </c:pt>
                <c:pt idx="3">
                  <c:v>0.54960002632999994</c:v>
                </c:pt>
                <c:pt idx="4">
                  <c:v>1.4159162995363388</c:v>
                </c:pt>
                <c:pt idx="5">
                  <c:v>4.177579931814841</c:v>
                </c:pt>
                <c:pt idx="6">
                  <c:v>3.4157101460575623</c:v>
                </c:pt>
                <c:pt idx="7">
                  <c:v>5.6117999414727118</c:v>
                </c:pt>
                <c:pt idx="8">
                  <c:v>4.4737442725513663</c:v>
                </c:pt>
                <c:pt idx="9">
                  <c:v>4.3034096789356466</c:v>
                </c:pt>
                <c:pt idx="10">
                  <c:v>6.3733378692680409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6230824"/>
        <c:axId val="166234744"/>
      </c:barChart>
      <c:lineChart>
        <c:grouping val="standard"/>
        <c:varyColors val="0"/>
        <c:ser>
          <c:idx val="9"/>
          <c:order val="3"/>
          <c:tx>
            <c:strRef>
              <c:f>'12'!$B$9</c:f>
              <c:strCache>
                <c:ptCount val="1"/>
                <c:pt idx="0">
                  <c:v>Обороты (правая шкала)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'12'!$C$4:$M$5</c:f>
              <c:multiLvlStrCache>
                <c:ptCount val="11"/>
                <c:lvl>
                  <c:pt idx="0">
                    <c:v>I 
кв. </c:v>
                  </c:pt>
                  <c:pt idx="1">
                    <c:v>II 
кв. </c:v>
                  </c:pt>
                  <c:pt idx="2">
                    <c:v>III 
кв. </c:v>
                  </c:pt>
                  <c:pt idx="3">
                    <c:v>IV 
кв. </c:v>
                  </c:pt>
                  <c:pt idx="4">
                    <c:v>I 
кв. </c:v>
                  </c:pt>
                  <c:pt idx="5">
                    <c:v>II 
кв. </c:v>
                  </c:pt>
                  <c:pt idx="6">
                    <c:v>III 
кв. </c:v>
                  </c:pt>
                  <c:pt idx="7">
                    <c:v>IV 
кв. </c:v>
                  </c:pt>
                  <c:pt idx="8">
                    <c:v>I 
кв. </c:v>
                  </c:pt>
                  <c:pt idx="9">
                    <c:v>II 
кв. </c:v>
                  </c:pt>
                  <c:pt idx="10">
                    <c:v>III 
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'12'!$C$9:$M$9</c:f>
              <c:numCache>
                <c:formatCode>#,##0</c:formatCode>
                <c:ptCount val="11"/>
                <c:pt idx="0">
                  <c:v>2.9253450037188635</c:v>
                </c:pt>
                <c:pt idx="1">
                  <c:v>2.2302954644170185</c:v>
                </c:pt>
                <c:pt idx="2">
                  <c:v>2.7066612262170797</c:v>
                </c:pt>
                <c:pt idx="3">
                  <c:v>2.3808409359182989</c:v>
                </c:pt>
                <c:pt idx="4">
                  <c:v>5.2402213631445989</c:v>
                </c:pt>
                <c:pt idx="5">
                  <c:v>5.8298536632724094</c:v>
                </c:pt>
                <c:pt idx="6">
                  <c:v>5.7762167299029805</c:v>
                </c:pt>
                <c:pt idx="7">
                  <c:v>7.2358601186525311</c:v>
                </c:pt>
                <c:pt idx="8">
                  <c:v>6.9564600431204964</c:v>
                </c:pt>
                <c:pt idx="9">
                  <c:v>5.9287363280435352</c:v>
                </c:pt>
                <c:pt idx="10">
                  <c:v>4.9832305721186021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E4E-47D4-8881-0CC2CBEF1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6704"/>
        <c:axId val="166234352"/>
      </c:lineChart>
      <c:catAx>
        <c:axId val="166230824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4744"/>
        <c:crosses val="autoZero"/>
        <c:auto val="1"/>
        <c:lblAlgn val="ctr"/>
        <c:lblOffset val="100"/>
        <c:tickMarkSkip val="1"/>
        <c:noMultiLvlLbl val="0"/>
      </c:catAx>
      <c:valAx>
        <c:axId val="16623474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0824"/>
        <c:crosses val="autoZero"/>
        <c:crossBetween val="between"/>
        <c:majorUnit val="100"/>
      </c:valAx>
      <c:valAx>
        <c:axId val="16623435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66236704"/>
        <c:crosses val="max"/>
        <c:crossBetween val="between"/>
        <c:majorUnit val="2"/>
      </c:valAx>
      <c:catAx>
        <c:axId val="166236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6234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96419009370815"/>
          <c:y val="0.82104773984735491"/>
          <c:w val="0.73848728246318607"/>
          <c:h val="0.160313381590745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216278029554984E-2"/>
          <c:y val="5.6909722222222223E-2"/>
          <c:w val="0.92587268231342468"/>
          <c:h val="0.71161284722222218"/>
        </c:manualLayout>
      </c:layout>
      <c:lineChart>
        <c:grouping val="standard"/>
        <c:varyColors val="0"/>
        <c:ser>
          <c:idx val="0"/>
          <c:order val="0"/>
          <c:tx>
            <c:strRef>
              <c:f>'13'!$B$7</c:f>
              <c:strCache>
                <c:ptCount val="1"/>
                <c:pt idx="0">
                  <c:v>в целом по отрасли</c:v>
                </c:pt>
              </c:strCache>
            </c:strRef>
          </c:tx>
          <c:spPr>
            <a:ln w="15875"/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'13'!$C$7:$N$7</c:f>
              <c:numCache>
                <c:formatCode>0.0</c:formatCode>
                <c:ptCount val="12"/>
                <c:pt idx="0">
                  <c:v>2.5387260196215298</c:v>
                </c:pt>
                <c:pt idx="1">
                  <c:v>3.1571893631900001</c:v>
                </c:pt>
                <c:pt idx="2">
                  <c:v>6.5992600757330004</c:v>
                </c:pt>
                <c:pt idx="3">
                  <c:v>7.6116027785940004</c:v>
                </c:pt>
                <c:pt idx="4">
                  <c:v>12.306300442576999</c:v>
                </c:pt>
                <c:pt idx="5">
                  <c:v>11.486330415442607</c:v>
                </c:pt>
                <c:pt idx="6">
                  <c:v>11.788305085884172</c:v>
                </c:pt>
                <c:pt idx="7">
                  <c:v>12.309806098114636</c:v>
                </c:pt>
                <c:pt idx="8">
                  <c:v>10.556131984298817</c:v>
                </c:pt>
                <c:pt idx="9">
                  <c:v>11.167938173233335</c:v>
                </c:pt>
                <c:pt idx="10">
                  <c:v>10.717063794010762</c:v>
                </c:pt>
                <c:pt idx="11">
                  <c:v>13.480648973211714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91-452F-865E-D30DC0A9C998}"/>
            </c:ext>
          </c:extLst>
        </c:ser>
        <c:ser>
          <c:idx val="5"/>
          <c:order val="1"/>
          <c:tx>
            <c:strRef>
              <c:f>'13'!$B$6</c:f>
              <c:strCache>
                <c:ptCount val="1"/>
                <c:pt idx="0">
                  <c:v>медиана</c:v>
                </c:pt>
              </c:strCache>
            </c:strRef>
          </c:tx>
          <c:spPr>
            <a:ln w="15875"/>
          </c:spPr>
          <c:marker>
            <c:symbol val="diamond"/>
            <c:size val="5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'13'!$C$6:$N$6</c:f>
              <c:numCache>
                <c:formatCode>0.0</c:formatCode>
                <c:ptCount val="12"/>
                <c:pt idx="0">
                  <c:v>1.4722075474344505</c:v>
                </c:pt>
                <c:pt idx="1">
                  <c:v>1.3276773139950675</c:v>
                </c:pt>
                <c:pt idx="2">
                  <c:v>2.7490397892053946</c:v>
                </c:pt>
                <c:pt idx="3">
                  <c:v>2.2693347949171461</c:v>
                </c:pt>
                <c:pt idx="4">
                  <c:v>4.2545305274132508</c:v>
                </c:pt>
                <c:pt idx="5">
                  <c:v>4.3913642244453852</c:v>
                </c:pt>
                <c:pt idx="6">
                  <c:v>4.2517684294999993</c:v>
                </c:pt>
                <c:pt idx="7">
                  <c:v>5.2294506204499998</c:v>
                </c:pt>
                <c:pt idx="8">
                  <c:v>5.6490396509999998</c:v>
                </c:pt>
                <c:pt idx="9">
                  <c:v>6.0841340246499991</c:v>
                </c:pt>
                <c:pt idx="10">
                  <c:v>6.1085804551500003</c:v>
                </c:pt>
                <c:pt idx="11">
                  <c:v>6.5531436845000002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91-452F-865E-D30DC0A9C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2000"/>
        <c:axId val="166232392"/>
      </c:lineChart>
      <c:catAx>
        <c:axId val="16623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2392"/>
        <c:crosses val="autoZero"/>
        <c:auto val="1"/>
        <c:lblAlgn val="ctr"/>
        <c:lblOffset val="100"/>
        <c:noMultiLvlLbl val="0"/>
      </c:catAx>
      <c:valAx>
        <c:axId val="166232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8103921568627452E-2"/>
          <c:y val="0.91327256944444446"/>
          <c:w val="0.86076143790849668"/>
          <c:h val="6.3762152777777775E-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6278029554984E-2"/>
          <c:y val="5.6909722222222223E-2"/>
          <c:w val="0.92587268231342468"/>
          <c:h val="0.69583077485380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'14'!$B$6</c:f>
              <c:strCache>
                <c:ptCount val="1"/>
                <c:pt idx="0">
                  <c:v>Менее 0%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EBC4-4837-B860-41A5D29DF4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'14'!$C$4:$N$5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'14'!$C$6:$N$6</c:f>
              <c:numCache>
                <c:formatCode>0</c:formatCode>
                <c:ptCount val="12"/>
                <c:pt idx="0">
                  <c:v>37.209302325581397</c:v>
                </c:pt>
                <c:pt idx="1">
                  <c:v>43.137254901960787</c:v>
                </c:pt>
                <c:pt idx="2">
                  <c:v>38.016528925619838</c:v>
                </c:pt>
                <c:pt idx="3">
                  <c:v>39.82683982683983</c:v>
                </c:pt>
                <c:pt idx="4">
                  <c:v>29.493087557603687</c:v>
                </c:pt>
                <c:pt idx="5">
                  <c:v>32.692307692307693</c:v>
                </c:pt>
                <c:pt idx="6">
                  <c:v>36.893203883495147</c:v>
                </c:pt>
                <c:pt idx="7">
                  <c:v>33.495145631067963</c:v>
                </c:pt>
                <c:pt idx="8">
                  <c:v>28.934010152284262</c:v>
                </c:pt>
                <c:pt idx="9">
                  <c:v>27</c:v>
                </c:pt>
                <c:pt idx="10">
                  <c:v>27.777777777777779</c:v>
                </c:pt>
                <c:pt idx="11">
                  <c:v>33.333333333333329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C4-4837-B860-41A5D29DF46A}"/>
            </c:ext>
          </c:extLst>
        </c:ser>
        <c:ser>
          <c:idx val="1"/>
          <c:order val="1"/>
          <c:tx>
            <c:strRef>
              <c:f>'14'!$B$7</c:f>
              <c:strCache>
                <c:ptCount val="1"/>
                <c:pt idx="0">
                  <c:v>От 0 до 1%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'14'!$C$7:$N$7</c:f>
              <c:numCache>
                <c:formatCode>0</c:formatCode>
                <c:ptCount val="12"/>
                <c:pt idx="0">
                  <c:v>9.6899224806201563</c:v>
                </c:pt>
                <c:pt idx="1">
                  <c:v>4.3137254901960782</c:v>
                </c:pt>
                <c:pt idx="2">
                  <c:v>4.9586776859504136</c:v>
                </c:pt>
                <c:pt idx="3">
                  <c:v>3.4632034632034632</c:v>
                </c:pt>
                <c:pt idx="4">
                  <c:v>7.8341013824884786</c:v>
                </c:pt>
                <c:pt idx="5">
                  <c:v>4.3269230769230766</c:v>
                </c:pt>
                <c:pt idx="6">
                  <c:v>4.8543689320388346</c:v>
                </c:pt>
                <c:pt idx="7">
                  <c:v>3.3980582524271843</c:v>
                </c:pt>
                <c:pt idx="8">
                  <c:v>8.1218274111675122</c:v>
                </c:pt>
                <c:pt idx="9">
                  <c:v>4.5</c:v>
                </c:pt>
                <c:pt idx="10">
                  <c:v>4.0404040404040407</c:v>
                </c:pt>
                <c:pt idx="11">
                  <c:v>3.5897435897435894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C4-4837-B860-41A5D29DF46A}"/>
            </c:ext>
          </c:extLst>
        </c:ser>
        <c:ser>
          <c:idx val="2"/>
          <c:order val="2"/>
          <c:tx>
            <c:strRef>
              <c:f>'14'!$B$8</c:f>
              <c:strCache>
                <c:ptCount val="1"/>
                <c:pt idx="0">
                  <c:v>От 1 до 5%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'14'!$C$8:$N$8</c:f>
              <c:numCache>
                <c:formatCode>0</c:formatCode>
                <c:ptCount val="12"/>
                <c:pt idx="0">
                  <c:v>14.728682170542637</c:v>
                </c:pt>
                <c:pt idx="1">
                  <c:v>12.156862745098039</c:v>
                </c:pt>
                <c:pt idx="2">
                  <c:v>13.636363636363635</c:v>
                </c:pt>
                <c:pt idx="3">
                  <c:v>13.852813852813853</c:v>
                </c:pt>
                <c:pt idx="4">
                  <c:v>12.903225806451612</c:v>
                </c:pt>
                <c:pt idx="5">
                  <c:v>13.461538461538462</c:v>
                </c:pt>
                <c:pt idx="6">
                  <c:v>9.7087378640776691</c:v>
                </c:pt>
                <c:pt idx="7">
                  <c:v>12.135922330097088</c:v>
                </c:pt>
                <c:pt idx="8">
                  <c:v>12.18274111675127</c:v>
                </c:pt>
                <c:pt idx="9">
                  <c:v>15</c:v>
                </c:pt>
                <c:pt idx="10">
                  <c:v>15.151515151515152</c:v>
                </c:pt>
                <c:pt idx="11">
                  <c:v>9.2307692307692317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BC4-4837-B860-41A5D29DF46A}"/>
            </c:ext>
          </c:extLst>
        </c:ser>
        <c:ser>
          <c:idx val="3"/>
          <c:order val="3"/>
          <c:tx>
            <c:strRef>
              <c:f>'14'!$B$9</c:f>
              <c:strCache>
                <c:ptCount val="1"/>
                <c:pt idx="0">
                  <c:v>От 5 до 10%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'14'!$C$9:$N$9</c:f>
              <c:numCache>
                <c:formatCode>0</c:formatCode>
                <c:ptCount val="12"/>
                <c:pt idx="0">
                  <c:v>12.790697674418606</c:v>
                </c:pt>
                <c:pt idx="1">
                  <c:v>12.941176470588237</c:v>
                </c:pt>
                <c:pt idx="2">
                  <c:v>11.15702479338843</c:v>
                </c:pt>
                <c:pt idx="3">
                  <c:v>12.121212121212121</c:v>
                </c:pt>
                <c:pt idx="4">
                  <c:v>11.981566820276496</c:v>
                </c:pt>
                <c:pt idx="5">
                  <c:v>11.538461538461538</c:v>
                </c:pt>
                <c:pt idx="6">
                  <c:v>11.165048543689322</c:v>
                </c:pt>
                <c:pt idx="7">
                  <c:v>11.165048543689322</c:v>
                </c:pt>
                <c:pt idx="8">
                  <c:v>12.18274111675127</c:v>
                </c:pt>
                <c:pt idx="9">
                  <c:v>10</c:v>
                </c:pt>
                <c:pt idx="10">
                  <c:v>10.606060606060606</c:v>
                </c:pt>
                <c:pt idx="11">
                  <c:v>10.256410256410255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BC4-4837-B860-41A5D29DF46A}"/>
            </c:ext>
          </c:extLst>
        </c:ser>
        <c:ser>
          <c:idx val="4"/>
          <c:order val="4"/>
          <c:tx>
            <c:strRef>
              <c:f>'14'!$B$10</c:f>
              <c:strCache>
                <c:ptCount val="1"/>
                <c:pt idx="0">
                  <c:v>Более 10%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'14'!$C$10:$N$10</c:f>
              <c:numCache>
                <c:formatCode>0</c:formatCode>
                <c:ptCount val="12"/>
                <c:pt idx="0">
                  <c:v>25.581395348837212</c:v>
                </c:pt>
                <c:pt idx="1">
                  <c:v>27.450980392156865</c:v>
                </c:pt>
                <c:pt idx="2">
                  <c:v>32.231404958677686</c:v>
                </c:pt>
                <c:pt idx="3">
                  <c:v>30.735930735930733</c:v>
                </c:pt>
                <c:pt idx="4">
                  <c:v>37.788018433179722</c:v>
                </c:pt>
                <c:pt idx="5">
                  <c:v>37.980769230769226</c:v>
                </c:pt>
                <c:pt idx="6">
                  <c:v>37.378640776699029</c:v>
                </c:pt>
                <c:pt idx="7">
                  <c:v>39.805825242718448</c:v>
                </c:pt>
                <c:pt idx="8">
                  <c:v>38.578680203045685</c:v>
                </c:pt>
                <c:pt idx="9">
                  <c:v>43.5</c:v>
                </c:pt>
                <c:pt idx="10">
                  <c:v>42.424242424242422</c:v>
                </c:pt>
                <c:pt idx="11">
                  <c:v>43.589743589743591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BC4-4837-B860-41A5D29DF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232784"/>
        <c:axId val="166235136"/>
      </c:barChart>
      <c:catAx>
        <c:axId val="166232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5136"/>
        <c:crosses val="autoZero"/>
        <c:auto val="1"/>
        <c:lblAlgn val="ctr"/>
        <c:lblOffset val="100"/>
        <c:noMultiLvlLbl val="0"/>
      </c:catAx>
      <c:valAx>
        <c:axId val="16623513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278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1.9898594377510039E-2"/>
          <c:y val="0.87451352339181287"/>
          <c:w val="0.9564226907630522"/>
          <c:h val="0.1209097222222222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74520856820746E-2"/>
          <c:y val="5.1400554097404488E-2"/>
          <c:w val="0.88096799448828766"/>
          <c:h val="0.56052986111111114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'15'!$B$7</c:f>
              <c:strCache>
                <c:ptCount val="1"/>
                <c:pt idx="0">
                  <c:v>Количество зарегистрированных лиц, на счетах которых учитываются ценные бумаги, млн ед.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'15'!$C$4:$N$5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'15'!$C$7:$N$7</c:f>
              <c:numCache>
                <c:formatCode>#\ ##0.0</c:formatCode>
                <c:ptCount val="12"/>
                <c:pt idx="0">
                  <c:v>23.187000000000001</c:v>
                </c:pt>
                <c:pt idx="1">
                  <c:v>22.988</c:v>
                </c:pt>
                <c:pt idx="2">
                  <c:v>22.603999999999999</c:v>
                </c:pt>
                <c:pt idx="3">
                  <c:v>19.829000000000001</c:v>
                </c:pt>
                <c:pt idx="4">
                  <c:v>19.774000000000001</c:v>
                </c:pt>
                <c:pt idx="5">
                  <c:v>19.738</c:v>
                </c:pt>
                <c:pt idx="6">
                  <c:v>19.728823999999999</c:v>
                </c:pt>
                <c:pt idx="7">
                  <c:v>19.597017999999998</c:v>
                </c:pt>
                <c:pt idx="8">
                  <c:v>19.252825000000001</c:v>
                </c:pt>
                <c:pt idx="9">
                  <c:v>19.11495</c:v>
                </c:pt>
                <c:pt idx="10">
                  <c:v>18.975739000000001</c:v>
                </c:pt>
                <c:pt idx="11">
                  <c:v>18.951930999999998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7C-4EDB-B820-65B179CC5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33568"/>
        <c:axId val="166230040"/>
      </c:barChart>
      <c:lineChart>
        <c:grouping val="standard"/>
        <c:varyColors val="0"/>
        <c:ser>
          <c:idx val="0"/>
          <c:order val="0"/>
          <c:tx>
            <c:strRef>
              <c:f>'15'!$B$6</c:f>
              <c:strCache>
                <c:ptCount val="1"/>
                <c:pt idx="0">
                  <c:v>Общее количество обслуживаемых реестров, тыс. ед.</c:v>
                </c:pt>
              </c:strCache>
            </c:strRef>
          </c:tx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Dot"/>
            </a:ln>
          </c:spPr>
          <c:marker>
            <c:symbol val="diamond"/>
            <c:size val="5"/>
          </c:marker>
          <c:cat>
            <c:multiLvlStrRef>
              <c:f>'15'!$C$4:$N$5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'15'!$C$6:$N$6</c:f>
              <c:numCache>
                <c:formatCode>#\ ##0.0</c:formatCode>
                <c:ptCount val="12"/>
                <c:pt idx="0">
                  <c:v>53.9</c:v>
                </c:pt>
                <c:pt idx="1">
                  <c:v>53.3</c:v>
                </c:pt>
                <c:pt idx="2">
                  <c:v>52.595999999999997</c:v>
                </c:pt>
                <c:pt idx="3">
                  <c:v>51.968000000000004</c:v>
                </c:pt>
                <c:pt idx="4">
                  <c:v>51.374000000000002</c:v>
                </c:pt>
                <c:pt idx="5">
                  <c:v>50.655000000000001</c:v>
                </c:pt>
                <c:pt idx="6">
                  <c:v>50.222000000000001</c:v>
                </c:pt>
                <c:pt idx="7">
                  <c:v>49.805</c:v>
                </c:pt>
                <c:pt idx="8">
                  <c:v>49.076000000000001</c:v>
                </c:pt>
                <c:pt idx="9">
                  <c:v>48.688000000000002</c:v>
                </c:pt>
                <c:pt idx="10">
                  <c:v>48.354999999999997</c:v>
                </c:pt>
                <c:pt idx="11">
                  <c:v>48.069000000000003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7C-4EDB-B820-65B179CC5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3568"/>
        <c:axId val="166230040"/>
      </c:lineChart>
      <c:lineChart>
        <c:grouping val="standard"/>
        <c:varyColors val="0"/>
        <c:ser>
          <c:idx val="3"/>
          <c:order val="2"/>
          <c:tx>
            <c:strRef>
              <c:f>'15'!$B$8</c:f>
              <c:strCache>
                <c:ptCount val="1"/>
                <c:pt idx="0">
                  <c:v>Доля АО, передавших реестры, % (правая шкала)</c:v>
                </c:pt>
              </c:strCache>
            </c:strRef>
          </c:tx>
          <c:spPr>
            <a:ln w="9525"/>
          </c:spPr>
          <c:marker>
            <c:symbol val="triangle"/>
            <c:size val="5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'15'!$C$4:$N$5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'15'!$C$8:$N$8</c:f>
              <c:numCache>
                <c:formatCode>0</c:formatCode>
                <c:ptCount val="12"/>
                <c:pt idx="0">
                  <c:v>73.104570731045712</c:v>
                </c:pt>
                <c:pt idx="1">
                  <c:v>75.62643661851925</c:v>
                </c:pt>
                <c:pt idx="2">
                  <c:v>78.109777830580953</c:v>
                </c:pt>
                <c:pt idx="3">
                  <c:v>79.190540046324529</c:v>
                </c:pt>
                <c:pt idx="4">
                  <c:v>77.521087655233814</c:v>
                </c:pt>
                <c:pt idx="5">
                  <c:v>78.409671377490213</c:v>
                </c:pt>
                <c:pt idx="6">
                  <c:v>79.220758734916004</c:v>
                </c:pt>
                <c:pt idx="7">
                  <c:v>80.793251683023755</c:v>
                </c:pt>
                <c:pt idx="8">
                  <c:v>81.372906648980276</c:v>
                </c:pt>
                <c:pt idx="9">
                  <c:v>81.790081978228741</c:v>
                </c:pt>
                <c:pt idx="10">
                  <c:v>82.221013075785137</c:v>
                </c:pt>
                <c:pt idx="11">
                  <c:v>83.622984186629097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E7C-4EDB-B820-65B179CC5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27288"/>
        <c:axId val="166230432"/>
      </c:lineChart>
      <c:catAx>
        <c:axId val="166233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0040"/>
        <c:crosses val="autoZero"/>
        <c:auto val="1"/>
        <c:lblAlgn val="ctr"/>
        <c:lblOffset val="100"/>
        <c:noMultiLvlLbl val="0"/>
      </c:catAx>
      <c:valAx>
        <c:axId val="16623004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6233568"/>
        <c:crosses val="autoZero"/>
        <c:crossBetween val="between"/>
      </c:valAx>
      <c:valAx>
        <c:axId val="166230432"/>
        <c:scaling>
          <c:orientation val="minMax"/>
          <c:min val="55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3627288"/>
        <c:crosses val="max"/>
        <c:crossBetween val="between"/>
      </c:valAx>
      <c:catAx>
        <c:axId val="203627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623043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1445751633986928E-2"/>
          <c:y val="0.75810347222222219"/>
          <c:w val="0.95600718954248365"/>
          <c:h val="0.24189652777777779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6928104575159E-2"/>
          <c:y val="5.4800792229435617E-2"/>
          <c:w val="0.84588464052287582"/>
          <c:h val="0.5379210526315789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'П-1'!$B$7</c:f>
              <c:strCache>
                <c:ptCount val="1"/>
                <c:pt idx="0">
                  <c:v>пустые</c:v>
                </c:pt>
              </c:strCache>
            </c:strRef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'П-1'!$C$7:$J$7</c:f>
              <c:numCache>
                <c:formatCode>0</c:formatCode>
                <c:ptCount val="8"/>
                <c:pt idx="0">
                  <c:v>60.021532930990858</c:v>
                </c:pt>
                <c:pt idx="1">
                  <c:v>62.612629207917081</c:v>
                </c:pt>
                <c:pt idx="2">
                  <c:v>62.552763734240649</c:v>
                </c:pt>
                <c:pt idx="3">
                  <c:v>62.551626417685668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CE-4D23-99BE-DAD5033C93EA}"/>
            </c:ext>
          </c:extLst>
        </c:ser>
        <c:ser>
          <c:idx val="2"/>
          <c:order val="1"/>
          <c:tx>
            <c:strRef>
              <c:f>'П-1'!$B$8</c:f>
              <c:strCache>
                <c:ptCount val="1"/>
                <c:pt idx="0">
                  <c:v>до 10 тыс. руб.</c:v>
                </c:pt>
              </c:strCache>
            </c:strRef>
          </c:tx>
          <c:spPr>
            <a:ln w="9525">
              <a:noFill/>
              <a:prstDash val="dash"/>
            </a:ln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'П-1'!$C$8:$J$8</c:f>
              <c:numCache>
                <c:formatCode>0</c:formatCode>
                <c:ptCount val="8"/>
                <c:pt idx="0">
                  <c:v>18.370014080073187</c:v>
                </c:pt>
                <c:pt idx="1">
                  <c:v>18.126460016056857</c:v>
                </c:pt>
                <c:pt idx="2">
                  <c:v>18.848757818949679</c:v>
                </c:pt>
                <c:pt idx="3">
                  <c:v>19.448434683057826</c:v>
                </c:pt>
                <c:pt idx="4">
                  <c:v>-7.1931689591561834E-2</c:v>
                </c:pt>
                <c:pt idx="5">
                  <c:v>4.7223858026456088E-3</c:v>
                </c:pt>
                <c:pt idx="6">
                  <c:v>-1.8034066418490875E-2</c:v>
                </c:pt>
                <c:pt idx="7">
                  <c:v>-5.8877087689417962E-2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5CE-4D23-99BE-DAD5033C93EA}"/>
            </c:ext>
          </c:extLst>
        </c:ser>
        <c:ser>
          <c:idx val="4"/>
          <c:order val="2"/>
          <c:tx>
            <c:strRef>
              <c:f>'П-1'!$B$9</c:f>
              <c:strCache>
                <c:ptCount val="1"/>
                <c:pt idx="0">
                  <c:v>от 10 тыс. до 100 тыс. руб.</c:v>
                </c:pt>
              </c:strCache>
            </c:strRef>
          </c:tx>
          <c:spPr>
            <a:ln w="9525">
              <a:noFill/>
              <a:prstDash val="dash"/>
            </a:ln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'П-1'!$C$9:$J$9</c:f>
              <c:numCache>
                <c:formatCode>0</c:formatCode>
                <c:ptCount val="8"/>
                <c:pt idx="0">
                  <c:v>7.8704584699653797</c:v>
                </c:pt>
                <c:pt idx="1">
                  <c:v>7.5006919387512596</c:v>
                </c:pt>
                <c:pt idx="2">
                  <c:v>7.3767625058475321</c:v>
                </c:pt>
                <c:pt idx="3">
                  <c:v>7.4683846942390169</c:v>
                </c:pt>
                <c:pt idx="4">
                  <c:v>0.68956967732852703</c:v>
                </c:pt>
                <c:pt idx="5">
                  <c:v>0.76188784015553446</c:v>
                </c:pt>
                <c:pt idx="6">
                  <c:v>0.78415702222345351</c:v>
                </c:pt>
                <c:pt idx="7">
                  <c:v>0.85735027016642429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5CE-4D23-99BE-DAD5033C93EA}"/>
            </c:ext>
          </c:extLst>
        </c:ser>
        <c:ser>
          <c:idx val="3"/>
          <c:order val="3"/>
          <c:tx>
            <c:strRef>
              <c:f>'П-1'!$B$10</c:f>
              <c:strCache>
                <c:ptCount val="1"/>
                <c:pt idx="0">
                  <c:v>от 100 тыс. до 1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'П-1'!$C$10:$J$10</c:f>
              <c:numCache>
                <c:formatCode>0</c:formatCode>
                <c:ptCount val="8"/>
                <c:pt idx="0">
                  <c:v>9.3572108827618674</c:v>
                </c:pt>
                <c:pt idx="1">
                  <c:v>8.080647474257054</c:v>
                </c:pt>
                <c:pt idx="2">
                  <c:v>7.6668029480862234</c:v>
                </c:pt>
                <c:pt idx="3">
                  <c:v>7.24602251475818</c:v>
                </c:pt>
                <c:pt idx="4">
                  <c:v>7.6717099708551011</c:v>
                </c:pt>
                <c:pt idx="5">
                  <c:v>7.6973503468956652</c:v>
                </c:pt>
                <c:pt idx="6">
                  <c:v>7.6024093226711003</c:v>
                </c:pt>
                <c:pt idx="7">
                  <c:v>7.7539075032891756</c:v>
                </c:pt>
              </c:numCache>
            </c:numRef>
          </c:val>
        </c:ser>
        <c:ser>
          <c:idx val="5"/>
          <c:order val="4"/>
          <c:tx>
            <c:strRef>
              <c:f>'П-1'!$B$11</c:f>
              <c:strCache>
                <c:ptCount val="1"/>
                <c:pt idx="0">
                  <c:v>от 1 млн до 6 млн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'П-1'!$C$11:$J$11</c:f>
              <c:numCache>
                <c:formatCode>0</c:formatCode>
                <c:ptCount val="8"/>
                <c:pt idx="0">
                  <c:v>3.3504966879376292</c:v>
                </c:pt>
                <c:pt idx="1">
                  <c:v>2.8256561362426771</c:v>
                </c:pt>
                <c:pt idx="2">
                  <c:v>2.7273217724521968</c:v>
                </c:pt>
                <c:pt idx="3">
                  <c:v>2.3759222006954106</c:v>
                </c:pt>
                <c:pt idx="4">
                  <c:v>16.168369338118218</c:v>
                </c:pt>
                <c:pt idx="5">
                  <c:v>16.139223699886347</c:v>
                </c:pt>
                <c:pt idx="6">
                  <c:v>16.39481384099895</c:v>
                </c:pt>
                <c:pt idx="7">
                  <c:v>15.545038371186932</c:v>
                </c:pt>
              </c:numCache>
            </c:numRef>
          </c:val>
        </c:ser>
        <c:ser>
          <c:idx val="6"/>
          <c:order val="5"/>
          <c:tx>
            <c:strRef>
              <c:f>'П-1'!$B$12</c:f>
              <c:strCache>
                <c:ptCount val="1"/>
                <c:pt idx="0">
                  <c:v>от 6 млн до 10 млн руб.</c:v>
                </c:pt>
              </c:strCache>
            </c:strRef>
          </c:tx>
          <c:invertIfNegative val="0"/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'П-1'!$C$12:$J$12</c:f>
              <c:numCache>
                <c:formatCode>0</c:formatCode>
                <c:ptCount val="8"/>
                <c:pt idx="0">
                  <c:v>0.37111964618352311</c:v>
                </c:pt>
                <c:pt idx="1">
                  <c:v>0.31161060157235121</c:v>
                </c:pt>
                <c:pt idx="2">
                  <c:v>0.30732008670303096</c:v>
                </c:pt>
                <c:pt idx="3">
                  <c:v>0.43361119741625487</c:v>
                </c:pt>
                <c:pt idx="4">
                  <c:v>6.0529213286120616</c:v>
                </c:pt>
                <c:pt idx="5">
                  <c:v>5.9893039808288675</c:v>
                </c:pt>
                <c:pt idx="6">
                  <c:v>6.1922927763992615</c:v>
                </c:pt>
                <c:pt idx="7">
                  <c:v>7.3019443144102398</c:v>
                </c:pt>
              </c:numCache>
            </c:numRef>
          </c:val>
        </c:ser>
        <c:ser>
          <c:idx val="7"/>
          <c:order val="6"/>
          <c:tx>
            <c:strRef>
              <c:f>'П-1'!$B$13</c:f>
              <c:strCache>
                <c:ptCount val="1"/>
                <c:pt idx="0">
                  <c:v>от 10 млн до 100 млн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'П-1'!$C$13:$J$13</c:f>
              <c:numCache>
                <c:formatCode>0</c:formatCode>
                <c:ptCount val="8"/>
                <c:pt idx="0">
                  <c:v>0.60138337050195967</c:v>
                </c:pt>
                <c:pt idx="1">
                  <c:v>0.49368554779165946</c:v>
                </c:pt>
                <c:pt idx="2">
                  <c:v>0.4753512132456954</c:v>
                </c:pt>
                <c:pt idx="3">
                  <c:v>0.43495937171614429</c:v>
                </c:pt>
                <c:pt idx="4">
                  <c:v>33.974925656473772</c:v>
                </c:pt>
                <c:pt idx="5">
                  <c:v>33.120084098343234</c:v>
                </c:pt>
                <c:pt idx="6">
                  <c:v>33.209319482594921</c:v>
                </c:pt>
                <c:pt idx="7">
                  <c:v>33.018373651401951</c:v>
                </c:pt>
              </c:numCache>
            </c:numRef>
          </c:val>
        </c:ser>
        <c:ser>
          <c:idx val="8"/>
          <c:order val="7"/>
          <c:tx>
            <c:strRef>
              <c:f>'П-1'!$B$14</c:f>
              <c:strCache>
                <c:ptCount val="1"/>
                <c:pt idx="0">
                  <c:v>от 100 млн до 500 млн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'П-1'!$C$14:$J$14</c:f>
              <c:numCache>
                <c:formatCode>0</c:formatCode>
                <c:ptCount val="8"/>
                <c:pt idx="0">
                  <c:v>5.1977943426274764E-2</c:v>
                </c:pt>
                <c:pt idx="1">
                  <c:v>4.3678765400853629E-2</c:v>
                </c:pt>
                <c:pt idx="2">
                  <c:v>4.0168912638839975E-2</c:v>
                </c:pt>
                <c:pt idx="3">
                  <c:v>3.6573866098833792E-2</c:v>
                </c:pt>
                <c:pt idx="4">
                  <c:v>20.746545009573829</c:v>
                </c:pt>
                <c:pt idx="5">
                  <c:v>20.809717824561229</c:v>
                </c:pt>
                <c:pt idx="6">
                  <c:v>20.088879874039854</c:v>
                </c:pt>
                <c:pt idx="7">
                  <c:v>19.864276088984042</c:v>
                </c:pt>
              </c:numCache>
            </c:numRef>
          </c:val>
        </c:ser>
        <c:ser>
          <c:idx val="9"/>
          <c:order val="8"/>
          <c:tx>
            <c:strRef>
              <c:f>'П-1'!$B$15</c:f>
              <c:strCache>
                <c:ptCount val="1"/>
                <c:pt idx="0">
                  <c:v>от 500 млн до 1 млрд руб.</c:v>
                </c:pt>
              </c:strCache>
            </c:strRef>
          </c:tx>
          <c:invertIfNegative val="0"/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'П-1'!$C$15:$J$15</c:f>
              <c:numCache>
                <c:formatCode>0</c:formatCode>
                <c:ptCount val="8"/>
                <c:pt idx="0">
                  <c:v>3.9516041084320169E-3</c:v>
                </c:pt>
                <c:pt idx="1">
                  <c:v>3.3890877612706345E-3</c:v>
                </c:pt>
                <c:pt idx="2">
                  <c:v>3.3056711149170052E-3</c:v>
                </c:pt>
                <c:pt idx="3">
                  <c:v>3.0488528891993672E-3</c:v>
                </c:pt>
                <c:pt idx="4">
                  <c:v>5.6988990799336454</c:v>
                </c:pt>
                <c:pt idx="5">
                  <c:v>5.8534112781044083</c:v>
                </c:pt>
                <c:pt idx="6">
                  <c:v>5.9741497317700079</c:v>
                </c:pt>
                <c:pt idx="7">
                  <c:v>5.9706179715786272</c:v>
                </c:pt>
              </c:numCache>
            </c:numRef>
          </c:val>
        </c:ser>
        <c:ser>
          <c:idx val="10"/>
          <c:order val="9"/>
          <c:tx>
            <c:strRef>
              <c:f>'П-1'!$B$16</c:f>
              <c:strCache>
                <c:ptCount val="1"/>
                <c:pt idx="0">
                  <c:v>от 1 млрд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'П-1'!$C$16:$J$16</c:f>
              <c:numCache>
                <c:formatCode>0</c:formatCode>
                <c:ptCount val="8"/>
                <c:pt idx="0">
                  <c:v>1.8543840508842984E-3</c:v>
                </c:pt>
                <c:pt idx="1">
                  <c:v>1.551224248939793E-3</c:v>
                </c:pt>
                <c:pt idx="2">
                  <c:v>1.4453367212407687E-3</c:v>
                </c:pt>
                <c:pt idx="3">
                  <c:v>1.4162014434617751E-3</c:v>
                </c:pt>
                <c:pt idx="4">
                  <c:v>9.0689916286964234</c:v>
                </c:pt>
                <c:pt idx="5">
                  <c:v>9.624298545422068</c:v>
                </c:pt>
                <c:pt idx="6">
                  <c:v>9.7720120157209482</c:v>
                </c:pt>
                <c:pt idx="7">
                  <c:v>9.7473689166720412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628464"/>
        <c:axId val="203633560"/>
      </c:barChart>
      <c:catAx>
        <c:axId val="20362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3633560"/>
        <c:crosses val="autoZero"/>
        <c:auto val="1"/>
        <c:lblAlgn val="ctr"/>
        <c:lblOffset val="100"/>
        <c:noMultiLvlLbl val="0"/>
      </c:catAx>
      <c:valAx>
        <c:axId val="203633560"/>
        <c:scaling>
          <c:orientation val="minMax"/>
          <c:max val="100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362846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6.8941176470588231E-3"/>
          <c:y val="0.77344583333333339"/>
          <c:w val="0.96707898259705494"/>
          <c:h val="0.22655409356725145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6928104575159E-2"/>
          <c:y val="5.4800792229435617E-2"/>
          <c:w val="0.84588464052287582"/>
          <c:h val="0.5379210526315789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'П-2'!$B$7</c:f>
              <c:strCache>
                <c:ptCount val="1"/>
                <c:pt idx="0">
                  <c:v>пустые</c:v>
                </c:pt>
              </c:strCache>
            </c:strRef>
          </c:tx>
          <c:invertIfNegative val="0"/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'П-2'!$C$7:$J$7</c:f>
              <c:numCache>
                <c:formatCode>0</c:formatCode>
                <c:ptCount val="8"/>
                <c:pt idx="0">
                  <c:v>0.95887365690996673</c:v>
                </c:pt>
                <c:pt idx="1">
                  <c:v>0.48295448859462847</c:v>
                </c:pt>
                <c:pt idx="2">
                  <c:v>0.41435216990205503</c:v>
                </c:pt>
                <c:pt idx="3">
                  <c:v>0.28784504107934872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CE-4D23-99BE-DAD5033C93EA}"/>
            </c:ext>
          </c:extLst>
        </c:ser>
        <c:ser>
          <c:idx val="2"/>
          <c:order val="1"/>
          <c:tx>
            <c:strRef>
              <c:f>'П-2'!$B$8</c:f>
              <c:strCache>
                <c:ptCount val="1"/>
                <c:pt idx="0">
                  <c:v>до 10 тыс. руб.</c:v>
                </c:pt>
              </c:strCache>
            </c:strRef>
          </c:tx>
          <c:spPr>
            <a:ln w="9525">
              <a:noFill/>
              <a:prstDash val="dash"/>
            </a:ln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'П-2'!$C$8:$J$8</c:f>
              <c:numCache>
                <c:formatCode>0</c:formatCode>
                <c:ptCount val="8"/>
                <c:pt idx="0">
                  <c:v>7.0586989890435614</c:v>
                </c:pt>
                <c:pt idx="1">
                  <c:v>7.8609699519447265</c:v>
                </c:pt>
                <c:pt idx="2">
                  <c:v>7.9590554890376266</c:v>
                </c:pt>
                <c:pt idx="3">
                  <c:v>15.103615439025116</c:v>
                </c:pt>
                <c:pt idx="4">
                  <c:v>9.9953674656278191E-3</c:v>
                </c:pt>
                <c:pt idx="5">
                  <c:v>1.1824776525310379E-2</c:v>
                </c:pt>
                <c:pt idx="6">
                  <c:v>1.222419557878507E-2</c:v>
                </c:pt>
                <c:pt idx="7">
                  <c:v>1.1829719536925127E-2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5CE-4D23-99BE-DAD5033C93EA}"/>
            </c:ext>
          </c:extLst>
        </c:ser>
        <c:ser>
          <c:idx val="4"/>
          <c:order val="2"/>
          <c:tx>
            <c:strRef>
              <c:f>'П-2'!$B$9</c:f>
              <c:strCache>
                <c:ptCount val="1"/>
                <c:pt idx="0">
                  <c:v>от 10 тыс. до 100 тыс. руб.</c:v>
                </c:pt>
              </c:strCache>
            </c:strRef>
          </c:tx>
          <c:spPr>
            <a:ln w="9525">
              <a:noFill/>
              <a:prstDash val="dash"/>
            </a:ln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'П-2'!$C$9:$J$9</c:f>
              <c:numCache>
                <c:formatCode>0</c:formatCode>
                <c:ptCount val="8"/>
                <c:pt idx="0">
                  <c:v>19.497168263377969</c:v>
                </c:pt>
                <c:pt idx="1">
                  <c:v>21.35287300878845</c:v>
                </c:pt>
                <c:pt idx="2">
                  <c:v>22.207784560425541</c:v>
                </c:pt>
                <c:pt idx="3">
                  <c:v>20.722385743947793</c:v>
                </c:pt>
                <c:pt idx="4">
                  <c:v>0.91587410686873261</c:v>
                </c:pt>
                <c:pt idx="5">
                  <c:v>0.95004485956356</c:v>
                </c:pt>
                <c:pt idx="6">
                  <c:v>0.95884182883320901</c:v>
                </c:pt>
                <c:pt idx="7">
                  <c:v>0.94841845309336281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5CE-4D23-99BE-DAD5033C93EA}"/>
            </c:ext>
          </c:extLst>
        </c:ser>
        <c:ser>
          <c:idx val="3"/>
          <c:order val="3"/>
          <c:tx>
            <c:strRef>
              <c:f>'П-2'!$B$10</c:f>
              <c:strCache>
                <c:ptCount val="1"/>
                <c:pt idx="0">
                  <c:v>от 100 тыс. до 1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'П-2'!$C$10:$J$10</c:f>
              <c:numCache>
                <c:formatCode>0</c:formatCode>
                <c:ptCount val="8"/>
                <c:pt idx="0">
                  <c:v>59.141692690414438</c:v>
                </c:pt>
                <c:pt idx="1">
                  <c:v>56.985227156733046</c:v>
                </c:pt>
                <c:pt idx="2">
                  <c:v>56.326967240465585</c:v>
                </c:pt>
                <c:pt idx="3">
                  <c:v>51.941637662768471</c:v>
                </c:pt>
                <c:pt idx="4">
                  <c:v>12.880319113467225</c:v>
                </c:pt>
                <c:pt idx="5">
                  <c:v>11.631032470230979</c:v>
                </c:pt>
                <c:pt idx="6">
                  <c:v>11.086301146753101</c:v>
                </c:pt>
                <c:pt idx="7">
                  <c:v>10.922437429445029</c:v>
                </c:pt>
              </c:numCache>
            </c:numRef>
          </c:val>
        </c:ser>
        <c:ser>
          <c:idx val="5"/>
          <c:order val="4"/>
          <c:tx>
            <c:strRef>
              <c:f>'П-2'!$B$11</c:f>
              <c:strCache>
                <c:ptCount val="1"/>
                <c:pt idx="0">
                  <c:v>от 1 млн до 6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'П-2'!$C$11:$J$11</c:f>
              <c:numCache>
                <c:formatCode>0</c:formatCode>
                <c:ptCount val="8"/>
                <c:pt idx="0">
                  <c:v>10.609220346159953</c:v>
                </c:pt>
                <c:pt idx="1">
                  <c:v>10.219901407633202</c:v>
                </c:pt>
                <c:pt idx="2">
                  <c:v>9.9008773823777645</c:v>
                </c:pt>
                <c:pt idx="3">
                  <c:v>8.9444336210028599</c:v>
                </c:pt>
                <c:pt idx="4">
                  <c:v>12.613351932623299</c:v>
                </c:pt>
                <c:pt idx="5">
                  <c:v>11.766254302567395</c:v>
                </c:pt>
                <c:pt idx="6">
                  <c:v>11.252282052961874</c:v>
                </c:pt>
                <c:pt idx="7">
                  <c:v>11.210381165070652</c:v>
                </c:pt>
              </c:numCache>
            </c:numRef>
          </c:val>
        </c:ser>
        <c:ser>
          <c:idx val="6"/>
          <c:order val="5"/>
          <c:tx>
            <c:strRef>
              <c:f>'П-2'!$B$12</c:f>
              <c:strCache>
                <c:ptCount val="1"/>
                <c:pt idx="0">
                  <c:v>от 6 млн до 10 млн руб.</c:v>
                </c:pt>
              </c:strCache>
            </c:strRef>
          </c:tx>
          <c:invertIfNegative val="0"/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'П-2'!$C$12:$J$12</c:f>
              <c:numCache>
                <c:formatCode>0</c:formatCode>
                <c:ptCount val="8"/>
                <c:pt idx="0">
                  <c:v>0.80156671783200117</c:v>
                </c:pt>
                <c:pt idx="1">
                  <c:v>0.93748811627734752</c:v>
                </c:pt>
                <c:pt idx="2">
                  <c:v>0.96315779143030988</c:v>
                </c:pt>
                <c:pt idx="3">
                  <c:v>0.91004666951001401</c:v>
                </c:pt>
                <c:pt idx="4">
                  <c:v>3.729283554969228</c:v>
                </c:pt>
                <c:pt idx="5">
                  <c:v>4.0878247572509441</c:v>
                </c:pt>
                <c:pt idx="6">
                  <c:v>4.0604827311358109</c:v>
                </c:pt>
                <c:pt idx="7">
                  <c:v>4.1874486051210758</c:v>
                </c:pt>
              </c:numCache>
            </c:numRef>
          </c:val>
        </c:ser>
        <c:ser>
          <c:idx val="7"/>
          <c:order val="6"/>
          <c:tx>
            <c:strRef>
              <c:f>'П-2'!$B$13</c:f>
              <c:strCache>
                <c:ptCount val="1"/>
                <c:pt idx="0">
                  <c:v>от 10 млн до 100 млн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'П-2'!$C$13:$J$13</c:f>
              <c:numCache>
                <c:formatCode>0</c:formatCode>
                <c:ptCount val="8"/>
                <c:pt idx="0">
                  <c:v>1.6893029164240725</c:v>
                </c:pt>
                <c:pt idx="1">
                  <c:v>1.9001947429413191</c:v>
                </c:pt>
                <c:pt idx="2">
                  <c:v>1.9626278289202506</c:v>
                </c:pt>
                <c:pt idx="3">
                  <c:v>1.843787900328389</c:v>
                </c:pt>
                <c:pt idx="4">
                  <c:v>30.232321823297259</c:v>
                </c:pt>
                <c:pt idx="5">
                  <c:v>30.935152983548953</c:v>
                </c:pt>
                <c:pt idx="6">
                  <c:v>30.924044363741061</c:v>
                </c:pt>
                <c:pt idx="7">
                  <c:v>31.821685734213055</c:v>
                </c:pt>
              </c:numCache>
            </c:numRef>
          </c:val>
        </c:ser>
        <c:ser>
          <c:idx val="8"/>
          <c:order val="7"/>
          <c:tx>
            <c:strRef>
              <c:f>'П-2'!$B$14</c:f>
              <c:strCache>
                <c:ptCount val="1"/>
                <c:pt idx="0">
                  <c:v>от 100 млн до 500 млн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'П-2'!$C$14:$J$14</c:f>
              <c:numCache>
                <c:formatCode>0</c:formatCode>
                <c:ptCount val="8"/>
                <c:pt idx="0">
                  <c:v>0.22188111999153123</c:v>
                </c:pt>
                <c:pt idx="1">
                  <c:v>0.23777452650245282</c:v>
                </c:pt>
                <c:pt idx="2">
                  <c:v>0.23966082399356192</c:v>
                </c:pt>
                <c:pt idx="3">
                  <c:v>0.22132475414698699</c:v>
                </c:pt>
                <c:pt idx="4">
                  <c:v>26.435606714626225</c:v>
                </c:pt>
                <c:pt idx="5">
                  <c:v>26.127459102044543</c:v>
                </c:pt>
                <c:pt idx="6">
                  <c:v>25.097602032669077</c:v>
                </c:pt>
                <c:pt idx="7">
                  <c:v>25.460746201986854</c:v>
                </c:pt>
              </c:numCache>
            </c:numRef>
          </c:val>
        </c:ser>
        <c:ser>
          <c:idx val="9"/>
          <c:order val="8"/>
          <c:tx>
            <c:strRef>
              <c:f>'П-2'!$B$15</c:f>
              <c:strCache>
                <c:ptCount val="1"/>
                <c:pt idx="0">
                  <c:v>от 500 млн до 1 млрд руб.</c:v>
                </c:pt>
              </c:strCache>
            </c:strRef>
          </c:tx>
          <c:invertIfNegative val="0"/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'П-2'!$C$15:$J$15</c:f>
              <c:numCache>
                <c:formatCode>0</c:formatCode>
                <c:ptCount val="8"/>
                <c:pt idx="0">
                  <c:v>1.4185147938389882E-2</c:v>
                </c:pt>
                <c:pt idx="1">
                  <c:v>1.5411311902936755E-2</c:v>
                </c:pt>
                <c:pt idx="2">
                  <c:v>1.668400494631676E-2</c:v>
                </c:pt>
                <c:pt idx="3">
                  <c:v>1.6498435281377302E-2</c:v>
                </c:pt>
                <c:pt idx="4">
                  <c:v>5.9841630609287852</c:v>
                </c:pt>
                <c:pt idx="5">
                  <c:v>5.9629560918783211</c:v>
                </c:pt>
                <c:pt idx="6">
                  <c:v>6.1975042097327435</c:v>
                </c:pt>
                <c:pt idx="7">
                  <c:v>6.4969409452773341</c:v>
                </c:pt>
              </c:numCache>
            </c:numRef>
          </c:val>
        </c:ser>
        <c:ser>
          <c:idx val="10"/>
          <c:order val="9"/>
          <c:tx>
            <c:strRef>
              <c:f>'П-2'!$B$16</c:f>
              <c:strCache>
                <c:ptCount val="1"/>
                <c:pt idx="0">
                  <c:v>от 1 млрд руб.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'П-2'!$C$4:$J$6</c:f>
              <c:multiLvlStrCache>
                <c:ptCount val="8"/>
                <c:lvl>
                  <c:pt idx="0">
                    <c:v>IV кв.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4">
                    <c:v>2020</c:v>
                  </c:pt>
                  <c:pt idx="5">
                    <c:v>2021</c:v>
                  </c:pt>
                </c:lvl>
                <c:lvl>
                  <c:pt idx="0">
                    <c:v>Количество клиентов</c:v>
                  </c:pt>
                  <c:pt idx="4">
                    <c:v>Объем портфеля</c:v>
                  </c:pt>
                </c:lvl>
              </c:multiLvlStrCache>
            </c:multiLvlStrRef>
          </c:cat>
          <c:val>
            <c:numRef>
              <c:f>'П-2'!$C$16:$J$16</c:f>
              <c:numCache>
                <c:formatCode>0</c:formatCode>
                <c:ptCount val="8"/>
                <c:pt idx="0">
                  <c:v>7.4101519081141163E-3</c:v>
                </c:pt>
                <c:pt idx="1">
                  <c:v>7.2052886818925093E-3</c:v>
                </c:pt>
                <c:pt idx="2">
                  <c:v>8.8327085009912258E-3</c:v>
                </c:pt>
                <c:pt idx="3">
                  <c:v>8.4247329096394739E-3</c:v>
                </c:pt>
                <c:pt idx="4">
                  <c:v>7.199084325753609</c:v>
                </c:pt>
                <c:pt idx="5">
                  <c:v>8.5274506563899859</c:v>
                </c:pt>
                <c:pt idx="6">
                  <c:v>10.410717438594334</c:v>
                </c:pt>
                <c:pt idx="7">
                  <c:v>8.940111746255706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628856"/>
        <c:axId val="203634344"/>
      </c:barChart>
      <c:catAx>
        <c:axId val="203628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3634344"/>
        <c:crosses val="autoZero"/>
        <c:auto val="1"/>
        <c:lblAlgn val="ctr"/>
        <c:lblOffset val="100"/>
        <c:noMultiLvlLbl val="0"/>
      </c:catAx>
      <c:valAx>
        <c:axId val="203634344"/>
        <c:scaling>
          <c:orientation val="minMax"/>
          <c:max val="100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362885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6.8941176470588231E-3"/>
          <c:y val="0.77344583333333339"/>
          <c:w val="0.96707898259705494"/>
          <c:h val="0.22655409356725145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6830065359476"/>
          <c:y val="4.4097222222222225E-2"/>
          <c:w val="0.78630294117647059"/>
          <c:h val="0.6719020833333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'П-3'!$A$5</c:f>
              <c:strCache>
                <c:ptCount val="1"/>
                <c:pt idx="0">
                  <c:v>иностранные акции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'П-3'!$C$5:$C$8</c:f>
              <c:numCache>
                <c:formatCode>0</c:formatCode>
                <c:ptCount val="4"/>
                <c:pt idx="0">
                  <c:v>15.427758329187732</c:v>
                </c:pt>
                <c:pt idx="1">
                  <c:v>10.852816055747978</c:v>
                </c:pt>
                <c:pt idx="2">
                  <c:v>15.596331993331797</c:v>
                </c:pt>
                <c:pt idx="3">
                  <c:v>33.961844568115417</c:v>
                </c:pt>
              </c:numCache>
            </c:numRef>
          </c:xVal>
          <c:yVal>
            <c:numRef>
              <c:f>'П-3'!$B$5:$B$8</c:f>
              <c:numCache>
                <c:formatCode>0</c:formatCode>
                <c:ptCount val="4"/>
                <c:pt idx="0">
                  <c:v>24.676459411592621</c:v>
                </c:pt>
                <c:pt idx="1">
                  <c:v>23.146600775387061</c:v>
                </c:pt>
                <c:pt idx="2">
                  <c:v>16.765177626913008</c:v>
                </c:pt>
                <c:pt idx="3">
                  <c:v>-38.603088206090753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8F-4912-920D-A4A6432FFD65}"/>
            </c:ext>
          </c:extLst>
        </c:ser>
        <c:ser>
          <c:idx val="1"/>
          <c:order val="1"/>
          <c:tx>
            <c:strRef>
              <c:f>'П-3'!$A$9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'П-3'!$C$9:$C$15</c:f>
              <c:numCache>
                <c:formatCode>0</c:formatCode>
                <c:ptCount val="7"/>
                <c:pt idx="0">
                  <c:v>6.4478788904704389</c:v>
                </c:pt>
                <c:pt idx="1">
                  <c:v>10.189599133178696</c:v>
                </c:pt>
                <c:pt idx="2">
                  <c:v>6.4301856601546872</c:v>
                </c:pt>
                <c:pt idx="3">
                  <c:v>8.9488473577701804</c:v>
                </c:pt>
                <c:pt idx="4">
                  <c:v>5.9273216073287252</c:v>
                </c:pt>
                <c:pt idx="5">
                  <c:v>6.3557277906341358</c:v>
                </c:pt>
                <c:pt idx="6">
                  <c:v>6.5528347545946124</c:v>
                </c:pt>
              </c:numCache>
            </c:numRef>
          </c:xVal>
          <c:yVal>
            <c:numRef>
              <c:f>'П-3'!$B$9:$B$15</c:f>
              <c:numCache>
                <c:formatCode>0</c:formatCode>
                <c:ptCount val="7"/>
                <c:pt idx="0">
                  <c:v>-6.4041673050406089</c:v>
                </c:pt>
                <c:pt idx="1">
                  <c:v>0.24594787704204091</c:v>
                </c:pt>
                <c:pt idx="2">
                  <c:v>-6.3324940871290032</c:v>
                </c:pt>
                <c:pt idx="3">
                  <c:v>-17.837922530955563</c:v>
                </c:pt>
                <c:pt idx="4">
                  <c:v>-4.3668122270742016</c:v>
                </c:pt>
                <c:pt idx="5">
                  <c:v>-3.4692760366771491</c:v>
                </c:pt>
                <c:pt idx="6">
                  <c:v>-9.4212971928709806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8F-4912-920D-A4A6432FFD65}"/>
            </c:ext>
          </c:extLst>
        </c:ser>
        <c:ser>
          <c:idx val="2"/>
          <c:order val="2"/>
          <c:tx>
            <c:strRef>
              <c:f>'П-3'!$A$16</c:f>
              <c:strCache>
                <c:ptCount val="1"/>
                <c:pt idx="0">
                  <c:v>облигации резидентов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'П-3'!$C$16:$C$21</c:f>
              <c:numCache>
                <c:formatCode>0</c:formatCode>
                <c:ptCount val="6"/>
                <c:pt idx="0">
                  <c:v>1.8005313531388032</c:v>
                </c:pt>
                <c:pt idx="1">
                  <c:v>1.0620315154845472</c:v>
                </c:pt>
                <c:pt idx="2">
                  <c:v>1.1653636171003143</c:v>
                </c:pt>
                <c:pt idx="3">
                  <c:v>18.369332337491105</c:v>
                </c:pt>
                <c:pt idx="4">
                  <c:v>0.13816985594155148</c:v>
                </c:pt>
                <c:pt idx="5">
                  <c:v>1.4285498050311531</c:v>
                </c:pt>
              </c:numCache>
            </c:numRef>
          </c:xVal>
          <c:yVal>
            <c:numRef>
              <c:f>'П-3'!$B$16:$B$21</c:f>
              <c:numCache>
                <c:formatCode>0</c:formatCode>
                <c:ptCount val="6"/>
                <c:pt idx="0">
                  <c:v>0.29008859560073486</c:v>
                </c:pt>
                <c:pt idx="1">
                  <c:v>1.5483711135885425</c:v>
                </c:pt>
                <c:pt idx="2">
                  <c:v>2.3700531600708397</c:v>
                </c:pt>
                <c:pt idx="3">
                  <c:v>-17.563897054467116</c:v>
                </c:pt>
                <c:pt idx="4">
                  <c:v>7.5064223205651981</c:v>
                </c:pt>
                <c:pt idx="5">
                  <c:v>3.4129435793077034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F8F-4912-920D-A4A6432FFD65}"/>
            </c:ext>
          </c:extLst>
        </c:ser>
        <c:ser>
          <c:idx val="3"/>
          <c:order val="3"/>
          <c:tx>
            <c:strRef>
              <c:f>'П-3'!$A$22</c:f>
              <c:strCache>
                <c:ptCount val="1"/>
                <c:pt idx="0">
                  <c:v>российские акции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'П-3'!$C$22:$C$24</c:f>
              <c:numCache>
                <c:formatCode>0</c:formatCode>
                <c:ptCount val="3"/>
                <c:pt idx="0">
                  <c:v>12.780859050110077</c:v>
                </c:pt>
                <c:pt idx="1">
                  <c:v>18.154639935440319</c:v>
                </c:pt>
                <c:pt idx="2">
                  <c:v>20.700854127475086</c:v>
                </c:pt>
              </c:numCache>
            </c:numRef>
          </c:xVal>
          <c:yVal>
            <c:numRef>
              <c:f>'П-3'!$B$22:$B$24</c:f>
              <c:numCache>
                <c:formatCode>0</c:formatCode>
                <c:ptCount val="3"/>
                <c:pt idx="0">
                  <c:v>31.390903098220168</c:v>
                </c:pt>
                <c:pt idx="1">
                  <c:v>46.698039215686293</c:v>
                </c:pt>
                <c:pt idx="2">
                  <c:v>66.181962897848038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F8F-4912-920D-A4A6432FFD65}"/>
            </c:ext>
          </c:extLst>
        </c:ser>
        <c:ser>
          <c:idx val="4"/>
          <c:order val="4"/>
          <c:tx>
            <c:strRef>
              <c:f>'П-3'!$A$25</c:f>
              <c:strCache>
                <c:ptCount val="1"/>
                <c:pt idx="0">
                  <c:v>структурные продукты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'П-3'!$C$25:$C$34</c:f>
              <c:numCache>
                <c:formatCode>0</c:formatCode>
                <c:ptCount val="10"/>
                <c:pt idx="0">
                  <c:v>6.2602792949026389</c:v>
                </c:pt>
                <c:pt idx="1">
                  <c:v>6.3002522322758185</c:v>
                </c:pt>
                <c:pt idx="2">
                  <c:v>13.322840412230171</c:v>
                </c:pt>
                <c:pt idx="3">
                  <c:v>7.2133576007058791</c:v>
                </c:pt>
                <c:pt idx="4">
                  <c:v>8.9893347558702938</c:v>
                </c:pt>
                <c:pt idx="5">
                  <c:v>16.77669306888027</c:v>
                </c:pt>
                <c:pt idx="6">
                  <c:v>9.8494682515315848</c:v>
                </c:pt>
                <c:pt idx="7">
                  <c:v>10.918851991990334</c:v>
                </c:pt>
                <c:pt idx="8">
                  <c:v>0.17339190690510173</c:v>
                </c:pt>
                <c:pt idx="9">
                  <c:v>4.2947356781825974</c:v>
                </c:pt>
              </c:numCache>
            </c:numRef>
          </c:xVal>
          <c:yVal>
            <c:numRef>
              <c:f>'П-3'!$B$25:$B$34</c:f>
              <c:numCache>
                <c:formatCode>0</c:formatCode>
                <c:ptCount val="10"/>
                <c:pt idx="0">
                  <c:v>6.0088016249153497</c:v>
                </c:pt>
                <c:pt idx="1">
                  <c:v>0.91851887670086896</c:v>
                </c:pt>
                <c:pt idx="2">
                  <c:v>21.797345698767035</c:v>
                </c:pt>
                <c:pt idx="3">
                  <c:v>-2.9204785362420771</c:v>
                </c:pt>
                <c:pt idx="4">
                  <c:v>-6.489100620759336</c:v>
                </c:pt>
                <c:pt idx="5">
                  <c:v>-1.0066603267663621</c:v>
                </c:pt>
                <c:pt idx="6">
                  <c:v>2.3761011222125816</c:v>
                </c:pt>
                <c:pt idx="7">
                  <c:v>-7.2351307542536496</c:v>
                </c:pt>
                <c:pt idx="8">
                  <c:v>21.018068104445131</c:v>
                </c:pt>
                <c:pt idx="9">
                  <c:v>20.897123362171289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8F-4912-920D-A4A6432FFD65}"/>
            </c:ext>
          </c:extLst>
        </c:ser>
        <c:ser>
          <c:idx val="5"/>
          <c:order val="5"/>
          <c:tx>
            <c:strRef>
              <c:f>'П-3'!$A$35</c:f>
              <c:strCache>
                <c:ptCount val="1"/>
                <c:pt idx="0">
                  <c:v>индекс гособлигаций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'П-3'!$C$35</c:f>
              <c:numCache>
                <c:formatCode>0</c:formatCode>
                <c:ptCount val="1"/>
                <c:pt idx="0">
                  <c:v>3.5507617598254111</c:v>
                </c:pt>
              </c:numCache>
            </c:numRef>
          </c:xVal>
          <c:yVal>
            <c:numRef>
              <c:f>'П-3'!$B$35</c:f>
              <c:numCache>
                <c:formatCode>0</c:formatCode>
                <c:ptCount val="1"/>
                <c:pt idx="0">
                  <c:v>4.1148876635643816E-2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F8F-4912-920D-A4A6432FFD65}"/>
            </c:ext>
          </c:extLst>
        </c:ser>
        <c:ser>
          <c:idx val="6"/>
          <c:order val="6"/>
          <c:tx>
            <c:strRef>
              <c:f>'П-3'!$A$36</c:f>
              <c:strCache>
                <c:ptCount val="1"/>
                <c:pt idx="0">
                  <c:v>индекс корпоративных облигаций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'П-3'!$C$36</c:f>
              <c:numCache>
                <c:formatCode>0</c:formatCode>
                <c:ptCount val="1"/>
                <c:pt idx="0">
                  <c:v>1.28588406142251</c:v>
                </c:pt>
              </c:numCache>
            </c:numRef>
          </c:xVal>
          <c:yVal>
            <c:numRef>
              <c:f>'П-3'!$B$36</c:f>
              <c:numCache>
                <c:formatCode>0</c:formatCode>
                <c:ptCount val="1"/>
                <c:pt idx="0">
                  <c:v>1.9566085451883499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8F-4912-920D-A4A6432FFD65}"/>
            </c:ext>
          </c:extLst>
        </c:ser>
        <c:ser>
          <c:idx val="7"/>
          <c:order val="7"/>
          <c:tx>
            <c:strRef>
              <c:f>'П-3'!$A$37</c:f>
              <c:strCache>
                <c:ptCount val="1"/>
                <c:pt idx="0">
                  <c:v>индекс полной доходности акций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'П-3'!$C$37</c:f>
              <c:numCache>
                <c:formatCode>0</c:formatCode>
                <c:ptCount val="1"/>
                <c:pt idx="0">
                  <c:v>18.0822840663925</c:v>
                </c:pt>
              </c:numCache>
            </c:numRef>
          </c:xVal>
          <c:yVal>
            <c:numRef>
              <c:f>'П-3'!$B$37</c:f>
              <c:numCache>
                <c:formatCode>0</c:formatCode>
                <c:ptCount val="1"/>
                <c:pt idx="0">
                  <c:v>50.477922673491108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9F8F-4912-920D-A4A6432FF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30032"/>
        <c:axId val="203629640"/>
      </c:scatterChart>
      <c:valAx>
        <c:axId val="20363003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u-RU" sz="700">
                    <a:latin typeface="Arial" panose="020B0604020202020204" pitchFamily="34" charset="0"/>
                    <a:cs typeface="Arial" panose="020B0604020202020204" pitchFamily="34" charset="0"/>
                  </a:rPr>
                  <a:t>риск,</a:t>
                </a:r>
                <a:r>
                  <a:rPr lang="ru-RU" sz="7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%</a:t>
                </a:r>
                <a:endParaRPr lang="ru-RU" sz="7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8948758169934642"/>
              <c:y val="0.7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29640"/>
        <c:crosses val="autoZero"/>
        <c:crossBetween val="midCat"/>
      </c:valAx>
      <c:valAx>
        <c:axId val="203629640"/>
        <c:scaling>
          <c:orientation val="minMax"/>
          <c:min val="-4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u-RU" sz="700">
                    <a:latin typeface="Arial" panose="020B0604020202020204" pitchFamily="34" charset="0"/>
                    <a:cs typeface="Arial" panose="020B0604020202020204" pitchFamily="34" charset="0"/>
                  </a:rPr>
                  <a:t>доходность,</a:t>
                </a:r>
                <a:r>
                  <a:rPr lang="ru-RU" sz="7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%</a:t>
                </a:r>
              </a:p>
            </c:rich>
          </c:tx>
          <c:layout>
            <c:manualLayout>
              <c:xMode val="edge"/>
              <c:yMode val="edge"/>
              <c:x val="8.3006535947712425E-3"/>
              <c:y val="0.27342118055555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0032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8281045751633993E-3"/>
          <c:y val="0.84009930555555534"/>
          <c:w val="0.9807990196078431"/>
          <c:h val="0.15990069444444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6830065359476"/>
          <c:y val="4.8506944444444443E-2"/>
          <c:w val="0.78630294117647059"/>
          <c:h val="0.64398597100191646"/>
        </c:manualLayout>
      </c:layout>
      <c:scatterChart>
        <c:scatterStyle val="lineMarker"/>
        <c:varyColors val="0"/>
        <c:ser>
          <c:idx val="1"/>
          <c:order val="0"/>
          <c:tx>
            <c:strRef>
              <c:f>'П-4'!$D$5</c:f>
              <c:strCache>
                <c:ptCount val="1"/>
                <c:pt idx="0">
                  <c:v>ИИС (неквал. инвесторы)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'П-4'!$C$5:$C$12</c:f>
              <c:numCache>
                <c:formatCode>0</c:formatCode>
                <c:ptCount val="8"/>
                <c:pt idx="0">
                  <c:v>1.8005313531388032</c:v>
                </c:pt>
                <c:pt idx="1">
                  <c:v>1.0620315154845472</c:v>
                </c:pt>
                <c:pt idx="2">
                  <c:v>0.13816985594155148</c:v>
                </c:pt>
                <c:pt idx="3">
                  <c:v>18.154639935440319</c:v>
                </c:pt>
                <c:pt idx="4">
                  <c:v>20.700854127475086</c:v>
                </c:pt>
                <c:pt idx="5">
                  <c:v>16.77669306888027</c:v>
                </c:pt>
                <c:pt idx="6">
                  <c:v>10.918851991990334</c:v>
                </c:pt>
                <c:pt idx="7">
                  <c:v>0.17339190690510173</c:v>
                </c:pt>
              </c:numCache>
            </c:numRef>
          </c:xVal>
          <c:yVal>
            <c:numRef>
              <c:f>'П-4'!$B$5:$B$12</c:f>
              <c:numCache>
                <c:formatCode>0</c:formatCode>
                <c:ptCount val="8"/>
                <c:pt idx="0">
                  <c:v>0.29008859560073486</c:v>
                </c:pt>
                <c:pt idx="1">
                  <c:v>1.5483711135885425</c:v>
                </c:pt>
                <c:pt idx="2">
                  <c:v>7.5064223205651981</c:v>
                </c:pt>
                <c:pt idx="3">
                  <c:v>46.698039215686293</c:v>
                </c:pt>
                <c:pt idx="4">
                  <c:v>66.181962897848038</c:v>
                </c:pt>
                <c:pt idx="5">
                  <c:v>-1.0066603267663621</c:v>
                </c:pt>
                <c:pt idx="6">
                  <c:v>-7.2351307542536496</c:v>
                </c:pt>
                <c:pt idx="7">
                  <c:v>21.018068104445131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BE5-45C7-9CB0-CDBA6805824A}"/>
            </c:ext>
          </c:extLst>
        </c:ser>
        <c:ser>
          <c:idx val="0"/>
          <c:order val="1"/>
          <c:tx>
            <c:strRef>
              <c:f>'П-4'!$D$13</c:f>
              <c:strCache>
                <c:ptCount val="1"/>
                <c:pt idx="0">
                  <c:v>прочие (неквал. инвесторы)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'П-4'!$C$13:$C$24</c:f>
              <c:numCache>
                <c:formatCode>0</c:formatCode>
                <c:ptCount val="12"/>
                <c:pt idx="0">
                  <c:v>10.852816055747978</c:v>
                </c:pt>
                <c:pt idx="1">
                  <c:v>15.596331993331797</c:v>
                </c:pt>
                <c:pt idx="2">
                  <c:v>6.4478788904704389</c:v>
                </c:pt>
                <c:pt idx="3">
                  <c:v>6.4301856601546872</c:v>
                </c:pt>
                <c:pt idx="4">
                  <c:v>8.9488473577701804</c:v>
                </c:pt>
                <c:pt idx="5">
                  <c:v>6.3557277906341358</c:v>
                </c:pt>
                <c:pt idx="6">
                  <c:v>6.5528347545946124</c:v>
                </c:pt>
                <c:pt idx="7">
                  <c:v>1.1653636171003143</c:v>
                </c:pt>
                <c:pt idx="8">
                  <c:v>18.369332337491105</c:v>
                </c:pt>
                <c:pt idx="9">
                  <c:v>1.4285498050311531</c:v>
                </c:pt>
                <c:pt idx="10">
                  <c:v>6.2602792949026389</c:v>
                </c:pt>
                <c:pt idx="11">
                  <c:v>4.2947356781825974</c:v>
                </c:pt>
              </c:numCache>
            </c:numRef>
          </c:xVal>
          <c:yVal>
            <c:numRef>
              <c:f>'П-4'!$B$13:$B$24</c:f>
              <c:numCache>
                <c:formatCode>0</c:formatCode>
                <c:ptCount val="12"/>
                <c:pt idx="0">
                  <c:v>23.146600775387061</c:v>
                </c:pt>
                <c:pt idx="1">
                  <c:v>16.765177626913008</c:v>
                </c:pt>
                <c:pt idx="2">
                  <c:v>-6.4041673050406089</c:v>
                </c:pt>
                <c:pt idx="3">
                  <c:v>-6.3324940871290032</c:v>
                </c:pt>
                <c:pt idx="4">
                  <c:v>-17.837922530955563</c:v>
                </c:pt>
                <c:pt idx="5">
                  <c:v>-3.4692760366771491</c:v>
                </c:pt>
                <c:pt idx="6">
                  <c:v>-9.4212971928709806</c:v>
                </c:pt>
                <c:pt idx="7">
                  <c:v>2.3700531600708397</c:v>
                </c:pt>
                <c:pt idx="8">
                  <c:v>-17.563897054467116</c:v>
                </c:pt>
                <c:pt idx="9">
                  <c:v>3.4129435793077034</c:v>
                </c:pt>
                <c:pt idx="10">
                  <c:v>6.0088016249153497</c:v>
                </c:pt>
                <c:pt idx="11">
                  <c:v>20.897123362171289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E5-45C7-9CB0-CDBA6805824A}"/>
            </c:ext>
          </c:extLst>
        </c:ser>
        <c:ser>
          <c:idx val="2"/>
          <c:order val="2"/>
          <c:tx>
            <c:strRef>
              <c:f>'П-4'!$D$25</c:f>
              <c:strCache>
                <c:ptCount val="1"/>
                <c:pt idx="0">
                  <c:v>прочие (квал. инвесторы)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'П-4'!$C$25:$C$34</c:f>
              <c:numCache>
                <c:formatCode>0</c:formatCode>
                <c:ptCount val="10"/>
                <c:pt idx="0">
                  <c:v>15.427758329187732</c:v>
                </c:pt>
                <c:pt idx="1">
                  <c:v>33.961844568115417</c:v>
                </c:pt>
                <c:pt idx="2">
                  <c:v>10.189599133178696</c:v>
                </c:pt>
                <c:pt idx="3">
                  <c:v>5.9273216073287252</c:v>
                </c:pt>
                <c:pt idx="4">
                  <c:v>12.780859050110077</c:v>
                </c:pt>
                <c:pt idx="5">
                  <c:v>6.3002522322758185</c:v>
                </c:pt>
                <c:pt idx="6">
                  <c:v>13.322840412230171</c:v>
                </c:pt>
                <c:pt idx="7">
                  <c:v>7.2133576007058791</c:v>
                </c:pt>
                <c:pt idx="8">
                  <c:v>8.9893347558702938</c:v>
                </c:pt>
                <c:pt idx="9">
                  <c:v>9.8494682515315848</c:v>
                </c:pt>
              </c:numCache>
            </c:numRef>
          </c:xVal>
          <c:yVal>
            <c:numRef>
              <c:f>'П-4'!$B$25:$B$34</c:f>
              <c:numCache>
                <c:formatCode>0</c:formatCode>
                <c:ptCount val="10"/>
                <c:pt idx="0">
                  <c:v>24.676459411592621</c:v>
                </c:pt>
                <c:pt idx="1">
                  <c:v>-38.603088206090753</c:v>
                </c:pt>
                <c:pt idx="2">
                  <c:v>0.24594787704204091</c:v>
                </c:pt>
                <c:pt idx="3">
                  <c:v>-4.3668122270742016</c:v>
                </c:pt>
                <c:pt idx="4">
                  <c:v>31.390903098220168</c:v>
                </c:pt>
                <c:pt idx="5">
                  <c:v>0.91851887670086896</c:v>
                </c:pt>
                <c:pt idx="6">
                  <c:v>21.797345698767035</c:v>
                </c:pt>
                <c:pt idx="7">
                  <c:v>-2.9204785362420771</c:v>
                </c:pt>
                <c:pt idx="8">
                  <c:v>-6.489100620759336</c:v>
                </c:pt>
                <c:pt idx="9">
                  <c:v>2.3761011222125816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E5-45C7-9CB0-CDBA68058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33168"/>
        <c:axId val="203631992"/>
      </c:scatterChart>
      <c:valAx>
        <c:axId val="203633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u-RU" sz="700">
                    <a:latin typeface="Arial" panose="020B0604020202020204" pitchFamily="34" charset="0"/>
                    <a:cs typeface="Arial" panose="020B0604020202020204" pitchFamily="34" charset="0"/>
                  </a:rPr>
                  <a:t>риск,</a:t>
                </a:r>
                <a:r>
                  <a:rPr lang="ru-RU" sz="7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%</a:t>
                </a:r>
                <a:endParaRPr lang="ru-RU" sz="7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8948758169934642"/>
              <c:y val="0.7681502150376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1992"/>
        <c:crosses val="autoZero"/>
        <c:crossBetween val="midCat"/>
      </c:valAx>
      <c:valAx>
        <c:axId val="203631992"/>
        <c:scaling>
          <c:orientation val="minMax"/>
          <c:min val="-4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u-RU" sz="700">
                    <a:latin typeface="Arial" panose="020B0604020202020204" pitchFamily="34" charset="0"/>
                    <a:cs typeface="Arial" panose="020B0604020202020204" pitchFamily="34" charset="0"/>
                  </a:rPr>
                  <a:t>доходность,</a:t>
                </a:r>
                <a:r>
                  <a:rPr lang="ru-RU" sz="7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%</a:t>
                </a:r>
              </a:p>
            </c:rich>
          </c:tx>
          <c:layout>
            <c:manualLayout>
              <c:xMode val="edge"/>
              <c:yMode val="edge"/>
              <c:x val="8.3006535947712425E-3"/>
              <c:y val="0.27342118055555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3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8782352941176473E-2"/>
          <c:y val="0.83882344433597278"/>
          <c:w val="0.88950457516339854"/>
          <c:h val="0.161176555664027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14123159303886E-2"/>
          <c:y val="6.071649290750878E-2"/>
          <c:w val="0.87907614379084964"/>
          <c:h val="0.50968958333333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'2'!$B$22</c:f>
              <c:strCache>
                <c:ptCount val="1"/>
                <c:pt idx="0">
                  <c:v>Госуд. и муниц. облигации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'2'!$C$22:$N$22</c:f>
              <c:numCache>
                <c:formatCode>#\ ##0.0</c:formatCode>
                <c:ptCount val="12"/>
                <c:pt idx="0">
                  <c:v>0.37030987374538354</c:v>
                </c:pt>
                <c:pt idx="1">
                  <c:v>0.37235135445860312</c:v>
                </c:pt>
                <c:pt idx="2">
                  <c:v>0.33371502623117305</c:v>
                </c:pt>
                <c:pt idx="3">
                  <c:v>0.42884693148745334</c:v>
                </c:pt>
                <c:pt idx="4">
                  <c:v>0.47341342623546312</c:v>
                </c:pt>
                <c:pt idx="5">
                  <c:v>0.54390766838987148</c:v>
                </c:pt>
                <c:pt idx="6">
                  <c:v>0.49449911997366663</c:v>
                </c:pt>
                <c:pt idx="7">
                  <c:v>0.52789759235199896</c:v>
                </c:pt>
                <c:pt idx="8">
                  <c:v>0.53485775711505434</c:v>
                </c:pt>
                <c:pt idx="9">
                  <c:v>0.51786432837675955</c:v>
                </c:pt>
                <c:pt idx="10">
                  <c:v>0.50434099567310664</c:v>
                </c:pt>
                <c:pt idx="11">
                  <c:v>0.48995641543914314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AE-48AC-ABA7-BA60AC7A52EB}"/>
            </c:ext>
          </c:extLst>
        </c:ser>
        <c:ser>
          <c:idx val="1"/>
          <c:order val="1"/>
          <c:tx>
            <c:strRef>
              <c:f>'2'!$B$23</c:f>
              <c:strCache>
                <c:ptCount val="1"/>
                <c:pt idx="0">
                  <c:v>Облигации кредитных организаций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'2'!$C$23:$N$23</c:f>
              <c:numCache>
                <c:formatCode>#\ ##0.0</c:formatCode>
                <c:ptCount val="12"/>
                <c:pt idx="0">
                  <c:v>0.25619641260125448</c:v>
                </c:pt>
                <c:pt idx="1">
                  <c:v>0.29041290631107641</c:v>
                </c:pt>
                <c:pt idx="2">
                  <c:v>0.37594500004314418</c:v>
                </c:pt>
                <c:pt idx="3">
                  <c:v>0.47611303456162896</c:v>
                </c:pt>
                <c:pt idx="4">
                  <c:v>0.56586018782903003</c:v>
                </c:pt>
                <c:pt idx="5">
                  <c:v>0.60036444267472744</c:v>
                </c:pt>
                <c:pt idx="6">
                  <c:v>0.58554490457377617</c:v>
                </c:pt>
                <c:pt idx="7">
                  <c:v>0.62620736515834952</c:v>
                </c:pt>
                <c:pt idx="8">
                  <c:v>0.72301033240399992</c:v>
                </c:pt>
                <c:pt idx="9">
                  <c:v>0.780019515088888</c:v>
                </c:pt>
                <c:pt idx="10">
                  <c:v>0.88861863579086775</c:v>
                </c:pt>
                <c:pt idx="11">
                  <c:v>0.90621952430274177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AE-48AC-ABA7-BA60AC7A52EB}"/>
            </c:ext>
          </c:extLst>
        </c:ser>
        <c:ser>
          <c:idx val="2"/>
          <c:order val="2"/>
          <c:tx>
            <c:strRef>
              <c:f>'2'!$B$24</c:f>
              <c:strCache>
                <c:ptCount val="1"/>
                <c:pt idx="0">
                  <c:v>Облигации прочих резидентов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'2'!$C$24:$N$24</c:f>
              <c:numCache>
                <c:formatCode>#\ ##0.0</c:formatCode>
                <c:ptCount val="12"/>
                <c:pt idx="0">
                  <c:v>8.6390374117597563E-2</c:v>
                </c:pt>
                <c:pt idx="1">
                  <c:v>0.11470651291687355</c:v>
                </c:pt>
                <c:pt idx="2">
                  <c:v>0.13680373081375941</c:v>
                </c:pt>
                <c:pt idx="3">
                  <c:v>0.15940206998049905</c:v>
                </c:pt>
                <c:pt idx="4">
                  <c:v>0.19739362159729762</c:v>
                </c:pt>
                <c:pt idx="5">
                  <c:v>0.20677813296689343</c:v>
                </c:pt>
                <c:pt idx="6">
                  <c:v>0.23754672225138215</c:v>
                </c:pt>
                <c:pt idx="7">
                  <c:v>0.27963740275120563</c:v>
                </c:pt>
                <c:pt idx="8">
                  <c:v>0.31752431130640563</c:v>
                </c:pt>
                <c:pt idx="9">
                  <c:v>0.35028426487310149</c:v>
                </c:pt>
                <c:pt idx="10">
                  <c:v>0.37397613495040233</c:v>
                </c:pt>
                <c:pt idx="11">
                  <c:v>0.44083758163706099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CAE-48AC-ABA7-BA60AC7A52EB}"/>
            </c:ext>
          </c:extLst>
        </c:ser>
        <c:ser>
          <c:idx val="3"/>
          <c:order val="3"/>
          <c:tx>
            <c:strRef>
              <c:f>'2'!$B$25</c:f>
              <c:strCache>
                <c:ptCount val="1"/>
                <c:pt idx="0">
                  <c:v>Облигации квазинерезидентов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'2'!$C$25:$N$25</c:f>
              <c:numCache>
                <c:formatCode>#\ ##0.0</c:formatCode>
                <c:ptCount val="12"/>
                <c:pt idx="0">
                  <c:v>0.33488368830726623</c:v>
                </c:pt>
                <c:pt idx="1">
                  <c:v>0.31459747317964537</c:v>
                </c:pt>
                <c:pt idx="2">
                  <c:v>0.30260328028529471</c:v>
                </c:pt>
                <c:pt idx="3">
                  <c:v>0.31331662694514528</c:v>
                </c:pt>
                <c:pt idx="4">
                  <c:v>0.32994365775413914</c:v>
                </c:pt>
                <c:pt idx="5">
                  <c:v>0.39689907494884663</c:v>
                </c:pt>
                <c:pt idx="6">
                  <c:v>0.40579610162641422</c:v>
                </c:pt>
                <c:pt idx="7">
                  <c:v>0.48030877146484385</c:v>
                </c:pt>
                <c:pt idx="8">
                  <c:v>0.49039312880010255</c:v>
                </c:pt>
                <c:pt idx="9">
                  <c:v>0.51867062275980469</c:v>
                </c:pt>
                <c:pt idx="10">
                  <c:v>0.52946060915653503</c:v>
                </c:pt>
                <c:pt idx="11">
                  <c:v>0.53781020692430492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CAE-48AC-ABA7-BA60AC7A52EB}"/>
            </c:ext>
          </c:extLst>
        </c:ser>
        <c:ser>
          <c:idx val="4"/>
          <c:order val="4"/>
          <c:tx>
            <c:strRef>
              <c:f>'2'!$B$26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'2'!$C$26:$N$26</c:f>
              <c:numCache>
                <c:formatCode>#\ ##0.0</c:formatCode>
                <c:ptCount val="12"/>
                <c:pt idx="0">
                  <c:v>0.3279780498240758</c:v>
                </c:pt>
                <c:pt idx="1">
                  <c:v>0.33601158099451678</c:v>
                </c:pt>
                <c:pt idx="2">
                  <c:v>0.33625444087144951</c:v>
                </c:pt>
                <c:pt idx="3">
                  <c:v>0.39976730012442224</c:v>
                </c:pt>
                <c:pt idx="4">
                  <c:v>0.42380750864426758</c:v>
                </c:pt>
                <c:pt idx="5">
                  <c:v>0.50762056462022276</c:v>
                </c:pt>
                <c:pt idx="6">
                  <c:v>0.53328443699810812</c:v>
                </c:pt>
                <c:pt idx="7">
                  <c:v>0.68038990796305543</c:v>
                </c:pt>
                <c:pt idx="8">
                  <c:v>0.64428965457859877</c:v>
                </c:pt>
                <c:pt idx="9">
                  <c:v>0.6629525663504261</c:v>
                </c:pt>
                <c:pt idx="10">
                  <c:v>0.67351131870460101</c:v>
                </c:pt>
                <c:pt idx="11">
                  <c:v>0.7176411467612861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CAE-48AC-ABA7-BA60AC7A52EB}"/>
            </c:ext>
          </c:extLst>
        </c:ser>
        <c:ser>
          <c:idx val="5"/>
          <c:order val="5"/>
          <c:tx>
            <c:strRef>
              <c:f>'2'!$B$27</c:f>
              <c:strCache>
                <c:ptCount val="1"/>
                <c:pt idx="0">
                  <c:v>Акции резидентов</c:v>
                </c:pt>
              </c:strCache>
            </c:strRef>
          </c:tx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'2'!$C$27:$N$27</c:f>
              <c:numCache>
                <c:formatCode>#\ ##0.0</c:formatCode>
                <c:ptCount val="12"/>
                <c:pt idx="0">
                  <c:v>0.98928431685666596</c:v>
                </c:pt>
                <c:pt idx="1">
                  <c:v>1.0352146587642774</c:v>
                </c:pt>
                <c:pt idx="2">
                  <c:v>1.254190920254286</c:v>
                </c:pt>
                <c:pt idx="3">
                  <c:v>1.2472311530398332</c:v>
                </c:pt>
                <c:pt idx="4">
                  <c:v>1.4284244904609633</c:v>
                </c:pt>
                <c:pt idx="5">
                  <c:v>1.2113911007093279</c:v>
                </c:pt>
                <c:pt idx="6">
                  <c:v>1.4055569293378016</c:v>
                </c:pt>
                <c:pt idx="7">
                  <c:v>1.4717165388389211</c:v>
                </c:pt>
                <c:pt idx="8">
                  <c:v>1.7201431298276766</c:v>
                </c:pt>
                <c:pt idx="9">
                  <c:v>1.8980606612172279</c:v>
                </c:pt>
                <c:pt idx="10">
                  <c:v>2.2137870580002899</c:v>
                </c:pt>
                <c:pt idx="11">
                  <c:v>2.6137507245232263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CAE-48AC-ABA7-BA60AC7A52EB}"/>
            </c:ext>
          </c:extLst>
        </c:ser>
        <c:ser>
          <c:idx val="8"/>
          <c:order val="6"/>
          <c:tx>
            <c:strRef>
              <c:f>'2'!$B$28</c:f>
              <c:strCache>
                <c:ptCount val="1"/>
                <c:pt idx="0">
                  <c:v>Акции и ДР квазинерезидентов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'2'!$C$28:$N$28</c:f>
              <c:numCache>
                <c:formatCode>#\ ##0.0</c:formatCode>
                <c:ptCount val="12"/>
                <c:pt idx="0">
                  <c:v>6.3407661011550029E-2</c:v>
                </c:pt>
                <c:pt idx="1">
                  <c:v>5.8860551792886191E-2</c:v>
                </c:pt>
                <c:pt idx="2">
                  <c:v>9.2394574608410732E-2</c:v>
                </c:pt>
                <c:pt idx="3">
                  <c:v>5.969587289997836E-2</c:v>
                </c:pt>
                <c:pt idx="4">
                  <c:v>6.5402590895125609E-2</c:v>
                </c:pt>
                <c:pt idx="5">
                  <c:v>4.8323440499160306E-2</c:v>
                </c:pt>
                <c:pt idx="6">
                  <c:v>6.9261151854668648E-2</c:v>
                </c:pt>
                <c:pt idx="7">
                  <c:v>0.11662353797915667</c:v>
                </c:pt>
                <c:pt idx="8">
                  <c:v>0.15754106615446503</c:v>
                </c:pt>
                <c:pt idx="9">
                  <c:v>0.19515404156943145</c:v>
                </c:pt>
                <c:pt idx="10">
                  <c:v>0.21512272860265941</c:v>
                </c:pt>
                <c:pt idx="11">
                  <c:v>0.26087701302738597</c:v>
                </c:pt>
              </c:numCache>
            </c:numRef>
          </c:val>
        </c:ser>
        <c:ser>
          <c:idx val="6"/>
          <c:order val="7"/>
          <c:tx>
            <c:strRef>
              <c:f>'2'!$B$29</c:f>
              <c:strCache>
                <c:ptCount val="1"/>
                <c:pt idx="0">
                  <c:v>Иностранные акции и ДР</c:v>
                </c:pt>
              </c:strCache>
            </c:strRef>
          </c:tx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'2'!$C$29:$N$29</c:f>
              <c:numCache>
                <c:formatCode>#\ ##0.0</c:formatCode>
                <c:ptCount val="12"/>
                <c:pt idx="0">
                  <c:v>6.6467759722291769E-2</c:v>
                </c:pt>
                <c:pt idx="1">
                  <c:v>8.1478414778997338E-2</c:v>
                </c:pt>
                <c:pt idx="2">
                  <c:v>7.9110415075550305E-2</c:v>
                </c:pt>
                <c:pt idx="3">
                  <c:v>8.965905726568657E-2</c:v>
                </c:pt>
                <c:pt idx="4">
                  <c:v>9.8553132563693899E-2</c:v>
                </c:pt>
                <c:pt idx="5">
                  <c:v>0.12719938153030744</c:v>
                </c:pt>
                <c:pt idx="6">
                  <c:v>0.2701354781569491</c:v>
                </c:pt>
                <c:pt idx="7">
                  <c:v>0.41442289101537461</c:v>
                </c:pt>
                <c:pt idx="8">
                  <c:v>0.54259406028637336</c:v>
                </c:pt>
                <c:pt idx="9">
                  <c:v>0.81896754913381786</c:v>
                </c:pt>
                <c:pt idx="10">
                  <c:v>0.89793672825963378</c:v>
                </c:pt>
                <c:pt idx="11">
                  <c:v>0.92933085469850996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CAE-48AC-ABA7-BA60AC7A52EB}"/>
            </c:ext>
          </c:extLst>
        </c:ser>
        <c:ser>
          <c:idx val="7"/>
          <c:order val="8"/>
          <c:tx>
            <c:strRef>
              <c:f>'2'!$B$30</c:f>
              <c:strCache>
                <c:ptCount val="1"/>
                <c:pt idx="0">
                  <c:v>Паи, ETF</c:v>
                </c:pt>
              </c:strCache>
            </c:strRef>
          </c:tx>
          <c:invertIfNegative val="0"/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'2'!$C$30:$N$30</c:f>
              <c:numCache>
                <c:formatCode>#\ ##0.0</c:formatCode>
                <c:ptCount val="12"/>
                <c:pt idx="0">
                  <c:v>2.5966378679387746E-2</c:v>
                </c:pt>
                <c:pt idx="1">
                  <c:v>2.9471094701945776E-2</c:v>
                </c:pt>
                <c:pt idx="2">
                  <c:v>7.0974406181341765E-2</c:v>
                </c:pt>
                <c:pt idx="3">
                  <c:v>8.0313477782880727E-2</c:v>
                </c:pt>
                <c:pt idx="4">
                  <c:v>8.7621725469243558E-2</c:v>
                </c:pt>
                <c:pt idx="5">
                  <c:v>7.5768498618898117E-2</c:v>
                </c:pt>
                <c:pt idx="6">
                  <c:v>9.2452082391726378E-2</c:v>
                </c:pt>
                <c:pt idx="7">
                  <c:v>0.14346535429083815</c:v>
                </c:pt>
                <c:pt idx="8">
                  <c:v>0.20331074728472581</c:v>
                </c:pt>
                <c:pt idx="9">
                  <c:v>0.27050918277403363</c:v>
                </c:pt>
                <c:pt idx="10">
                  <c:v>0.32217157960813825</c:v>
                </c:pt>
                <c:pt idx="11">
                  <c:v>0.37806173401208787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CAE-48AC-ABA7-BA60AC7A52EB}"/>
            </c:ext>
          </c:extLst>
        </c:ser>
        <c:ser>
          <c:idx val="9"/>
          <c:order val="9"/>
          <c:tx>
            <c:strRef>
              <c:f>'2'!$B$31</c:f>
              <c:strCache>
                <c:ptCount val="1"/>
                <c:pt idx="0">
                  <c:v>Прочее</c:v>
                </c:pt>
              </c:strCache>
            </c:strRef>
          </c:tx>
          <c:invertIfNegative val="0"/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'2'!$C$31:$N$31</c:f>
              <c:numCache>
                <c:formatCode>#\ ##0.0</c:formatCode>
                <c:ptCount val="12"/>
                <c:pt idx="0">
                  <c:v>4.6323191880320008E-3</c:v>
                </c:pt>
                <c:pt idx="1">
                  <c:v>1.3829950306056398E-2</c:v>
                </c:pt>
                <c:pt idx="2">
                  <c:v>1.4329819589748482E-3</c:v>
                </c:pt>
                <c:pt idx="3">
                  <c:v>2.5972003267746898E-2</c:v>
                </c:pt>
                <c:pt idx="4">
                  <c:v>4.2364582613061997E-4</c:v>
                </c:pt>
                <c:pt idx="5">
                  <c:v>1.2903717371163001E-3</c:v>
                </c:pt>
                <c:pt idx="6">
                  <c:v>3.3896980389600001E-4</c:v>
                </c:pt>
                <c:pt idx="7">
                  <c:v>6.8524142205741068E-4</c:v>
                </c:pt>
                <c:pt idx="8">
                  <c:v>7.4246635499425199E-5</c:v>
                </c:pt>
                <c:pt idx="9">
                  <c:v>1.1801383972939788E-4</c:v>
                </c:pt>
                <c:pt idx="10">
                  <c:v>5.1955562066586353E-4</c:v>
                </c:pt>
                <c:pt idx="11">
                  <c:v>7.692601891150329E-4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CAE-48AC-ABA7-BA60AC7A5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3625496"/>
        <c:axId val="163622360"/>
      </c:barChart>
      <c:lineChart>
        <c:grouping val="standard"/>
        <c:varyColors val="0"/>
        <c:ser>
          <c:idx val="10"/>
          <c:order val="10"/>
          <c:tx>
            <c:strRef>
              <c:f>'2'!$B$32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'2'!$C$32:$N$32</c:f>
              <c:numCache>
                <c:formatCode>#\ ##0.0</c:formatCode>
                <c:ptCount val="12"/>
                <c:pt idx="0">
                  <c:v>2.525516834053505</c:v>
                </c:pt>
                <c:pt idx="1">
                  <c:v>2.6469344982048786</c:v>
                </c:pt>
                <c:pt idx="2">
                  <c:v>2.9834247763233845</c:v>
                </c:pt>
                <c:pt idx="3">
                  <c:v>3.2803175273552747</c:v>
                </c:pt>
                <c:pt idx="4">
                  <c:v>3.670843987275354</c:v>
                </c:pt>
                <c:pt idx="5">
                  <c:v>3.7195426766953714</c:v>
                </c:pt>
                <c:pt idx="6">
                  <c:v>4.094415896968389</c:v>
                </c:pt>
                <c:pt idx="7">
                  <c:v>4.7413546032358012</c:v>
                </c:pt>
                <c:pt idx="8">
                  <c:v>5.3337384343929015</c:v>
                </c:pt>
                <c:pt idx="9">
                  <c:v>6.01260074598322</c:v>
                </c:pt>
                <c:pt idx="10">
                  <c:v>6.6194453443668992</c:v>
                </c:pt>
                <c:pt idx="11">
                  <c:v>7.2752544615148613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CAE-48AC-ABA7-BA60AC7A5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5496"/>
        <c:axId val="163622360"/>
      </c:lineChart>
      <c:catAx>
        <c:axId val="163625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2360"/>
        <c:crosses val="autoZero"/>
        <c:auto val="0"/>
        <c:lblAlgn val="ctr"/>
        <c:lblOffset val="100"/>
        <c:noMultiLvlLbl val="0"/>
      </c:catAx>
      <c:valAx>
        <c:axId val="1636223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\ ##0.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5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8186077643908951E-3"/>
          <c:y val="0.69018750000000006"/>
          <c:w val="0.98839424364123163"/>
          <c:h val="0.30981248681906126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25752115707594E-2"/>
          <c:y val="5.0925925925925923E-2"/>
          <c:w val="0.87517667585239778"/>
          <c:h val="0.53805080409356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'П-5'!$B$8</c:f>
              <c:strCache>
                <c:ptCount val="1"/>
                <c:pt idx="0">
                  <c:v>По заявлению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'П-5'!$C$5:$N$6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'П-5'!$C$8:$N$8</c:f>
              <c:numCache>
                <c:formatCode>General</c:formatCode>
                <c:ptCount val="12"/>
                <c:pt idx="0" formatCode="0">
                  <c:v>22</c:v>
                </c:pt>
                <c:pt idx="1">
                  <c:v>16</c:v>
                </c:pt>
                <c:pt idx="2">
                  <c:v>11</c:v>
                </c:pt>
                <c:pt idx="3">
                  <c:v>20</c:v>
                </c:pt>
                <c:pt idx="4" formatCode="#,##0">
                  <c:v>18</c:v>
                </c:pt>
                <c:pt idx="5" formatCode="#,##0">
                  <c:v>11</c:v>
                </c:pt>
                <c:pt idx="6" formatCode="#,##0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A6-43CB-9287-1A0410625DA3}"/>
            </c:ext>
          </c:extLst>
        </c:ser>
        <c:ser>
          <c:idx val="1"/>
          <c:order val="1"/>
          <c:tx>
            <c:strRef>
              <c:f>'П-5'!$B$9</c:f>
              <c:strCache>
                <c:ptCount val="1"/>
                <c:pt idx="0">
                  <c:v>В связи с отзывом банковской лицензии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'П-5'!$C$5:$N$6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'П-5'!$C$9:$N$9</c:f>
              <c:numCache>
                <c:formatCode>General</c:formatCode>
                <c:ptCount val="12"/>
                <c:pt idx="0" formatCode="0">
                  <c:v>39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  <c:pt idx="4" formatCode="#,##0">
                  <c:v>0</c:v>
                </c:pt>
                <c:pt idx="5" formatCode="#,##0">
                  <c:v>6</c:v>
                </c:pt>
                <c:pt idx="6" formatCode="#,##0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3</c:v>
                </c:pt>
                <c:pt idx="10">
                  <c:v>14</c:v>
                </c:pt>
                <c:pt idx="11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A6-43CB-9287-1A0410625DA3}"/>
            </c:ext>
          </c:extLst>
        </c:ser>
        <c:ser>
          <c:idx val="2"/>
          <c:order val="2"/>
          <c:tx>
            <c:strRef>
              <c:f>'П-5'!$B$10</c:f>
              <c:strCache>
                <c:ptCount val="1"/>
                <c:pt idx="0">
                  <c:v>По нарушению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'П-5'!$C$5:$N$6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'П-5'!$C$10:$N$10</c:f>
              <c:numCache>
                <c:formatCode>General</c:formatCode>
                <c:ptCount val="12"/>
                <c:pt idx="0" formatCode="0">
                  <c:v>21</c:v>
                </c:pt>
                <c:pt idx="1">
                  <c:v>4</c:v>
                </c:pt>
                <c:pt idx="2">
                  <c:v>20</c:v>
                </c:pt>
                <c:pt idx="3">
                  <c:v>20</c:v>
                </c:pt>
                <c:pt idx="4" formatCode="#,##0">
                  <c:v>23</c:v>
                </c:pt>
                <c:pt idx="5" formatCode="#,##0">
                  <c:v>12</c:v>
                </c:pt>
                <c:pt idx="6" formatCode="#,##0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14</c:v>
                </c:pt>
                <c:pt idx="10">
                  <c:v>9</c:v>
                </c:pt>
                <c:pt idx="11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3A6-43CB-9287-1A0410625DA3}"/>
            </c:ext>
          </c:extLst>
        </c:ser>
        <c:ser>
          <c:idx val="3"/>
          <c:order val="3"/>
          <c:tx>
            <c:strRef>
              <c:f>'П-5'!$B$11</c:f>
              <c:strCache>
                <c:ptCount val="1"/>
                <c:pt idx="0">
                  <c:v>В связи с неосуществлением деятельности в течение 18 месяцев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'П-5'!$C$5:$N$6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'П-5'!$C$11:$N$11</c:f>
              <c:numCache>
                <c:formatCode>General</c:formatCode>
                <c:ptCount val="12"/>
                <c:pt idx="0" formatCode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 formatCode="#,##0">
                  <c:v>3</c:v>
                </c:pt>
                <c:pt idx="5" formatCode="#,##0">
                  <c:v>1</c:v>
                </c:pt>
                <c:pt idx="6" formatCode="#,##0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3A6-43CB-9287-1A0410625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630424"/>
        <c:axId val="203630816"/>
      </c:barChart>
      <c:lineChart>
        <c:grouping val="standard"/>
        <c:varyColors val="0"/>
        <c:ser>
          <c:idx val="5"/>
          <c:order val="4"/>
          <c:tx>
            <c:strRef>
              <c:f>'П-5'!$B$12</c:f>
              <c:strCache>
                <c:ptCount val="1"/>
                <c:pt idx="0">
                  <c:v>Выдано новых лицензий</c:v>
                </c:pt>
              </c:strCache>
            </c:strRef>
          </c:tx>
          <c:spPr>
            <a:ln w="63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317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'П-5'!$C$12:$N$12</c:f>
              <c:numCache>
                <c:formatCode>General</c:formatCode>
                <c:ptCount val="12"/>
                <c:pt idx="0" formatCode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 formatCode="#,##0">
                  <c:v>3</c:v>
                </c:pt>
                <c:pt idx="5" formatCode="#,##0">
                  <c:v>1</c:v>
                </c:pt>
                <c:pt idx="6" formatCode="#,##0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3A6-43CB-9287-1A0410625DA3}"/>
            </c:ext>
          </c:extLst>
        </c:ser>
        <c:ser>
          <c:idx val="6"/>
          <c:order val="5"/>
          <c:tx>
            <c:strRef>
              <c:f>'П-5'!$B$14</c:f>
              <c:strCache>
                <c:ptCount val="1"/>
                <c:pt idx="0">
                  <c:v>Внесено инвестсоветников в реестр</c:v>
                </c:pt>
              </c:strCache>
            </c:strRef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17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'П-5'!$C$14:$N$14</c:f>
              <c:numCache>
                <c:formatCode>General</c:formatCode>
                <c:ptCount val="12"/>
                <c:pt idx="0" formatCode="0">
                  <c:v>20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 formatCode="#,##0">
                  <c:v>8</c:v>
                </c:pt>
                <c:pt idx="5" formatCode="#,##0">
                  <c:v>5</c:v>
                </c:pt>
                <c:pt idx="6" formatCode="#,##0">
                  <c:v>5</c:v>
                </c:pt>
                <c:pt idx="7">
                  <c:v>9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3A6-43CB-9287-1A0410625DA3}"/>
            </c:ext>
          </c:extLst>
        </c:ser>
        <c:ser>
          <c:idx val="7"/>
          <c:order val="6"/>
          <c:tx>
            <c:strRef>
              <c:f>'П-5'!$B$13</c:f>
              <c:strCache>
                <c:ptCount val="1"/>
                <c:pt idx="0">
                  <c:v>Исключено инвестсоветников из реестра</c:v>
                </c:pt>
              </c:strCache>
            </c:strRef>
          </c:tx>
          <c:spPr>
            <a:ln w="63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'П-5'!$C$13:$N$13</c:f>
              <c:numCache>
                <c:formatCode>General</c:formatCode>
                <c:ptCount val="12"/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46A-41E2-9559-9F5D251AE860}"/>
            </c:ext>
          </c:extLst>
        </c:ser>
        <c:ser>
          <c:idx val="4"/>
          <c:order val="7"/>
          <c:tx>
            <c:strRef>
              <c:f>'П-5'!$B$7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'П-5'!$C$7:$N$7</c:f>
              <c:numCache>
                <c:formatCode>0</c:formatCode>
                <c:ptCount val="12"/>
                <c:pt idx="0">
                  <c:v>83</c:v>
                </c:pt>
                <c:pt idx="1">
                  <c:v>25</c:v>
                </c:pt>
                <c:pt idx="2">
                  <c:v>39</c:v>
                </c:pt>
                <c:pt idx="3">
                  <c:v>44</c:v>
                </c:pt>
                <c:pt idx="4">
                  <c:v>44</c:v>
                </c:pt>
                <c:pt idx="5">
                  <c:v>30</c:v>
                </c:pt>
                <c:pt idx="6">
                  <c:v>12</c:v>
                </c:pt>
                <c:pt idx="7">
                  <c:v>11</c:v>
                </c:pt>
                <c:pt idx="8">
                  <c:v>21</c:v>
                </c:pt>
                <c:pt idx="9">
                  <c:v>25</c:v>
                </c:pt>
                <c:pt idx="10">
                  <c:v>30</c:v>
                </c:pt>
                <c:pt idx="11">
                  <c:v>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3A6-43CB-9287-1A0410625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30424"/>
        <c:axId val="203630816"/>
      </c:lineChart>
      <c:catAx>
        <c:axId val="20363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0816"/>
        <c:crosses val="autoZero"/>
        <c:auto val="1"/>
        <c:lblAlgn val="ctr"/>
        <c:lblOffset val="100"/>
        <c:tickLblSkip val="1"/>
        <c:noMultiLvlLbl val="0"/>
      </c:catAx>
      <c:valAx>
        <c:axId val="20363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113077485380116"/>
          <c:w val="0.99302710843373498"/>
          <c:h val="0.288692251461988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61147104690001E-2"/>
          <c:y val="5.0925925925925923E-2"/>
          <c:w val="0.908918954248366"/>
          <c:h val="0.569382986111111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'П-6'!$B$8</c:f>
              <c:strCache>
                <c:ptCount val="1"/>
                <c:pt idx="0">
                  <c:v>Банкротство / ликвидация / отзыв лицензии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'П-6'!$C$8:$N$8</c:f>
              <c:numCache>
                <c:formatCode>0</c:formatCode>
                <c:ptCount val="12"/>
                <c:pt idx="0">
                  <c:v>42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 formatCode="General">
                  <c:v>8</c:v>
                </c:pt>
                <c:pt idx="5" formatCode="General">
                  <c:v>9</c:v>
                </c:pt>
                <c:pt idx="6" formatCode="General">
                  <c:v>3</c:v>
                </c:pt>
                <c:pt idx="7" formatCode="General">
                  <c:v>19</c:v>
                </c:pt>
                <c:pt idx="8" formatCode="General">
                  <c:v>22</c:v>
                </c:pt>
                <c:pt idx="9" formatCode="General">
                  <c:v>7</c:v>
                </c:pt>
                <c:pt idx="10" formatCode="General">
                  <c:v>21</c:v>
                </c:pt>
                <c:pt idx="11" formatCode="General">
                  <c:v>463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5E-4FC3-B4D5-15E6588C6C87}"/>
            </c:ext>
          </c:extLst>
        </c:ser>
        <c:ser>
          <c:idx val="1"/>
          <c:order val="1"/>
          <c:tx>
            <c:strRef>
              <c:f>'П-6'!$B$9</c:f>
              <c:strCache>
                <c:ptCount val="1"/>
                <c:pt idx="0">
                  <c:v>Брокеры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'П-6'!$C$9:$N$9</c:f>
              <c:numCache>
                <c:formatCode>0</c:formatCode>
                <c:ptCount val="12"/>
                <c:pt idx="0">
                  <c:v>100</c:v>
                </c:pt>
                <c:pt idx="1">
                  <c:v>142</c:v>
                </c:pt>
                <c:pt idx="2">
                  <c:v>105</c:v>
                </c:pt>
                <c:pt idx="3">
                  <c:v>85</c:v>
                </c:pt>
                <c:pt idx="4" formatCode="General">
                  <c:v>102</c:v>
                </c:pt>
                <c:pt idx="5" formatCode="General">
                  <c:v>191</c:v>
                </c:pt>
                <c:pt idx="6" formatCode="General">
                  <c:v>147</c:v>
                </c:pt>
                <c:pt idx="7" formatCode="General">
                  <c:v>187</c:v>
                </c:pt>
                <c:pt idx="8" formatCode="General">
                  <c:v>267</c:v>
                </c:pt>
                <c:pt idx="9" formatCode="General">
                  <c:v>276</c:v>
                </c:pt>
                <c:pt idx="10" formatCode="General">
                  <c:v>256</c:v>
                </c:pt>
                <c:pt idx="11" formatCode="General">
                  <c:v>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5E-4FC3-B4D5-15E6588C6C87}"/>
            </c:ext>
          </c:extLst>
        </c:ser>
        <c:ser>
          <c:idx val="2"/>
          <c:order val="2"/>
          <c:tx>
            <c:strRef>
              <c:f>'П-6'!$B$10</c:f>
              <c:strCache>
                <c:ptCount val="1"/>
                <c:pt idx="0">
                  <c:v>Депозитарии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'П-6'!$C$10:$N$10</c:f>
              <c:numCache>
                <c:formatCode>0</c:formatCode>
                <c:ptCount val="12"/>
                <c:pt idx="0">
                  <c:v>28</c:v>
                </c:pt>
                <c:pt idx="1">
                  <c:v>20</c:v>
                </c:pt>
                <c:pt idx="2">
                  <c:v>14</c:v>
                </c:pt>
                <c:pt idx="3">
                  <c:v>27</c:v>
                </c:pt>
                <c:pt idx="4" formatCode="General">
                  <c:v>18</c:v>
                </c:pt>
                <c:pt idx="5" formatCode="General">
                  <c:v>24</c:v>
                </c:pt>
                <c:pt idx="6" formatCode="General">
                  <c:v>10</c:v>
                </c:pt>
                <c:pt idx="7" formatCode="General">
                  <c:v>24</c:v>
                </c:pt>
                <c:pt idx="8" formatCode="General">
                  <c:v>11</c:v>
                </c:pt>
                <c:pt idx="9" formatCode="General">
                  <c:v>4</c:v>
                </c:pt>
                <c:pt idx="10" formatCode="General">
                  <c:v>19</c:v>
                </c:pt>
                <c:pt idx="11" formatCode="General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F5E-4FC3-B4D5-15E6588C6C87}"/>
            </c:ext>
          </c:extLst>
        </c:ser>
        <c:ser>
          <c:idx val="3"/>
          <c:order val="3"/>
          <c:tx>
            <c:strRef>
              <c:f>'П-6'!$B$11</c:f>
              <c:strCache>
                <c:ptCount val="1"/>
                <c:pt idx="0">
                  <c:v>Доверительные управляющие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'П-6'!$C$11:$N$11</c:f>
              <c:numCache>
                <c:formatCode>0</c:formatCode>
                <c:ptCount val="12"/>
                <c:pt idx="0">
                  <c:v>60</c:v>
                </c:pt>
                <c:pt idx="1">
                  <c:v>25</c:v>
                </c:pt>
                <c:pt idx="2">
                  <c:v>26</c:v>
                </c:pt>
                <c:pt idx="3">
                  <c:v>20</c:v>
                </c:pt>
                <c:pt idx="4" formatCode="General">
                  <c:v>22</c:v>
                </c:pt>
                <c:pt idx="5" formatCode="General">
                  <c:v>26</c:v>
                </c:pt>
                <c:pt idx="6" formatCode="General">
                  <c:v>22</c:v>
                </c:pt>
                <c:pt idx="7" formatCode="General">
                  <c:v>22</c:v>
                </c:pt>
                <c:pt idx="8" formatCode="General">
                  <c:v>34</c:v>
                </c:pt>
                <c:pt idx="9" formatCode="General">
                  <c:v>23</c:v>
                </c:pt>
                <c:pt idx="10" formatCode="General">
                  <c:v>26</c:v>
                </c:pt>
                <c:pt idx="11" formatCode="General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F5E-4FC3-B4D5-15E6588C6C87}"/>
            </c:ext>
          </c:extLst>
        </c:ser>
        <c:ser>
          <c:idx val="4"/>
          <c:order val="4"/>
          <c:tx>
            <c:strRef>
              <c:f>'П-6'!$B$12</c:f>
              <c:strCache>
                <c:ptCount val="1"/>
                <c:pt idx="0">
                  <c:v>Манипулирование рынком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'П-6'!$C$12:$N$12</c:f>
              <c:numCache>
                <c:formatCode>0</c:formatCode>
                <c:ptCount val="12"/>
                <c:pt idx="2">
                  <c:v>10</c:v>
                </c:pt>
                <c:pt idx="3">
                  <c:v>14</c:v>
                </c:pt>
                <c:pt idx="4" formatCode="General">
                  <c:v>31</c:v>
                </c:pt>
                <c:pt idx="5" formatCode="General">
                  <c:v>15</c:v>
                </c:pt>
                <c:pt idx="6" formatCode="General">
                  <c:v>21</c:v>
                </c:pt>
                <c:pt idx="7" formatCode="General">
                  <c:v>17</c:v>
                </c:pt>
                <c:pt idx="8" formatCode="General">
                  <c:v>35</c:v>
                </c:pt>
                <c:pt idx="9" formatCode="General">
                  <c:v>52</c:v>
                </c:pt>
                <c:pt idx="10" formatCode="General">
                  <c:v>59</c:v>
                </c:pt>
                <c:pt idx="11" formatCode="General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5E-4FC3-B4D5-15E6588C6C87}"/>
            </c:ext>
          </c:extLst>
        </c:ser>
        <c:ser>
          <c:idx val="5"/>
          <c:order val="5"/>
          <c:tx>
            <c:strRef>
              <c:f>'П-6'!$B$13</c:f>
              <c:strCache>
                <c:ptCount val="1"/>
                <c:pt idx="0">
                  <c:v>Организаторы торгов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dLbls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'П-6'!$C$13:$N$13</c:f>
              <c:numCache>
                <c:formatCode>0</c:formatCode>
                <c:ptCount val="12"/>
                <c:pt idx="0">
                  <c:v>42</c:v>
                </c:pt>
                <c:pt idx="1">
                  <c:v>42</c:v>
                </c:pt>
                <c:pt idx="2">
                  <c:v>6</c:v>
                </c:pt>
                <c:pt idx="3">
                  <c:v>3</c:v>
                </c:pt>
                <c:pt idx="4" formatCode="General">
                  <c:v>6</c:v>
                </c:pt>
                <c:pt idx="5" formatCode="General">
                  <c:v>9</c:v>
                </c:pt>
                <c:pt idx="6" formatCode="General">
                  <c:v>374</c:v>
                </c:pt>
                <c:pt idx="7" formatCode="General">
                  <c:v>9</c:v>
                </c:pt>
                <c:pt idx="8" formatCode="General">
                  <c:v>18</c:v>
                </c:pt>
                <c:pt idx="9" formatCode="General">
                  <c:v>20</c:v>
                </c:pt>
                <c:pt idx="10" formatCode="General">
                  <c:v>12</c:v>
                </c:pt>
                <c:pt idx="11" formatCode="General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F5E-4FC3-B4D5-15E6588C6C87}"/>
            </c:ext>
          </c:extLst>
        </c:ser>
        <c:ser>
          <c:idx val="7"/>
          <c:order val="6"/>
          <c:tx>
            <c:strRef>
              <c:f>'П-6'!$B$14</c:f>
              <c:strCache>
                <c:ptCount val="1"/>
                <c:pt idx="0">
                  <c:v>Регистраторы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invertIfNegative val="0"/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'П-6'!$C$14:$N$14</c:f>
              <c:numCache>
                <c:formatCode>0</c:formatCode>
                <c:ptCount val="12"/>
                <c:pt idx="0">
                  <c:v>50</c:v>
                </c:pt>
                <c:pt idx="1">
                  <c:v>19</c:v>
                </c:pt>
                <c:pt idx="2">
                  <c:v>31</c:v>
                </c:pt>
                <c:pt idx="3">
                  <c:v>27</c:v>
                </c:pt>
                <c:pt idx="4" formatCode="General">
                  <c:v>19</c:v>
                </c:pt>
                <c:pt idx="5" formatCode="General">
                  <c:v>13</c:v>
                </c:pt>
                <c:pt idx="6" formatCode="General">
                  <c:v>26</c:v>
                </c:pt>
                <c:pt idx="7" formatCode="General">
                  <c:v>30</c:v>
                </c:pt>
                <c:pt idx="8" formatCode="General">
                  <c:v>21</c:v>
                </c:pt>
                <c:pt idx="9" formatCode="General">
                  <c:v>25</c:v>
                </c:pt>
                <c:pt idx="10" formatCode="General">
                  <c:v>22</c:v>
                </c:pt>
                <c:pt idx="11" formatCode="General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F5E-4FC3-B4D5-15E6588C6C87}"/>
            </c:ext>
          </c:extLst>
        </c:ser>
        <c:ser>
          <c:idx val="9"/>
          <c:order val="7"/>
          <c:tx>
            <c:strRef>
              <c:f>'П-6'!$B$15</c:f>
              <c:strCache>
                <c:ptCount val="1"/>
                <c:pt idx="0">
                  <c:v>Форекс-дилеры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invertIfNegative val="0"/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'П-6'!$C$15:$N$15</c:f>
              <c:numCache>
                <c:formatCode>0</c:formatCode>
                <c:ptCount val="12"/>
                <c:pt idx="0">
                  <c:v>13</c:v>
                </c:pt>
                <c:pt idx="1">
                  <c:v>28</c:v>
                </c:pt>
                <c:pt idx="2">
                  <c:v>4</c:v>
                </c:pt>
                <c:pt idx="3">
                  <c:v>4</c:v>
                </c:pt>
                <c:pt idx="4" formatCode="General">
                  <c:v>3</c:v>
                </c:pt>
                <c:pt idx="5" formatCode="General">
                  <c:v>1</c:v>
                </c:pt>
                <c:pt idx="6" formatCode="General">
                  <c:v>4</c:v>
                </c:pt>
                <c:pt idx="7" formatCode="General">
                  <c:v>2</c:v>
                </c:pt>
                <c:pt idx="8" formatCode="General">
                  <c:v>2</c:v>
                </c:pt>
                <c:pt idx="9" formatCode="General">
                  <c:v>1</c:v>
                </c:pt>
                <c:pt idx="10" formatCode="General">
                  <c:v>3</c:v>
                </c:pt>
                <c:pt idx="11" formatCode="General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F5E-4FC3-B4D5-15E6588C6C87}"/>
            </c:ext>
          </c:extLst>
        </c:ser>
        <c:ser>
          <c:idx val="6"/>
          <c:order val="8"/>
          <c:tx>
            <c:strRef>
              <c:f>'П-6'!$B$16</c:f>
              <c:strCache>
                <c:ptCount val="1"/>
                <c:pt idx="0">
                  <c:v>Прочее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'П-6'!$C$5:$N$6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'П-6'!$C$16:$N$16</c:f>
              <c:numCache>
                <c:formatCode>0</c:formatCode>
                <c:ptCount val="12"/>
                <c:pt idx="0">
                  <c:v>15</c:v>
                </c:pt>
                <c:pt idx="1">
                  <c:v>10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19</c:v>
                </c:pt>
                <c:pt idx="9">
                  <c:v>472</c:v>
                </c:pt>
                <c:pt idx="10">
                  <c:v>55</c:v>
                </c:pt>
                <c:pt idx="11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F5E-4FC3-B4D5-15E6588C6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631208"/>
        <c:axId val="203627680"/>
      </c:barChart>
      <c:lineChart>
        <c:grouping val="standard"/>
        <c:varyColors val="0"/>
        <c:ser>
          <c:idx val="10"/>
          <c:order val="9"/>
          <c:tx>
            <c:strRef>
              <c:f>'П-6'!$B$7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'П-6'!$C$7:$N$7</c:f>
              <c:numCache>
                <c:formatCode>0</c:formatCode>
                <c:ptCount val="12"/>
                <c:pt idx="0">
                  <c:v>350</c:v>
                </c:pt>
                <c:pt idx="1">
                  <c:v>306</c:v>
                </c:pt>
                <c:pt idx="2">
                  <c:v>225</c:v>
                </c:pt>
                <c:pt idx="3">
                  <c:v>203</c:v>
                </c:pt>
                <c:pt idx="4">
                  <c:v>214</c:v>
                </c:pt>
                <c:pt idx="5">
                  <c:v>294</c:v>
                </c:pt>
                <c:pt idx="6">
                  <c:v>613</c:v>
                </c:pt>
                <c:pt idx="7">
                  <c:v>313</c:v>
                </c:pt>
                <c:pt idx="8">
                  <c:v>429</c:v>
                </c:pt>
                <c:pt idx="9">
                  <c:v>880</c:v>
                </c:pt>
                <c:pt idx="10">
                  <c:v>473</c:v>
                </c:pt>
                <c:pt idx="11">
                  <c:v>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F5E-4FC3-B4D5-15E6588C6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31208"/>
        <c:axId val="203627680"/>
      </c:lineChart>
      <c:catAx>
        <c:axId val="20363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27680"/>
        <c:crosses val="autoZero"/>
        <c:auto val="1"/>
        <c:lblAlgn val="ctr"/>
        <c:lblOffset val="100"/>
        <c:tickLblSkip val="1"/>
        <c:noMultiLvlLbl val="0"/>
      </c:catAx>
      <c:valAx>
        <c:axId val="20362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Dot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3631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769934640522877E-2"/>
          <c:y val="0.76515277777777779"/>
          <c:w val="0.9783635336071107"/>
          <c:h val="0.234847222222222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45770891541798E-2"/>
          <c:y val="5.1400554097404488E-2"/>
          <c:w val="0.87907614379084964"/>
          <c:h val="0.50968958333333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'П-7'!$B$30</c:f>
              <c:strCache>
                <c:ptCount val="1"/>
                <c:pt idx="0">
                  <c:v>Денежные средства и депозиты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'П-7'!$C$30:$N$30</c:f>
              <c:numCache>
                <c:formatCode>0</c:formatCode>
                <c:ptCount val="12"/>
                <c:pt idx="0">
                  <c:v>21.480576333921579</c:v>
                </c:pt>
                <c:pt idx="1">
                  <c:v>15.550361311438293</c:v>
                </c:pt>
                <c:pt idx="2">
                  <c:v>14.822078884073891</c:v>
                </c:pt>
                <c:pt idx="3">
                  <c:v>12.611981293612171</c:v>
                </c:pt>
                <c:pt idx="4">
                  <c:v>18.837353023677903</c:v>
                </c:pt>
                <c:pt idx="5">
                  <c:v>17.241317056688398</c:v>
                </c:pt>
                <c:pt idx="6">
                  <c:v>15.418097329436305</c:v>
                </c:pt>
                <c:pt idx="7">
                  <c:v>14.688887774440937</c:v>
                </c:pt>
                <c:pt idx="8">
                  <c:v>21.907126536831502</c:v>
                </c:pt>
                <c:pt idx="9">
                  <c:v>15.498106269167245</c:v>
                </c:pt>
                <c:pt idx="10">
                  <c:v>13.861794689784151</c:v>
                </c:pt>
                <c:pt idx="11">
                  <c:v>13.243455464885475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FB-42BD-AFD0-AB80B60BC987}"/>
            </c:ext>
          </c:extLst>
        </c:ser>
        <c:ser>
          <c:idx val="1"/>
          <c:order val="1"/>
          <c:tx>
            <c:strRef>
              <c:f>'П-7'!$B$31</c:f>
              <c:strCache>
                <c:ptCount val="1"/>
                <c:pt idx="0">
                  <c:v>Госуд. и муниц. облигации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'П-7'!$C$31:$N$31</c:f>
              <c:numCache>
                <c:formatCode>0</c:formatCode>
                <c:ptCount val="12"/>
                <c:pt idx="0">
                  <c:v>23.352584281207168</c:v>
                </c:pt>
                <c:pt idx="1">
                  <c:v>22.86269960193496</c:v>
                </c:pt>
                <c:pt idx="2">
                  <c:v>21.370810106576656</c:v>
                </c:pt>
                <c:pt idx="3">
                  <c:v>19.508050365691375</c:v>
                </c:pt>
                <c:pt idx="4">
                  <c:v>15.964434063609279</c:v>
                </c:pt>
                <c:pt idx="5">
                  <c:v>14.408200825753543</c:v>
                </c:pt>
                <c:pt idx="6">
                  <c:v>11.53011075450342</c:v>
                </c:pt>
                <c:pt idx="7">
                  <c:v>9.733695250797286</c:v>
                </c:pt>
                <c:pt idx="8">
                  <c:v>7.9392124484584912</c:v>
                </c:pt>
                <c:pt idx="9">
                  <c:v>7.3044282715052269</c:v>
                </c:pt>
                <c:pt idx="10">
                  <c:v>6.3872212490221498</c:v>
                </c:pt>
                <c:pt idx="11">
                  <c:v>5.8417206011835452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FB-42BD-AFD0-AB80B60BC987}"/>
            </c:ext>
          </c:extLst>
        </c:ser>
        <c:ser>
          <c:idx val="2"/>
          <c:order val="2"/>
          <c:tx>
            <c:strRef>
              <c:f>'П-7'!$B$32</c:f>
              <c:strCache>
                <c:ptCount val="1"/>
                <c:pt idx="0">
                  <c:v>Облигации 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'П-7'!$C$32:$N$32</c:f>
              <c:numCache>
                <c:formatCode>0</c:formatCode>
                <c:ptCount val="12"/>
                <c:pt idx="0">
                  <c:v>14.132287610622763</c:v>
                </c:pt>
                <c:pt idx="1">
                  <c:v>18.541318996014191</c:v>
                </c:pt>
                <c:pt idx="2">
                  <c:v>20.033576101861509</c:v>
                </c:pt>
                <c:pt idx="3">
                  <c:v>24.028204561523175</c:v>
                </c:pt>
                <c:pt idx="4">
                  <c:v>23.678714708058905</c:v>
                </c:pt>
                <c:pt idx="5">
                  <c:v>24.188253480061721</c:v>
                </c:pt>
                <c:pt idx="6">
                  <c:v>22.416258391656608</c:v>
                </c:pt>
                <c:pt idx="7">
                  <c:v>21.803250630251828</c:v>
                </c:pt>
                <c:pt idx="8">
                  <c:v>18.843923151619265</c:v>
                </c:pt>
                <c:pt idx="9">
                  <c:v>17.931947580150666</c:v>
                </c:pt>
                <c:pt idx="10">
                  <c:v>16.762277763362938</c:v>
                </c:pt>
                <c:pt idx="11">
                  <c:v>16.982156508483609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FFB-42BD-AFD0-AB80B60BC987}"/>
            </c:ext>
          </c:extLst>
        </c:ser>
        <c:ser>
          <c:idx val="3"/>
          <c:order val="3"/>
          <c:tx>
            <c:strRef>
              <c:f>'П-7'!$B$33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'П-7'!$C$33:$N$33</c:f>
              <c:numCache>
                <c:formatCode>0</c:formatCode>
                <c:ptCount val="12"/>
                <c:pt idx="0">
                  <c:v>1.8963024321393542</c:v>
                </c:pt>
                <c:pt idx="1">
                  <c:v>1.949836551676762</c:v>
                </c:pt>
                <c:pt idx="2">
                  <c:v>1.8076808340431354</c:v>
                </c:pt>
                <c:pt idx="3">
                  <c:v>1.9242370699408893</c:v>
                </c:pt>
                <c:pt idx="4">
                  <c:v>2.0270907117553567</c:v>
                </c:pt>
                <c:pt idx="5">
                  <c:v>1.9166384677275736</c:v>
                </c:pt>
                <c:pt idx="6">
                  <c:v>1.9625202670212414</c:v>
                </c:pt>
                <c:pt idx="7">
                  <c:v>2.059028649599643</c:v>
                </c:pt>
                <c:pt idx="8">
                  <c:v>1.787654113825994</c:v>
                </c:pt>
                <c:pt idx="9">
                  <c:v>2.1526411530283447</c:v>
                </c:pt>
                <c:pt idx="10">
                  <c:v>1.9540451224941346</c:v>
                </c:pt>
                <c:pt idx="11">
                  <c:v>1.7747033580103655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FFB-42BD-AFD0-AB80B60BC987}"/>
            </c:ext>
          </c:extLst>
        </c:ser>
        <c:ser>
          <c:idx val="4"/>
          <c:order val="4"/>
          <c:tx>
            <c:strRef>
              <c:f>'П-7'!$B$34</c:f>
              <c:strCache>
                <c:ptCount val="1"/>
                <c:pt idx="0">
                  <c:v>Российские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'П-7'!$C$34:$N$34</c:f>
              <c:numCache>
                <c:formatCode>0</c:formatCode>
                <c:ptCount val="12"/>
                <c:pt idx="0">
                  <c:v>30.551506030739027</c:v>
                </c:pt>
                <c:pt idx="1">
                  <c:v>31.731767875094661</c:v>
                </c:pt>
                <c:pt idx="2">
                  <c:v>32.647397483877235</c:v>
                </c:pt>
                <c:pt idx="3">
                  <c:v>31.555095870408952</c:v>
                </c:pt>
                <c:pt idx="4">
                  <c:v>29.040496870548544</c:v>
                </c:pt>
                <c:pt idx="5">
                  <c:v>29.789302884234083</c:v>
                </c:pt>
                <c:pt idx="6">
                  <c:v>33.014251439056494</c:v>
                </c:pt>
                <c:pt idx="7">
                  <c:v>32.152822113197935</c:v>
                </c:pt>
                <c:pt idx="8">
                  <c:v>27.226453276420877</c:v>
                </c:pt>
                <c:pt idx="9">
                  <c:v>27.713830572182253</c:v>
                </c:pt>
                <c:pt idx="10">
                  <c:v>29.514509178794107</c:v>
                </c:pt>
                <c:pt idx="11">
                  <c:v>32.274420476629821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FB-42BD-AFD0-AB80B60BC987}"/>
            </c:ext>
          </c:extLst>
        </c:ser>
        <c:ser>
          <c:idx val="5"/>
          <c:order val="5"/>
          <c:tx>
            <c:strRef>
              <c:f>'П-7'!$B$35</c:f>
              <c:strCache>
                <c:ptCount val="1"/>
                <c:pt idx="0">
                  <c:v>Иностранные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'П-7'!$C$35:$N$35</c:f>
              <c:numCache>
                <c:formatCode>0</c:formatCode>
                <c:ptCount val="12"/>
                <c:pt idx="0">
                  <c:v>2.099718380442992</c:v>
                </c:pt>
                <c:pt idx="1">
                  <c:v>2.7987666483963856</c:v>
                </c:pt>
                <c:pt idx="2">
                  <c:v>2.9129897217494505</c:v>
                </c:pt>
                <c:pt idx="3">
                  <c:v>3.3009145079285749</c:v>
                </c:pt>
                <c:pt idx="4">
                  <c:v>3.1778960598025026</c:v>
                </c:pt>
                <c:pt idx="5">
                  <c:v>4.1089944593362997</c:v>
                </c:pt>
                <c:pt idx="6">
                  <c:v>6.0677109729855916</c:v>
                </c:pt>
                <c:pt idx="7">
                  <c:v>8.2244647420928914</c:v>
                </c:pt>
                <c:pt idx="8">
                  <c:v>8.7987250520104379</c:v>
                </c:pt>
                <c:pt idx="9">
                  <c:v>12.226091814281332</c:v>
                </c:pt>
                <c:pt idx="10">
                  <c:v>12.005500098780404</c:v>
                </c:pt>
                <c:pt idx="11">
                  <c:v>12.054734244465392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FFB-42BD-AFD0-AB80B60BC987}"/>
            </c:ext>
          </c:extLst>
        </c:ser>
        <c:ser>
          <c:idx val="6"/>
          <c:order val="6"/>
          <c:tx>
            <c:strRef>
              <c:f>'П-7'!$B$36</c:f>
              <c:strCache>
                <c:ptCount val="1"/>
                <c:pt idx="0">
                  <c:v>Депозитарные расписки</c:v>
                </c:pt>
              </c:strCache>
            </c:strRef>
          </c:tx>
          <c:invertIfNegative val="0"/>
          <c:dLbls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E5A-49B9-9167-3738514C7F5A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E5A-49B9-9167-3738514C7F5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'П-7'!$C$36:$N$36</c:f>
              <c:numCache>
                <c:formatCode>0</c:formatCode>
                <c:ptCount val="12"/>
                <c:pt idx="0">
                  <c:v>0.69893454718726711</c:v>
                </c:pt>
                <c:pt idx="1">
                  <c:v>0.77616884902727978</c:v>
                </c:pt>
                <c:pt idx="2">
                  <c:v>0.70927082785253648</c:v>
                </c:pt>
                <c:pt idx="3">
                  <c:v>0.73626436505104786</c:v>
                </c:pt>
                <c:pt idx="4">
                  <c:v>0.84273642563136952</c:v>
                </c:pt>
                <c:pt idx="5">
                  <c:v>1.0194228320270553</c:v>
                </c:pt>
                <c:pt idx="6">
                  <c:v>1.3220522085172222</c:v>
                </c:pt>
                <c:pt idx="7">
                  <c:v>1.9246833066342381</c:v>
                </c:pt>
                <c:pt idx="8">
                  <c:v>3.2752737940497774</c:v>
                </c:pt>
                <c:pt idx="9">
                  <c:v>4.2088636889001556</c:v>
                </c:pt>
                <c:pt idx="10">
                  <c:v>5.2192552053314554</c:v>
                </c:pt>
                <c:pt idx="11">
                  <c:v>5.2654357518022028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E5A-49B9-9167-3738514C7F5A}"/>
            </c:ext>
          </c:extLst>
        </c:ser>
        <c:ser>
          <c:idx val="7"/>
          <c:order val="7"/>
          <c:tx>
            <c:strRef>
              <c:f>'П-7'!$B$37</c:f>
              <c:strCache>
                <c:ptCount val="1"/>
                <c:pt idx="0">
                  <c:v>Паи, 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'П-7'!$C$37:$N$37</c:f>
              <c:numCache>
                <c:formatCode>0</c:formatCode>
                <c:ptCount val="12"/>
                <c:pt idx="0">
                  <c:v>5.73746849347223</c:v>
                </c:pt>
                <c:pt idx="1">
                  <c:v>5.7550928078650605</c:v>
                </c:pt>
                <c:pt idx="2">
                  <c:v>5.657780069218437</c:v>
                </c:pt>
                <c:pt idx="3">
                  <c:v>6.2989683787695485</c:v>
                </c:pt>
                <c:pt idx="4">
                  <c:v>6.3978740914059422</c:v>
                </c:pt>
                <c:pt idx="5">
                  <c:v>7.2896823285262746</c:v>
                </c:pt>
                <c:pt idx="6">
                  <c:v>8.2372936723867944</c:v>
                </c:pt>
                <c:pt idx="7">
                  <c:v>9.3687705111156809</c:v>
                </c:pt>
                <c:pt idx="8">
                  <c:v>10.158877799222248</c:v>
                </c:pt>
                <c:pt idx="9">
                  <c:v>12.933253695714587</c:v>
                </c:pt>
                <c:pt idx="10">
                  <c:v>14.262110560652477</c:v>
                </c:pt>
                <c:pt idx="11">
                  <c:v>12.528866794292645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E5A-49B9-9167-3738514C7F5A}"/>
            </c:ext>
          </c:extLst>
        </c:ser>
        <c:ser>
          <c:idx val="8"/>
          <c:order val="8"/>
          <c:tx>
            <c:strRef>
              <c:f>'П-7'!$B$38</c:f>
              <c:strCache>
                <c:ptCount val="1"/>
                <c:pt idx="0">
                  <c:v>Прочее</c:v>
                </c:pt>
              </c:strCache>
            </c:strRef>
          </c:tx>
          <c:invertIfNegative val="0"/>
          <c:cat>
            <c:multiLvlStrRef>
              <c:f>'П-7'!$C$4:$N$5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'П-7'!$C$38:$N$38</c:f>
              <c:numCache>
                <c:formatCode>0</c:formatCode>
                <c:ptCount val="12"/>
                <c:pt idx="0">
                  <c:v>5.0621890267611984E-2</c:v>
                </c:pt>
                <c:pt idx="1">
                  <c:v>3.3987358552430971E-2</c:v>
                </c:pt>
                <c:pt idx="2">
                  <c:v>3.8415970747152792E-2</c:v>
                </c:pt>
                <c:pt idx="3">
                  <c:v>3.6283587074262269E-2</c:v>
                </c:pt>
                <c:pt idx="4">
                  <c:v>3.340404551018613E-2</c:v>
                </c:pt>
                <c:pt idx="5">
                  <c:v>3.8187665645030781E-2</c:v>
                </c:pt>
                <c:pt idx="6">
                  <c:v>3.1704964436336643E-2</c:v>
                </c:pt>
                <c:pt idx="7">
                  <c:v>4.4397021869565415E-2</c:v>
                </c:pt>
                <c:pt idx="8">
                  <c:v>6.2753827561389239E-2</c:v>
                </c:pt>
                <c:pt idx="9">
                  <c:v>3.0836955070192993E-2</c:v>
                </c:pt>
                <c:pt idx="10">
                  <c:v>3.3286131778186734E-2</c:v>
                </c:pt>
                <c:pt idx="11">
                  <c:v>3.4506800246918268E-2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E5A-49B9-9167-3738514C7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5328888"/>
        <c:axId val="205333592"/>
      </c:barChart>
      <c:catAx>
        <c:axId val="20532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3592"/>
        <c:crosses val="autoZero"/>
        <c:auto val="0"/>
        <c:lblAlgn val="ctr"/>
        <c:lblOffset val="100"/>
        <c:noMultiLvlLbl val="0"/>
      </c:catAx>
      <c:valAx>
        <c:axId val="20533359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2888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3.3570950468540833E-2"/>
          <c:y val="0.69018750000000006"/>
          <c:w val="0.93667670682730919"/>
          <c:h val="0.30981249999999999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45770891541798E-2"/>
          <c:y val="5.1400554097404488E-2"/>
          <c:w val="0.87907614379084964"/>
          <c:h val="0.50968958333333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'П-8'!$B$30</c:f>
              <c:strCache>
                <c:ptCount val="1"/>
                <c:pt idx="0">
                  <c:v>Денежные средства и депозиты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'П-8'!$C$30:$N$30</c:f>
              <c:numCache>
                <c:formatCode>0</c:formatCode>
                <c:ptCount val="12"/>
                <c:pt idx="0">
                  <c:v>5.0021681003393716</c:v>
                </c:pt>
                <c:pt idx="1">
                  <c:v>4.2664511112356234</c:v>
                </c:pt>
                <c:pt idx="2">
                  <c:v>8.6364390167968992</c:v>
                </c:pt>
                <c:pt idx="3">
                  <c:v>5.4397033031247339</c:v>
                </c:pt>
                <c:pt idx="4">
                  <c:v>9.7945808814618314</c:v>
                </c:pt>
                <c:pt idx="5">
                  <c:v>5.198789359721566</c:v>
                </c:pt>
                <c:pt idx="6">
                  <c:v>2.90624713694248</c:v>
                </c:pt>
                <c:pt idx="7">
                  <c:v>7.076530722065753</c:v>
                </c:pt>
                <c:pt idx="8">
                  <c:v>6.6959930228139095</c:v>
                </c:pt>
                <c:pt idx="9">
                  <c:v>4.8427543798711508</c:v>
                </c:pt>
                <c:pt idx="10">
                  <c:v>3.0611971173141068</c:v>
                </c:pt>
                <c:pt idx="11">
                  <c:v>4.5393597891059905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FB-42BD-AFD0-AB80B60BC987}"/>
            </c:ext>
          </c:extLst>
        </c:ser>
        <c:ser>
          <c:idx val="1"/>
          <c:order val="1"/>
          <c:tx>
            <c:strRef>
              <c:f>'П-8'!$B$31</c:f>
              <c:strCache>
                <c:ptCount val="1"/>
                <c:pt idx="0">
                  <c:v>Госуд. и муниц. облигации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'П-8'!$C$31:$N$31</c:f>
              <c:numCache>
                <c:formatCode>0</c:formatCode>
                <c:ptCount val="12"/>
                <c:pt idx="0">
                  <c:v>16.648024985327751</c:v>
                </c:pt>
                <c:pt idx="1">
                  <c:v>16.333735631551765</c:v>
                </c:pt>
                <c:pt idx="2">
                  <c:v>13.787930116644432</c:v>
                </c:pt>
                <c:pt idx="3">
                  <c:v>13.309710817156931</c:v>
                </c:pt>
                <c:pt idx="4">
                  <c:v>11.614418568789594</c:v>
                </c:pt>
                <c:pt idx="5">
                  <c:v>12.081806521445602</c:v>
                </c:pt>
                <c:pt idx="6">
                  <c:v>12.253050064527432</c:v>
                </c:pt>
                <c:pt idx="7">
                  <c:v>10.40114108885431</c:v>
                </c:pt>
                <c:pt idx="8">
                  <c:v>9.2173621517763937</c:v>
                </c:pt>
                <c:pt idx="9">
                  <c:v>8.0583990752433845</c:v>
                </c:pt>
                <c:pt idx="10">
                  <c:v>7.3925315247976577</c:v>
                </c:pt>
                <c:pt idx="11">
                  <c:v>5.27901279830993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FB-42BD-AFD0-AB80B60BC987}"/>
            </c:ext>
          </c:extLst>
        </c:ser>
        <c:ser>
          <c:idx val="2"/>
          <c:order val="2"/>
          <c:tx>
            <c:strRef>
              <c:f>'П-8'!$B$32</c:f>
              <c:strCache>
                <c:ptCount val="1"/>
                <c:pt idx="0">
                  <c:v>Облигации 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'П-8'!$C$32:$N$32</c:f>
              <c:numCache>
                <c:formatCode>0</c:formatCode>
                <c:ptCount val="12"/>
                <c:pt idx="0">
                  <c:v>5.9003699370053946</c:v>
                </c:pt>
                <c:pt idx="1">
                  <c:v>6.0884266424711511</c:v>
                </c:pt>
                <c:pt idx="2">
                  <c:v>6.5393033313070905</c:v>
                </c:pt>
                <c:pt idx="3">
                  <c:v>9.4967609472867096</c:v>
                </c:pt>
                <c:pt idx="4">
                  <c:v>12.273751997700527</c:v>
                </c:pt>
                <c:pt idx="5">
                  <c:v>17.84295702094612</c:v>
                </c:pt>
                <c:pt idx="6">
                  <c:v>18.648684055769536</c:v>
                </c:pt>
                <c:pt idx="7">
                  <c:v>20.114886614339728</c:v>
                </c:pt>
                <c:pt idx="8">
                  <c:v>18.188115818125205</c:v>
                </c:pt>
                <c:pt idx="9">
                  <c:v>17.482822771846042</c:v>
                </c:pt>
                <c:pt idx="10">
                  <c:v>16.591063583416112</c:v>
                </c:pt>
                <c:pt idx="11">
                  <c:v>15.018741020820961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FFB-42BD-AFD0-AB80B60BC987}"/>
            </c:ext>
          </c:extLst>
        </c:ser>
        <c:ser>
          <c:idx val="3"/>
          <c:order val="3"/>
          <c:tx>
            <c:strRef>
              <c:f>'П-8'!$B$33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'П-8'!$C$33:$N$33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1.3523355031202499E-4</c:v>
                </c:pt>
                <c:pt idx="4">
                  <c:v>8.7249371800489934E-3</c:v>
                </c:pt>
                <c:pt idx="5">
                  <c:v>1.5360131243151645E-2</c:v>
                </c:pt>
                <c:pt idx="6">
                  <c:v>5.9812063748257973E-3</c:v>
                </c:pt>
                <c:pt idx="7">
                  <c:v>1.9768673168331821E-2</c:v>
                </c:pt>
                <c:pt idx="8">
                  <c:v>5.7522330979414428E-2</c:v>
                </c:pt>
                <c:pt idx="9">
                  <c:v>8.8493543423184676E-2</c:v>
                </c:pt>
                <c:pt idx="10">
                  <c:v>9.3551167002063632E-2</c:v>
                </c:pt>
                <c:pt idx="11">
                  <c:v>8.2238268431725395E-2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FFB-42BD-AFD0-AB80B60BC987}"/>
            </c:ext>
          </c:extLst>
        </c:ser>
        <c:ser>
          <c:idx val="4"/>
          <c:order val="4"/>
          <c:tx>
            <c:strRef>
              <c:f>'П-8'!$B$34</c:f>
              <c:strCache>
                <c:ptCount val="1"/>
                <c:pt idx="0">
                  <c:v>Российские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'П-8'!$C$34:$N$34</c:f>
              <c:numCache>
                <c:formatCode>0</c:formatCode>
                <c:ptCount val="12"/>
                <c:pt idx="0">
                  <c:v>3.4646223451807159</c:v>
                </c:pt>
                <c:pt idx="1">
                  <c:v>4.0307703989930621</c:v>
                </c:pt>
                <c:pt idx="2">
                  <c:v>4.3136201556265759</c:v>
                </c:pt>
                <c:pt idx="3">
                  <c:v>3.947273808799439</c:v>
                </c:pt>
                <c:pt idx="4">
                  <c:v>4.1868368699006693</c:v>
                </c:pt>
                <c:pt idx="5">
                  <c:v>3.3765467502639646</c:v>
                </c:pt>
                <c:pt idx="6">
                  <c:v>3.37672156644823</c:v>
                </c:pt>
                <c:pt idx="7">
                  <c:v>3.1850956626537084</c:v>
                </c:pt>
                <c:pt idx="8">
                  <c:v>3.425590581838371</c:v>
                </c:pt>
                <c:pt idx="9">
                  <c:v>3.1996339807180556</c:v>
                </c:pt>
                <c:pt idx="10">
                  <c:v>3.460641131404242</c:v>
                </c:pt>
                <c:pt idx="11">
                  <c:v>3.4115608268380901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FB-42BD-AFD0-AB80B60BC987}"/>
            </c:ext>
          </c:extLst>
        </c:ser>
        <c:ser>
          <c:idx val="5"/>
          <c:order val="5"/>
          <c:tx>
            <c:strRef>
              <c:f>'П-8'!$B$35</c:f>
              <c:strCache>
                <c:ptCount val="1"/>
                <c:pt idx="0">
                  <c:v>Иностранные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'П-8'!$C$35:$N$35</c:f>
              <c:numCache>
                <c:formatCode>0</c:formatCode>
                <c:ptCount val="12"/>
                <c:pt idx="0">
                  <c:v>0.35544548446952895</c:v>
                </c:pt>
                <c:pt idx="1">
                  <c:v>0.42694866455674635</c:v>
                </c:pt>
                <c:pt idx="2">
                  <c:v>0.47459917384565553</c:v>
                </c:pt>
                <c:pt idx="3">
                  <c:v>0.44257538527572088</c:v>
                </c:pt>
                <c:pt idx="4">
                  <c:v>0.41447879116019526</c:v>
                </c:pt>
                <c:pt idx="5">
                  <c:v>0.40889954037879367</c:v>
                </c:pt>
                <c:pt idx="6">
                  <c:v>0.42294032568868023</c:v>
                </c:pt>
                <c:pt idx="7">
                  <c:v>0.39582120972501039</c:v>
                </c:pt>
                <c:pt idx="8">
                  <c:v>0.35493957450695923</c:v>
                </c:pt>
                <c:pt idx="9">
                  <c:v>0.31016535384392779</c:v>
                </c:pt>
                <c:pt idx="10">
                  <c:v>0.33563386472775525</c:v>
                </c:pt>
                <c:pt idx="11">
                  <c:v>2.0458458908449714E-2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FFB-42BD-AFD0-AB80B60BC987}"/>
            </c:ext>
          </c:extLst>
        </c:ser>
        <c:ser>
          <c:idx val="6"/>
          <c:order val="6"/>
          <c:tx>
            <c:strRef>
              <c:f>'П-8'!$B$36</c:f>
              <c:strCache>
                <c:ptCount val="1"/>
                <c:pt idx="0">
                  <c:v>Депозитарные расписки</c:v>
                </c:pt>
              </c:strCache>
            </c:strRef>
          </c:tx>
          <c:invertIfNegative val="0"/>
          <c:dLbls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EF0-402E-A970-D95CB4931F28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EF0-402E-A970-D95CB4931F2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'П-8'!$C$36:$N$36</c:f>
              <c:numCache>
                <c:formatCode>0</c:formatCode>
                <c:ptCount val="12"/>
                <c:pt idx="0">
                  <c:v>1.6004301425044587E-3</c:v>
                </c:pt>
                <c:pt idx="1">
                  <c:v>6.2713460061837568E-4</c:v>
                </c:pt>
                <c:pt idx="2">
                  <c:v>6.2305372953857965E-4</c:v>
                </c:pt>
                <c:pt idx="3">
                  <c:v>9.6311348864631713E-4</c:v>
                </c:pt>
                <c:pt idx="4">
                  <c:v>6.7489636578723575E-3</c:v>
                </c:pt>
                <c:pt idx="5">
                  <c:v>2.648133438275584E-2</c:v>
                </c:pt>
                <c:pt idx="6">
                  <c:v>3.6839426419683685E-2</c:v>
                </c:pt>
                <c:pt idx="7">
                  <c:v>7.2040988848716625E-2</c:v>
                </c:pt>
                <c:pt idx="8">
                  <c:v>8.5592905696028676E-2</c:v>
                </c:pt>
                <c:pt idx="9">
                  <c:v>3.2120052459916372E-2</c:v>
                </c:pt>
                <c:pt idx="10">
                  <c:v>3.1195116815100628E-2</c:v>
                </c:pt>
                <c:pt idx="11">
                  <c:v>3.1212941713966713E-3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F0-402E-A970-D95CB4931F28}"/>
            </c:ext>
          </c:extLst>
        </c:ser>
        <c:ser>
          <c:idx val="7"/>
          <c:order val="7"/>
          <c:tx>
            <c:strRef>
              <c:f>'П-8'!$B$37</c:f>
              <c:strCache>
                <c:ptCount val="1"/>
                <c:pt idx="0">
                  <c:v>Паи, 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'П-8'!$C$37:$N$37</c:f>
              <c:numCache>
                <c:formatCode>0</c:formatCode>
                <c:ptCount val="12"/>
                <c:pt idx="0">
                  <c:v>68.59612877676598</c:v>
                </c:pt>
                <c:pt idx="1">
                  <c:v>68.839620405695825</c:v>
                </c:pt>
                <c:pt idx="2">
                  <c:v>66.242534085223028</c:v>
                </c:pt>
                <c:pt idx="3">
                  <c:v>67.3623943484546</c:v>
                </c:pt>
                <c:pt idx="4">
                  <c:v>61.700458990149251</c:v>
                </c:pt>
                <c:pt idx="5">
                  <c:v>61.046609136951737</c:v>
                </c:pt>
                <c:pt idx="6">
                  <c:v>62.346850534983311</c:v>
                </c:pt>
                <c:pt idx="7">
                  <c:v>58.729587490182801</c:v>
                </c:pt>
                <c:pt idx="8">
                  <c:v>61.968196391988641</c:v>
                </c:pt>
                <c:pt idx="9">
                  <c:v>65.97615229122637</c:v>
                </c:pt>
                <c:pt idx="10">
                  <c:v>69.023843389546897</c:v>
                </c:pt>
                <c:pt idx="11">
                  <c:v>71.629961963928906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EF0-402E-A970-D95CB4931F28}"/>
            </c:ext>
          </c:extLst>
        </c:ser>
        <c:ser>
          <c:idx val="8"/>
          <c:order val="8"/>
          <c:tx>
            <c:strRef>
              <c:f>'П-8'!$B$38</c:f>
              <c:strCache>
                <c:ptCount val="1"/>
                <c:pt idx="0">
                  <c:v>Прочее</c:v>
                </c:pt>
              </c:strCache>
            </c:strRef>
          </c:tx>
          <c:invertIfNegative val="0"/>
          <c:cat>
            <c:multiLvlStrRef>
              <c:f>'П-8'!$C$4:$N$5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'П-8'!$C$38:$N$38</c:f>
              <c:numCache>
                <c:formatCode>0</c:formatCode>
                <c:ptCount val="12"/>
                <c:pt idx="0">
                  <c:v>3.1639940768779233E-2</c:v>
                </c:pt>
                <c:pt idx="1">
                  <c:v>1.3420010895228627E-2</c:v>
                </c:pt>
                <c:pt idx="2">
                  <c:v>4.9510668267903095E-3</c:v>
                </c:pt>
                <c:pt idx="3">
                  <c:v>4.8304286290322591E-4</c:v>
                </c:pt>
                <c:pt idx="4">
                  <c:v>0</c:v>
                </c:pt>
                <c:pt idx="5">
                  <c:v>2.5502046663014137E-3</c:v>
                </c:pt>
                <c:pt idx="6">
                  <c:v>2.6856828458218657E-3</c:v>
                </c:pt>
                <c:pt idx="7">
                  <c:v>5.1275501616436505E-3</c:v>
                </c:pt>
                <c:pt idx="8">
                  <c:v>6.6872222750946246E-3</c:v>
                </c:pt>
                <c:pt idx="9">
                  <c:v>9.4585513679715672E-3</c:v>
                </c:pt>
                <c:pt idx="10">
                  <c:v>1.0343104976059706E-2</c:v>
                </c:pt>
                <c:pt idx="11">
                  <c:v>1.5545579484555727E-2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EF0-402E-A970-D95CB4931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5334376"/>
        <c:axId val="205331240"/>
      </c:barChart>
      <c:catAx>
        <c:axId val="20533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1240"/>
        <c:crosses val="autoZero"/>
        <c:auto val="0"/>
        <c:lblAlgn val="ctr"/>
        <c:lblOffset val="100"/>
        <c:noMultiLvlLbl val="0"/>
      </c:catAx>
      <c:valAx>
        <c:axId val="20533124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437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3.3570950468540833E-2"/>
          <c:y val="0.69018750000000006"/>
          <c:w val="0.93667670682730919"/>
          <c:h val="0.30981249999999999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491206122599155E-2"/>
          <c:y val="5.6399482555234207E-2"/>
          <c:w val="0.92553374052542481"/>
          <c:h val="0.540444169792991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'П-9'!$B$34</c:f>
              <c:strCache>
                <c:ptCount val="1"/>
                <c:pt idx="0">
                  <c:v>Рынок акций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'П-9'!$C$32:$N$33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'П-9'!$C$34:$N$34</c:f>
              <c:numCache>
                <c:formatCode>0</c:formatCode>
                <c:ptCount val="12"/>
                <c:pt idx="0">
                  <c:v>34.059891150934838</c:v>
                </c:pt>
                <c:pt idx="1">
                  <c:v>32.790577878432742</c:v>
                </c:pt>
                <c:pt idx="2">
                  <c:v>32.553030181811657</c:v>
                </c:pt>
                <c:pt idx="3">
                  <c:v>37.312241417208156</c:v>
                </c:pt>
                <c:pt idx="4">
                  <c:v>36.179908437638879</c:v>
                </c:pt>
                <c:pt idx="5">
                  <c:v>50.790605140508305</c:v>
                </c:pt>
                <c:pt idx="6">
                  <c:v>54.123166388656827</c:v>
                </c:pt>
                <c:pt idx="7">
                  <c:v>58.829410191814468</c:v>
                </c:pt>
                <c:pt idx="8">
                  <c:v>59.748951927550955</c:v>
                </c:pt>
                <c:pt idx="9">
                  <c:v>75.103172104908182</c:v>
                </c:pt>
                <c:pt idx="10">
                  <c:v>70.773130009674816</c:v>
                </c:pt>
                <c:pt idx="11">
                  <c:v>67.947223901634516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A6-4B62-9585-1FFF16FE6208}"/>
            </c:ext>
          </c:extLst>
        </c:ser>
        <c:ser>
          <c:idx val="5"/>
          <c:order val="1"/>
          <c:tx>
            <c:strRef>
              <c:f>'П-9'!$B$35</c:f>
              <c:strCache>
                <c:ptCount val="1"/>
                <c:pt idx="0">
                  <c:v>Рынок ОФЗ, ОБР и муниципальных облигаций (размещение)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'П-9'!$C$32:$N$33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'П-9'!$C$35:$N$35</c:f>
              <c:numCache>
                <c:formatCode>0</c:formatCode>
                <c:ptCount val="12"/>
                <c:pt idx="0">
                  <c:v>15.630134342016866</c:v>
                </c:pt>
                <c:pt idx="1">
                  <c:v>14.631710485386462</c:v>
                </c:pt>
                <c:pt idx="2">
                  <c:v>13.547330524131237</c:v>
                </c:pt>
                <c:pt idx="3">
                  <c:v>6.0445028881069955</c:v>
                </c:pt>
                <c:pt idx="4">
                  <c:v>11.302798129413812</c:v>
                </c:pt>
                <c:pt idx="5">
                  <c:v>8.3255904408538655</c:v>
                </c:pt>
                <c:pt idx="6">
                  <c:v>8.9661852610949939</c:v>
                </c:pt>
                <c:pt idx="7">
                  <c:v>11.142833323935388</c:v>
                </c:pt>
                <c:pt idx="8">
                  <c:v>8.8203398334558969</c:v>
                </c:pt>
                <c:pt idx="9">
                  <c:v>3.7792946982479014</c:v>
                </c:pt>
                <c:pt idx="10">
                  <c:v>5.1827256999698976</c:v>
                </c:pt>
                <c:pt idx="11">
                  <c:v>4.0573300864451394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CA6-4B62-9585-1FFF16FE6208}"/>
            </c:ext>
          </c:extLst>
        </c:ser>
        <c:ser>
          <c:idx val="1"/>
          <c:order val="2"/>
          <c:tx>
            <c:strRef>
              <c:f>'П-9'!$B$36</c:f>
              <c:strCache>
                <c:ptCount val="1"/>
                <c:pt idx="0">
                  <c:v>Рынок ОФЗ, ОБР и муниципальных облигаций (вторичный)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'П-9'!$C$32:$N$33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'П-9'!$C$36:$N$36</c:f>
              <c:numCache>
                <c:formatCode>0</c:formatCode>
                <c:ptCount val="12"/>
                <c:pt idx="0">
                  <c:v>17.489098495400615</c:v>
                </c:pt>
                <c:pt idx="1">
                  <c:v>20.205069943791536</c:v>
                </c:pt>
                <c:pt idx="2">
                  <c:v>21.680838981358384</c:v>
                </c:pt>
                <c:pt idx="3">
                  <c:v>20.399305065427189</c:v>
                </c:pt>
                <c:pt idx="4">
                  <c:v>17.75385308755402</c:v>
                </c:pt>
                <c:pt idx="5">
                  <c:v>18.795366009316282</c:v>
                </c:pt>
                <c:pt idx="6">
                  <c:v>18.595250299108343</c:v>
                </c:pt>
                <c:pt idx="7">
                  <c:v>10.558548990043683</c:v>
                </c:pt>
                <c:pt idx="8">
                  <c:v>8.414707655336688</c:v>
                </c:pt>
                <c:pt idx="9">
                  <c:v>8.3817256369391018</c:v>
                </c:pt>
                <c:pt idx="10">
                  <c:v>9.4548861426551731</c:v>
                </c:pt>
                <c:pt idx="11">
                  <c:v>11.681228465444407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CA6-4B62-9585-1FFF16FE6208}"/>
            </c:ext>
          </c:extLst>
        </c:ser>
        <c:ser>
          <c:idx val="3"/>
          <c:order val="3"/>
          <c:tx>
            <c:strRef>
              <c:f>'П-9'!$B$37</c:f>
              <c:strCache>
                <c:ptCount val="1"/>
                <c:pt idx="0">
                  <c:v>Рынок локальных корпоративных облигаций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'П-9'!$C$32:$N$33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'П-9'!$C$37:$N$37</c:f>
              <c:numCache>
                <c:formatCode>0</c:formatCode>
                <c:ptCount val="12"/>
                <c:pt idx="0">
                  <c:v>32.283020382318597</c:v>
                </c:pt>
                <c:pt idx="1">
                  <c:v>31.397471593483139</c:v>
                </c:pt>
                <c:pt idx="2">
                  <c:v>31.56386736433987</c:v>
                </c:pt>
                <c:pt idx="3">
                  <c:v>35.449747042132444</c:v>
                </c:pt>
                <c:pt idx="4">
                  <c:v>33.805892286658498</c:v>
                </c:pt>
                <c:pt idx="5">
                  <c:v>20.76449711610784</c:v>
                </c:pt>
                <c:pt idx="6">
                  <c:v>16.677704157575459</c:v>
                </c:pt>
                <c:pt idx="7">
                  <c:v>18.103421158354887</c:v>
                </c:pt>
                <c:pt idx="8">
                  <c:v>21.832859265557197</c:v>
                </c:pt>
                <c:pt idx="9">
                  <c:v>11.415952393232526</c:v>
                </c:pt>
                <c:pt idx="10">
                  <c:v>13.234420239194222</c:v>
                </c:pt>
                <c:pt idx="11">
                  <c:v>14.899894974693467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CA6-4B62-9585-1FFF16FE6208}"/>
            </c:ext>
          </c:extLst>
        </c:ser>
        <c:ser>
          <c:idx val="4"/>
          <c:order val="4"/>
          <c:tx>
            <c:strRef>
              <c:f>'П-9'!$B$38</c:f>
              <c:strCache>
                <c:ptCount val="1"/>
                <c:pt idx="0">
                  <c:v>Прочие (еврооблигации, паи, ETF)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'П-9'!$C$32:$N$33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'П-9'!$C$38:$N$38</c:f>
              <c:numCache>
                <c:formatCode>0</c:formatCode>
                <c:ptCount val="12"/>
                <c:pt idx="0">
                  <c:v>0.53785562932907771</c:v>
                </c:pt>
                <c:pt idx="1">
                  <c:v>0.97517009890612172</c:v>
                </c:pt>
                <c:pt idx="2">
                  <c:v>0.65493294835884319</c:v>
                </c:pt>
                <c:pt idx="3">
                  <c:v>0.79420358712521832</c:v>
                </c:pt>
                <c:pt idx="4">
                  <c:v>0.95754805873479154</c:v>
                </c:pt>
                <c:pt idx="5">
                  <c:v>1.3239412932137009</c:v>
                </c:pt>
                <c:pt idx="6">
                  <c:v>1.6376938935643639</c:v>
                </c:pt>
                <c:pt idx="7">
                  <c:v>1.3657863358515747</c:v>
                </c:pt>
                <c:pt idx="8">
                  <c:v>1.1831413180992698</c:v>
                </c:pt>
                <c:pt idx="9">
                  <c:v>1.319855166672278</c:v>
                </c:pt>
                <c:pt idx="10">
                  <c:v>1.3548379085058901</c:v>
                </c:pt>
                <c:pt idx="11">
                  <c:v>1.4143225717824659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CA6-4B62-9585-1FFF16FE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5333200"/>
        <c:axId val="205330064"/>
      </c:barChart>
      <c:catAx>
        <c:axId val="20533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0064"/>
        <c:crosses val="autoZero"/>
        <c:auto val="1"/>
        <c:lblAlgn val="ctr"/>
        <c:lblOffset val="100"/>
        <c:noMultiLvlLbl val="0"/>
      </c:catAx>
      <c:valAx>
        <c:axId val="20533006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32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3.7539627640002939E-2"/>
          <c:y val="0.74815451388888876"/>
          <c:w val="0.95743733902421058"/>
          <c:h val="0.2354847222222222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6278029554984E-2"/>
          <c:y val="5.2499999999999998E-2"/>
          <c:w val="0.89173464052287599"/>
          <c:h val="0.64987673611111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'П-10'!$B$6</c:f>
              <c:strCache>
                <c:ptCount val="1"/>
                <c:pt idx="0">
                  <c:v>Менее 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A8CE-40E9-B770-A477F4E638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'П-10'!$C$4:$N$5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'П-10'!$C$6:$N$6</c:f>
              <c:numCache>
                <c:formatCode>0</c:formatCode>
                <c:ptCount val="12"/>
                <c:pt idx="0">
                  <c:v>18.181818181818183</c:v>
                </c:pt>
                <c:pt idx="1">
                  <c:v>18.181818181818183</c:v>
                </c:pt>
                <c:pt idx="2">
                  <c:v>12.121212121212121</c:v>
                </c:pt>
                <c:pt idx="3">
                  <c:v>15.625</c:v>
                </c:pt>
                <c:pt idx="4">
                  <c:v>15.625</c:v>
                </c:pt>
                <c:pt idx="5">
                  <c:v>15.625</c:v>
                </c:pt>
                <c:pt idx="6">
                  <c:v>31.25</c:v>
                </c:pt>
                <c:pt idx="7">
                  <c:v>12.903225806451612</c:v>
                </c:pt>
                <c:pt idx="8">
                  <c:v>16.129032258064516</c:v>
                </c:pt>
                <c:pt idx="9">
                  <c:v>19.35483870967742</c:v>
                </c:pt>
                <c:pt idx="10">
                  <c:v>12.5</c:v>
                </c:pt>
                <c:pt idx="11">
                  <c:v>19.35483870967742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CE-40E9-B770-A477F4E638F4}"/>
            </c:ext>
          </c:extLst>
        </c:ser>
        <c:ser>
          <c:idx val="1"/>
          <c:order val="1"/>
          <c:tx>
            <c:strRef>
              <c:f>'П-10'!$B$7</c:f>
              <c:strCache>
                <c:ptCount val="1"/>
                <c:pt idx="0">
                  <c:v>От 0 до 10 тыс. руб.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'П-10'!$C$4:$N$5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'П-10'!$C$7:$N$7</c:f>
              <c:numCache>
                <c:formatCode>0</c:formatCode>
                <c:ptCount val="12"/>
                <c:pt idx="0">
                  <c:v>27.27272727272727</c:v>
                </c:pt>
                <c:pt idx="1">
                  <c:v>27.27272727272727</c:v>
                </c:pt>
                <c:pt idx="2">
                  <c:v>21.212121212121211</c:v>
                </c:pt>
                <c:pt idx="3">
                  <c:v>15.625</c:v>
                </c:pt>
                <c:pt idx="4">
                  <c:v>15.625</c:v>
                </c:pt>
                <c:pt idx="5">
                  <c:v>9.375</c:v>
                </c:pt>
                <c:pt idx="6">
                  <c:v>9.375</c:v>
                </c:pt>
                <c:pt idx="7">
                  <c:v>25.806451612903224</c:v>
                </c:pt>
                <c:pt idx="8">
                  <c:v>25.806451612903224</c:v>
                </c:pt>
                <c:pt idx="9">
                  <c:v>22.58064516129032</c:v>
                </c:pt>
                <c:pt idx="10">
                  <c:v>15.625</c:v>
                </c:pt>
                <c:pt idx="11">
                  <c:v>16.129032258064516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8CE-40E9-B770-A477F4E638F4}"/>
            </c:ext>
          </c:extLst>
        </c:ser>
        <c:ser>
          <c:idx val="2"/>
          <c:order val="2"/>
          <c:tx>
            <c:strRef>
              <c:f>'П-10'!$B$8</c:f>
              <c:strCache>
                <c:ptCount val="1"/>
                <c:pt idx="0">
                  <c:v>От 10 до 50 тыс. руб.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'П-10'!$C$4:$N$5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'П-10'!$C$8:$N$8</c:f>
              <c:numCache>
                <c:formatCode>0</c:formatCode>
                <c:ptCount val="12"/>
                <c:pt idx="0">
                  <c:v>42.424242424242422</c:v>
                </c:pt>
                <c:pt idx="1">
                  <c:v>39.393939393939391</c:v>
                </c:pt>
                <c:pt idx="2">
                  <c:v>45.454545454545453</c:v>
                </c:pt>
                <c:pt idx="3">
                  <c:v>43.75</c:v>
                </c:pt>
                <c:pt idx="4">
                  <c:v>53.125</c:v>
                </c:pt>
                <c:pt idx="5">
                  <c:v>56.25</c:v>
                </c:pt>
                <c:pt idx="6">
                  <c:v>43.75</c:v>
                </c:pt>
                <c:pt idx="7">
                  <c:v>35.483870967741936</c:v>
                </c:pt>
                <c:pt idx="8">
                  <c:v>48.387096774193552</c:v>
                </c:pt>
                <c:pt idx="9">
                  <c:v>45.161290322580641</c:v>
                </c:pt>
                <c:pt idx="10">
                  <c:v>53.125</c:v>
                </c:pt>
                <c:pt idx="11">
                  <c:v>54.838709677419352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8CE-40E9-B770-A477F4E638F4}"/>
            </c:ext>
          </c:extLst>
        </c:ser>
        <c:ser>
          <c:idx val="3"/>
          <c:order val="3"/>
          <c:tx>
            <c:strRef>
              <c:f>'П-10'!$B$9</c:f>
              <c:strCache>
                <c:ptCount val="1"/>
                <c:pt idx="0">
                  <c:v>От 50 до 100 тыс. руб.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'П-10'!$C$4:$N$5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'П-10'!$C$9:$N$9</c:f>
              <c:numCache>
                <c:formatCode>0</c:formatCode>
                <c:ptCount val="12"/>
                <c:pt idx="0">
                  <c:v>6.0606060606060606</c:v>
                </c:pt>
                <c:pt idx="1">
                  <c:v>9.0909090909090917</c:v>
                </c:pt>
                <c:pt idx="2">
                  <c:v>15.151515151515152</c:v>
                </c:pt>
                <c:pt idx="3">
                  <c:v>18.75</c:v>
                </c:pt>
                <c:pt idx="4">
                  <c:v>12.5</c:v>
                </c:pt>
                <c:pt idx="5">
                  <c:v>15.625</c:v>
                </c:pt>
                <c:pt idx="6">
                  <c:v>15.625</c:v>
                </c:pt>
                <c:pt idx="7">
                  <c:v>22.58064516129032</c:v>
                </c:pt>
                <c:pt idx="8">
                  <c:v>9.67741935483871</c:v>
                </c:pt>
                <c:pt idx="9">
                  <c:v>9.67741935483871</c:v>
                </c:pt>
                <c:pt idx="10">
                  <c:v>15.625</c:v>
                </c:pt>
                <c:pt idx="11">
                  <c:v>6.4516129032258061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8CE-40E9-B770-A477F4E638F4}"/>
            </c:ext>
          </c:extLst>
        </c:ser>
        <c:ser>
          <c:idx val="4"/>
          <c:order val="4"/>
          <c:tx>
            <c:strRef>
              <c:f>'П-10'!$B$10</c:f>
              <c:strCache>
                <c:ptCount val="1"/>
                <c:pt idx="0">
                  <c:v>Более 100 тыс. руб.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'П-10'!$C$4:$N$5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'П-10'!$C$10:$N$10</c:f>
              <c:numCache>
                <c:formatCode>0</c:formatCode>
                <c:ptCount val="12"/>
                <c:pt idx="0">
                  <c:v>6.0606060606060606</c:v>
                </c:pt>
                <c:pt idx="1">
                  <c:v>6.0606060606060606</c:v>
                </c:pt>
                <c:pt idx="2">
                  <c:v>6.0606060606060606</c:v>
                </c:pt>
                <c:pt idx="3">
                  <c:v>6.25</c:v>
                </c:pt>
                <c:pt idx="4">
                  <c:v>3.125</c:v>
                </c:pt>
                <c:pt idx="5">
                  <c:v>3.125</c:v>
                </c:pt>
                <c:pt idx="6">
                  <c:v>0</c:v>
                </c:pt>
                <c:pt idx="7">
                  <c:v>3.225806451612903</c:v>
                </c:pt>
                <c:pt idx="8">
                  <c:v>0</c:v>
                </c:pt>
                <c:pt idx="9">
                  <c:v>3.225806451612903</c:v>
                </c:pt>
                <c:pt idx="10">
                  <c:v>3.125</c:v>
                </c:pt>
                <c:pt idx="11">
                  <c:v>3.225806451612903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8CE-40E9-B770-A477F4E63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330848"/>
        <c:axId val="205332808"/>
      </c:barChart>
      <c:catAx>
        <c:axId val="20533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205332808"/>
        <c:crosses val="autoZero"/>
        <c:auto val="1"/>
        <c:lblAlgn val="ctr"/>
        <c:lblOffset val="100"/>
        <c:noMultiLvlLbl val="0"/>
      </c:catAx>
      <c:valAx>
        <c:axId val="205332808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084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4.1520588235294115E-2"/>
          <c:y val="0.83058333333333312"/>
          <c:w val="0.91280849673202624"/>
          <c:h val="0.14295833333333333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6535947712418"/>
          <c:y val="4.8506944444444443E-2"/>
          <c:w val="0.84608104575163401"/>
          <c:h val="0.65829791666666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'П-11'!$B$6</c:f>
              <c:strCache>
                <c:ptCount val="1"/>
                <c:pt idx="0">
                  <c:v>Менее 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EF5-432D-8F8E-C48ABBC25B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'П-11'!$C$4:$N$5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'П-11'!$C$6:$N$6</c:f>
              <c:numCache>
                <c:formatCode>0</c:formatCode>
                <c:ptCount val="12"/>
                <c:pt idx="0">
                  <c:v>18.181818181818183</c:v>
                </c:pt>
                <c:pt idx="1">
                  <c:v>18.181818181818183</c:v>
                </c:pt>
                <c:pt idx="2">
                  <c:v>12.121212121212121</c:v>
                </c:pt>
                <c:pt idx="3">
                  <c:v>15.625</c:v>
                </c:pt>
                <c:pt idx="4">
                  <c:v>15.625</c:v>
                </c:pt>
                <c:pt idx="5">
                  <c:v>15.625</c:v>
                </c:pt>
                <c:pt idx="6">
                  <c:v>31.25</c:v>
                </c:pt>
                <c:pt idx="7">
                  <c:v>12.903225806451612</c:v>
                </c:pt>
                <c:pt idx="8">
                  <c:v>16.129032258064516</c:v>
                </c:pt>
                <c:pt idx="9">
                  <c:v>19.35483870967742</c:v>
                </c:pt>
                <c:pt idx="10">
                  <c:v>12.5</c:v>
                </c:pt>
                <c:pt idx="11">
                  <c:v>19.35483870967742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EF5-432D-8F8E-C48ABBC25B3E}"/>
            </c:ext>
          </c:extLst>
        </c:ser>
        <c:ser>
          <c:idx val="1"/>
          <c:order val="1"/>
          <c:tx>
            <c:strRef>
              <c:f>'П-11'!$B$7</c:f>
              <c:strCache>
                <c:ptCount val="1"/>
                <c:pt idx="0">
                  <c:v>От 0 до 10 руб.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'П-11'!$C$4:$N$5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'П-11'!$C$7:$N$7</c:f>
              <c:numCache>
                <c:formatCode>0</c:formatCode>
                <c:ptCount val="12"/>
                <c:pt idx="0">
                  <c:v>9.0909090909090917</c:v>
                </c:pt>
                <c:pt idx="1">
                  <c:v>3.0303030303030303</c:v>
                </c:pt>
                <c:pt idx="2">
                  <c:v>9.0909090909090917</c:v>
                </c:pt>
                <c:pt idx="3">
                  <c:v>0</c:v>
                </c:pt>
                <c:pt idx="4">
                  <c:v>6.25</c:v>
                </c:pt>
                <c:pt idx="5">
                  <c:v>3.125</c:v>
                </c:pt>
                <c:pt idx="6">
                  <c:v>0</c:v>
                </c:pt>
                <c:pt idx="7">
                  <c:v>3.225806451612903</c:v>
                </c:pt>
                <c:pt idx="8">
                  <c:v>3.225806451612903</c:v>
                </c:pt>
                <c:pt idx="9">
                  <c:v>0</c:v>
                </c:pt>
                <c:pt idx="10">
                  <c:v>3.125</c:v>
                </c:pt>
                <c:pt idx="11">
                  <c:v>6.4516129032258061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EF5-432D-8F8E-C48ABBC25B3E}"/>
            </c:ext>
          </c:extLst>
        </c:ser>
        <c:ser>
          <c:idx val="2"/>
          <c:order val="2"/>
          <c:tx>
            <c:strRef>
              <c:f>'П-11'!$B$8</c:f>
              <c:strCache>
                <c:ptCount val="1"/>
                <c:pt idx="0">
                  <c:v>От 10 до 100 руб.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'П-11'!$C$4:$N$5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'П-11'!$C$8:$N$8</c:f>
              <c:numCache>
                <c:formatCode>0</c:formatCode>
                <c:ptCount val="12"/>
                <c:pt idx="0">
                  <c:v>51.515151515151516</c:v>
                </c:pt>
                <c:pt idx="1">
                  <c:v>57.575757575757578</c:v>
                </c:pt>
                <c:pt idx="2">
                  <c:v>51.515151515151516</c:v>
                </c:pt>
                <c:pt idx="3">
                  <c:v>53.125</c:v>
                </c:pt>
                <c:pt idx="4">
                  <c:v>37.5</c:v>
                </c:pt>
                <c:pt idx="5">
                  <c:v>37.5</c:v>
                </c:pt>
                <c:pt idx="6">
                  <c:v>40.625</c:v>
                </c:pt>
                <c:pt idx="7">
                  <c:v>54.838709677419352</c:v>
                </c:pt>
                <c:pt idx="8">
                  <c:v>45.161290322580641</c:v>
                </c:pt>
                <c:pt idx="9">
                  <c:v>41.935483870967744</c:v>
                </c:pt>
                <c:pt idx="10">
                  <c:v>37.5</c:v>
                </c:pt>
                <c:pt idx="11">
                  <c:v>38.70967741935484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EF5-432D-8F8E-C48ABBC25B3E}"/>
            </c:ext>
          </c:extLst>
        </c:ser>
        <c:ser>
          <c:idx val="3"/>
          <c:order val="3"/>
          <c:tx>
            <c:strRef>
              <c:f>'П-11'!$B$9</c:f>
              <c:strCache>
                <c:ptCount val="1"/>
                <c:pt idx="0">
                  <c:v>От 100 до 500 руб.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'П-11'!$C$4:$N$5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'П-11'!$C$9:$N$9</c:f>
              <c:numCache>
                <c:formatCode>0</c:formatCode>
                <c:ptCount val="12"/>
                <c:pt idx="0">
                  <c:v>18.181818181818183</c:v>
                </c:pt>
                <c:pt idx="1">
                  <c:v>18.181818181818183</c:v>
                </c:pt>
                <c:pt idx="2">
                  <c:v>24.242424242424242</c:v>
                </c:pt>
                <c:pt idx="3">
                  <c:v>28.125</c:v>
                </c:pt>
                <c:pt idx="4">
                  <c:v>34.375</c:v>
                </c:pt>
                <c:pt idx="5">
                  <c:v>43.75</c:v>
                </c:pt>
                <c:pt idx="6">
                  <c:v>28.125</c:v>
                </c:pt>
                <c:pt idx="7">
                  <c:v>16.129032258064516</c:v>
                </c:pt>
                <c:pt idx="8">
                  <c:v>35.483870967741936</c:v>
                </c:pt>
                <c:pt idx="9">
                  <c:v>35.483870967741936</c:v>
                </c:pt>
                <c:pt idx="10">
                  <c:v>43.75</c:v>
                </c:pt>
                <c:pt idx="11">
                  <c:v>25.806451612903224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EF5-432D-8F8E-C48ABBC25B3E}"/>
            </c:ext>
          </c:extLst>
        </c:ser>
        <c:ser>
          <c:idx val="4"/>
          <c:order val="4"/>
          <c:tx>
            <c:strRef>
              <c:f>'П-11'!$B$10</c:f>
              <c:strCache>
                <c:ptCount val="1"/>
                <c:pt idx="0">
                  <c:v>Более 500 руб.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'П-11'!$C$4:$N$5</c:f>
              <c:multiLvlStrCache>
                <c:ptCount val="12"/>
                <c:lvl>
                  <c:pt idx="0">
                    <c:v>IV кв. </c:v>
                  </c:pt>
                  <c:pt idx="1">
                    <c:v>I кв. </c:v>
                  </c:pt>
                  <c:pt idx="2">
                    <c:v>II кв. </c:v>
                  </c:pt>
                  <c:pt idx="3">
                    <c:v>III кв. </c:v>
                  </c:pt>
                  <c:pt idx="4">
                    <c:v>IV кв. </c:v>
                  </c:pt>
                  <c:pt idx="5">
                    <c:v>I кв. </c:v>
                  </c:pt>
                  <c:pt idx="6">
                    <c:v>II кв. </c:v>
                  </c:pt>
                  <c:pt idx="7">
                    <c:v>III кв. </c:v>
                  </c:pt>
                  <c:pt idx="8">
                    <c:v>IV кв. </c:v>
                  </c:pt>
                  <c:pt idx="9">
                    <c:v>I кв. </c:v>
                  </c:pt>
                  <c:pt idx="10">
                    <c:v>II кв. </c:v>
                  </c:pt>
                  <c:pt idx="11">
                    <c:v>III 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'П-11'!$C$10:$N$10</c:f>
              <c:numCache>
                <c:formatCode>0</c:formatCode>
                <c:ptCount val="12"/>
                <c:pt idx="0">
                  <c:v>3.0303030303030303</c:v>
                </c:pt>
                <c:pt idx="1">
                  <c:v>3.0303030303030303</c:v>
                </c:pt>
                <c:pt idx="2">
                  <c:v>3.0303030303030303</c:v>
                </c:pt>
                <c:pt idx="3">
                  <c:v>3.125</c:v>
                </c:pt>
                <c:pt idx="4">
                  <c:v>6.25</c:v>
                </c:pt>
                <c:pt idx="5">
                  <c:v>0</c:v>
                </c:pt>
                <c:pt idx="6">
                  <c:v>0</c:v>
                </c:pt>
                <c:pt idx="7">
                  <c:v>12.903225806451612</c:v>
                </c:pt>
                <c:pt idx="8">
                  <c:v>0</c:v>
                </c:pt>
                <c:pt idx="9">
                  <c:v>3.225806451612903</c:v>
                </c:pt>
                <c:pt idx="10">
                  <c:v>3.125</c:v>
                </c:pt>
                <c:pt idx="11">
                  <c:v>9.67741935483871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EF5-432D-8F8E-C48ABBC25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330456"/>
        <c:axId val="205334768"/>
      </c:barChart>
      <c:catAx>
        <c:axId val="205330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4768"/>
        <c:crosses val="autoZero"/>
        <c:auto val="1"/>
        <c:lblAlgn val="ctr"/>
        <c:lblOffset val="100"/>
        <c:noMultiLvlLbl val="0"/>
      </c:catAx>
      <c:valAx>
        <c:axId val="205334768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0533045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7.2731045751633985E-2"/>
          <c:y val="0.83058333333333312"/>
          <c:w val="0.8711392156862745"/>
          <c:h val="0.1605972222222222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84002677376167E-2"/>
          <c:y val="3.9687500000000001E-2"/>
          <c:w val="0.84560542168674702"/>
          <c:h val="0.625173611111111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'А-1'!$A$13</c:f>
              <c:strCache>
                <c:ptCount val="1"/>
                <c:pt idx="0">
                  <c:v>Госуд., субфед. и мун. облигации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'А-1'!$B$4:$H$5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'А-1'!$B$13:$H$13</c:f>
              <c:numCache>
                <c:formatCode>0</c:formatCode>
                <c:ptCount val="7"/>
                <c:pt idx="0">
                  <c:v>24.305735595596943</c:v>
                </c:pt>
                <c:pt idx="1">
                  <c:v>26.884251413927924</c:v>
                </c:pt>
                <c:pt idx="2">
                  <c:v>23.754010395155504</c:v>
                </c:pt>
                <c:pt idx="3">
                  <c:v>19.658521867809746</c:v>
                </c:pt>
                <c:pt idx="4">
                  <c:v>18.30119642624933</c:v>
                </c:pt>
                <c:pt idx="5">
                  <c:v>16.982969571406304</c:v>
                </c:pt>
                <c:pt idx="6">
                  <c:v>15.843556361458051</c:v>
                </c:pt>
              </c:numCache>
            </c:numRef>
          </c:val>
        </c:ser>
        <c:ser>
          <c:idx val="1"/>
          <c:order val="1"/>
          <c:tx>
            <c:strRef>
              <c:f>'А-1'!$A$14</c:f>
              <c:strCache>
                <c:ptCount val="1"/>
                <c:pt idx="0">
                  <c:v>Облигации кредитных организаций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'А-1'!$B$4:$H$5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'А-1'!$B$14:$H$14</c:f>
              <c:numCache>
                <c:formatCode>0</c:formatCode>
                <c:ptCount val="7"/>
                <c:pt idx="0">
                  <c:v>12.135320808995449</c:v>
                </c:pt>
                <c:pt idx="1">
                  <c:v>18.599689762672451</c:v>
                </c:pt>
                <c:pt idx="2">
                  <c:v>28.392622682420519</c:v>
                </c:pt>
                <c:pt idx="3">
                  <c:v>26.574008212727502</c:v>
                </c:pt>
                <c:pt idx="4">
                  <c:v>27.565695452890626</c:v>
                </c:pt>
                <c:pt idx="5">
                  <c:v>29.922975490183124</c:v>
                </c:pt>
                <c:pt idx="6">
                  <c:v>29.304116971864712</c:v>
                </c:pt>
              </c:numCache>
            </c:numRef>
          </c:val>
        </c:ser>
        <c:ser>
          <c:idx val="2"/>
          <c:order val="2"/>
          <c:tx>
            <c:strRef>
              <c:f>'А-1'!$A$15</c:f>
              <c:strCache>
                <c:ptCount val="1"/>
                <c:pt idx="0">
                  <c:v>Облигации прочих резидентов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'А-1'!$B$4:$H$5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'А-1'!$B$15:$H$15</c:f>
              <c:numCache>
                <c:formatCode>0</c:formatCode>
                <c:ptCount val="7"/>
                <c:pt idx="0">
                  <c:v>7.4294465945079029</c:v>
                </c:pt>
                <c:pt idx="1">
                  <c:v>6.271883906389462</c:v>
                </c:pt>
                <c:pt idx="2">
                  <c:v>9.9044375224986254</c:v>
                </c:pt>
                <c:pt idx="3">
                  <c:v>11.67050217434817</c:v>
                </c:pt>
                <c:pt idx="4">
                  <c:v>12.378958706348833</c:v>
                </c:pt>
                <c:pt idx="5">
                  <c:v>12.589400026862741</c:v>
                </c:pt>
                <c:pt idx="6">
                  <c:v>14.255217098556727</c:v>
                </c:pt>
              </c:numCache>
            </c:numRef>
          </c:val>
        </c:ser>
        <c:ser>
          <c:idx val="3"/>
          <c:order val="3"/>
          <c:tx>
            <c:strRef>
              <c:f>'А-1'!$A$16</c:f>
              <c:strCache>
                <c:ptCount val="1"/>
                <c:pt idx="0">
                  <c:v>Облигации квазинерезидентов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'А-1'!$B$4:$H$5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'А-1'!$B$16:$H$16</c:f>
              <c:numCache>
                <c:formatCode>0</c:formatCode>
                <c:ptCount val="7"/>
                <c:pt idx="0">
                  <c:v>33.646206369330656</c:v>
                </c:pt>
                <c:pt idx="1">
                  <c:v>24.433185864682319</c:v>
                </c:pt>
                <c:pt idx="2">
                  <c:v>16.683947445497697</c:v>
                </c:pt>
                <c:pt idx="3">
                  <c:v>18.416312289999933</c:v>
                </c:pt>
                <c:pt idx="4">
                  <c:v>18.325570782545139</c:v>
                </c:pt>
                <c:pt idx="5">
                  <c:v>17.825114026135314</c:v>
                </c:pt>
                <c:pt idx="6">
                  <c:v>17.390988375028236</c:v>
                </c:pt>
              </c:numCache>
            </c:numRef>
          </c:val>
        </c:ser>
        <c:ser>
          <c:idx val="4"/>
          <c:order val="4"/>
          <c:tx>
            <c:strRef>
              <c:f>'А-1'!$A$17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'А-1'!$B$4:$H$5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'А-1'!$B$17:$H$17</c:f>
              <c:numCache>
                <c:formatCode>0</c:formatCode>
                <c:ptCount val="7"/>
                <c:pt idx="0">
                  <c:v>22.483290631569037</c:v>
                </c:pt>
                <c:pt idx="1">
                  <c:v>23.810989052327848</c:v>
                </c:pt>
                <c:pt idx="2">
                  <c:v>21.264981954427647</c:v>
                </c:pt>
                <c:pt idx="3">
                  <c:v>23.680655455114646</c:v>
                </c:pt>
                <c:pt idx="4">
                  <c:v>23.428578631966079</c:v>
                </c:pt>
                <c:pt idx="5">
                  <c:v>22.679540885412511</c:v>
                </c:pt>
                <c:pt idx="6">
                  <c:v>23.206121193092279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335160"/>
        <c:axId val="205335552"/>
      </c:barChart>
      <c:lineChart>
        <c:grouping val="standard"/>
        <c:varyColors val="0"/>
        <c:ser>
          <c:idx val="5"/>
          <c:order val="5"/>
          <c:tx>
            <c:strRef>
              <c:f>'А-1'!$A$18</c:f>
              <c:strCache>
                <c:ptCount val="1"/>
                <c:pt idx="0">
                  <c:v>Совокупные вложения в облигации, трлн руб. (правая шкала)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'А-1'!$B$18:$H$18</c:f>
              <c:numCache>
                <c:formatCode>#\ ##0.0</c:formatCode>
                <c:ptCount val="7"/>
                <c:pt idx="0">
                  <c:v>0.75925432643529533</c:v>
                </c:pt>
                <c:pt idx="1">
                  <c:v>1.3774230423746785</c:v>
                </c:pt>
                <c:pt idx="2">
                  <c:v>1.9929831567810257</c:v>
                </c:pt>
                <c:pt idx="3">
                  <c:v>2.7207424887364864</c:v>
                </c:pt>
                <c:pt idx="4">
                  <c:v>2.8296747180637269</c:v>
                </c:pt>
                <c:pt idx="5">
                  <c:v>2.9696867414886579</c:v>
                </c:pt>
                <c:pt idx="6">
                  <c:v>3.0924648750645365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36336"/>
        <c:axId val="205335944"/>
      </c:lineChart>
      <c:catAx>
        <c:axId val="20533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5335552"/>
        <c:crosses val="autoZero"/>
        <c:auto val="1"/>
        <c:lblAlgn val="ctr"/>
        <c:lblOffset val="100"/>
        <c:noMultiLvlLbl val="0"/>
      </c:catAx>
      <c:valAx>
        <c:axId val="205335552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5335160"/>
        <c:crosses val="autoZero"/>
        <c:crossBetween val="between"/>
      </c:valAx>
      <c:valAx>
        <c:axId val="205335944"/>
        <c:scaling>
          <c:orientation val="minMax"/>
        </c:scaling>
        <c:delete val="0"/>
        <c:axPos val="r"/>
        <c:numFmt formatCode="#\ ##0.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5336336"/>
        <c:crosses val="max"/>
        <c:crossBetween val="between"/>
      </c:valAx>
      <c:catAx>
        <c:axId val="205336336"/>
        <c:scaling>
          <c:orientation val="minMax"/>
        </c:scaling>
        <c:delete val="1"/>
        <c:axPos val="b"/>
        <c:majorTickMark val="out"/>
        <c:minorTickMark val="none"/>
        <c:tickLblPos val="nextTo"/>
        <c:crossAx val="2053359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179718875502011E-2"/>
          <c:y val="0.7765815972222222"/>
          <c:w val="0.96289223560910309"/>
          <c:h val="0.219008680555555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84002677376167E-2"/>
          <c:y val="3.9687500000000001E-2"/>
          <c:w val="0.84560542168674702"/>
          <c:h val="0.713368055555555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'А-2'!$B$12</c:f>
              <c:strCache>
                <c:ptCount val="1"/>
                <c:pt idx="0">
                  <c:v>Субординированные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'А-2'!$C$4:$I$5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'А-2'!$C$12:$I$12</c:f>
              <c:numCache>
                <c:formatCode>0</c:formatCode>
                <c:ptCount val="7"/>
                <c:pt idx="0">
                  <c:v>3.141371447294433</c:v>
                </c:pt>
                <c:pt idx="1">
                  <c:v>5.8866362539401873</c:v>
                </c:pt>
                <c:pt idx="2">
                  <c:v>4.0514513837850004</c:v>
                </c:pt>
                <c:pt idx="3">
                  <c:v>9.9375783044647843</c:v>
                </c:pt>
                <c:pt idx="4">
                  <c:v>17.45364071109546</c:v>
                </c:pt>
                <c:pt idx="5">
                  <c:v>19.785075154121468</c:v>
                </c:pt>
                <c:pt idx="6">
                  <c:v>19.911086850824177</c:v>
                </c:pt>
              </c:numCache>
            </c:numRef>
          </c:val>
        </c:ser>
        <c:ser>
          <c:idx val="1"/>
          <c:order val="1"/>
          <c:tx>
            <c:strRef>
              <c:f>'А-2'!$B$13</c:f>
              <c:strCache>
                <c:ptCount val="1"/>
                <c:pt idx="0">
                  <c:v>Структурные и инвестиционные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'А-2'!$C$4:$I$5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'А-2'!$C$13:$I$13</c:f>
              <c:numCache>
                <c:formatCode>0</c:formatCode>
                <c:ptCount val="7"/>
                <c:pt idx="0">
                  <c:v>0.9719919426828646</c:v>
                </c:pt>
                <c:pt idx="1">
                  <c:v>7.0192479411929671</c:v>
                </c:pt>
                <c:pt idx="2">
                  <c:v>16.296197988541149</c:v>
                </c:pt>
                <c:pt idx="3">
                  <c:v>20.625910587815586</c:v>
                </c:pt>
                <c:pt idx="4">
                  <c:v>18.983358257732984</c:v>
                </c:pt>
                <c:pt idx="5">
                  <c:v>17.622214185373682</c:v>
                </c:pt>
                <c:pt idx="6">
                  <c:v>18.145756096968118</c:v>
                </c:pt>
              </c:numCache>
            </c:numRef>
          </c:val>
        </c:ser>
        <c:ser>
          <c:idx val="2"/>
          <c:order val="2"/>
          <c:tx>
            <c:strRef>
              <c:f>'А-2'!$B$14</c:f>
              <c:strCache>
                <c:ptCount val="1"/>
                <c:pt idx="0">
                  <c:v>Секьюритизированные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'А-2'!$C$4:$I$5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'А-2'!$C$14:$I$14</c:f>
              <c:numCache>
                <c:formatCode>0</c:formatCode>
                <c:ptCount val="7"/>
                <c:pt idx="0">
                  <c:v>1.1146730128421376E-2</c:v>
                </c:pt>
                <c:pt idx="1">
                  <c:v>1.5598787803128379E-2</c:v>
                </c:pt>
                <c:pt idx="2">
                  <c:v>0.35038388816731802</c:v>
                </c:pt>
                <c:pt idx="3">
                  <c:v>0.21274698465129574</c:v>
                </c:pt>
                <c:pt idx="4">
                  <c:v>0.31734766466306452</c:v>
                </c:pt>
                <c:pt idx="5">
                  <c:v>0.6257394855591516</c:v>
                </c:pt>
                <c:pt idx="6">
                  <c:v>2.3997517091746254</c:v>
                </c:pt>
              </c:numCache>
            </c:numRef>
          </c:val>
        </c:ser>
        <c:ser>
          <c:idx val="3"/>
          <c:order val="3"/>
          <c:tx>
            <c:strRef>
              <c:f>'А-2'!$B$15</c:f>
              <c:strCache>
                <c:ptCount val="1"/>
                <c:pt idx="0">
                  <c:v>Классические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'А-2'!$C$4:$I$5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'А-2'!$C$15:$I$15</c:f>
              <c:numCache>
                <c:formatCode>0</c:formatCode>
                <c:ptCount val="7"/>
                <c:pt idx="0">
                  <c:v>95.875489879894289</c:v>
                </c:pt>
                <c:pt idx="1">
                  <c:v>87.078517017063717</c:v>
                </c:pt>
                <c:pt idx="2">
                  <c:v>79.301966739506526</c:v>
                </c:pt>
                <c:pt idx="3">
                  <c:v>69.223764123068335</c:v>
                </c:pt>
                <c:pt idx="4">
                  <c:v>63.245653366508492</c:v>
                </c:pt>
                <c:pt idx="5">
                  <c:v>61.966971174945705</c:v>
                </c:pt>
                <c:pt idx="6">
                  <c:v>59.543405343033072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061632"/>
        <c:axId val="206059280"/>
      </c:barChart>
      <c:catAx>
        <c:axId val="20606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59280"/>
        <c:crosses val="autoZero"/>
        <c:auto val="1"/>
        <c:lblAlgn val="ctr"/>
        <c:lblOffset val="100"/>
        <c:noMultiLvlLbl val="0"/>
      </c:catAx>
      <c:valAx>
        <c:axId val="2060592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6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179718875502011E-2"/>
          <c:y val="0.87359548611111115"/>
          <c:w val="0.96289223560910309"/>
          <c:h val="0.12199479166666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84002677376167E-2"/>
          <c:y val="3.9687500000000001E-2"/>
          <c:w val="0.84560542168674702"/>
          <c:h val="0.7133680555555554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'А-3'!$A$7</c:f>
              <c:strCache>
                <c:ptCount val="1"/>
                <c:pt idx="0">
                  <c:v>BBB-/Baa3 и выше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'А-3'!$B$5:$H$6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'А-3'!$B$7:$H$7</c:f>
              <c:numCache>
                <c:formatCode>0</c:formatCode>
                <c:ptCount val="7"/>
                <c:pt idx="0">
                  <c:v>50.296169226066809</c:v>
                </c:pt>
                <c:pt idx="1">
                  <c:v>66.875267665843836</c:v>
                </c:pt>
                <c:pt idx="2">
                  <c:v>64.737788405628407</c:v>
                </c:pt>
                <c:pt idx="3">
                  <c:v>51.586579389667584</c:v>
                </c:pt>
                <c:pt idx="4">
                  <c:v>47.449682828977707</c:v>
                </c:pt>
                <c:pt idx="5">
                  <c:v>48.379010595065822</c:v>
                </c:pt>
                <c:pt idx="6">
                  <c:v>44.735346812149004</c:v>
                </c:pt>
              </c:numCache>
            </c:numRef>
          </c:val>
        </c:ser>
        <c:ser>
          <c:idx val="2"/>
          <c:order val="1"/>
          <c:tx>
            <c:strRef>
              <c:f>'А-3'!$A$8</c:f>
              <c:strCache>
                <c:ptCount val="1"/>
                <c:pt idx="0">
                  <c:v>от BB-/Ba3 до BB+/Ba1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'А-3'!$B$5:$H$6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'А-3'!$B$8:$H$8</c:f>
              <c:numCache>
                <c:formatCode>0</c:formatCode>
                <c:ptCount val="7"/>
                <c:pt idx="0">
                  <c:v>14.805448888378109</c:v>
                </c:pt>
                <c:pt idx="1">
                  <c:v>19.133417334864259</c:v>
                </c:pt>
                <c:pt idx="2">
                  <c:v>22.581862908851871</c:v>
                </c:pt>
                <c:pt idx="3">
                  <c:v>33.42171547485853</c:v>
                </c:pt>
                <c:pt idx="4">
                  <c:v>35.37969315129655</c:v>
                </c:pt>
                <c:pt idx="5">
                  <c:v>35.63695484784072</c:v>
                </c:pt>
                <c:pt idx="6">
                  <c:v>39.031228263875235</c:v>
                </c:pt>
              </c:numCache>
            </c:numRef>
          </c:val>
        </c:ser>
        <c:ser>
          <c:idx val="3"/>
          <c:order val="2"/>
          <c:tx>
            <c:strRef>
              <c:f>'А-3'!$A$9</c:f>
              <c:strCache>
                <c:ptCount val="1"/>
                <c:pt idx="0">
                  <c:v>от B-/B3 до B+/B1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'А-3'!$B$5:$H$6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'А-3'!$B$9:$H$9</c:f>
              <c:numCache>
                <c:formatCode>0</c:formatCode>
                <c:ptCount val="7"/>
                <c:pt idx="0">
                  <c:v>13.878531030812704</c:v>
                </c:pt>
                <c:pt idx="1">
                  <c:v>4.2783124974330047</c:v>
                </c:pt>
                <c:pt idx="2">
                  <c:v>4.6120857816671004</c:v>
                </c:pt>
                <c:pt idx="3">
                  <c:v>6.6008707243179474</c:v>
                </c:pt>
                <c:pt idx="4">
                  <c:v>6.9148600922006542</c:v>
                </c:pt>
                <c:pt idx="5">
                  <c:v>6.8974000552289532</c:v>
                </c:pt>
                <c:pt idx="6">
                  <c:v>7.3945000486631596</c:v>
                </c:pt>
              </c:numCache>
            </c:numRef>
          </c:val>
        </c:ser>
        <c:ser>
          <c:idx val="4"/>
          <c:order val="3"/>
          <c:tx>
            <c:strRef>
              <c:f>'А-3'!$A$10</c:f>
              <c:strCache>
                <c:ptCount val="1"/>
                <c:pt idx="0">
                  <c:v>CCC/Caa и ниже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'А-3'!$B$5:$H$6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'А-3'!$B$10:$H$10</c:f>
              <c:numCache>
                <c:formatCode>0</c:formatCode>
                <c:ptCount val="7"/>
                <c:pt idx="0">
                  <c:v>4.2392614556570916</c:v>
                </c:pt>
                <c:pt idx="1">
                  <c:v>0.34084367606924393</c:v>
                </c:pt>
                <c:pt idx="2">
                  <c:v>0.70470029252067035</c:v>
                </c:pt>
                <c:pt idx="3">
                  <c:v>1.1573912215551263</c:v>
                </c:pt>
                <c:pt idx="4">
                  <c:v>1.4003074946977376</c:v>
                </c:pt>
                <c:pt idx="5">
                  <c:v>1.1074653465135658</c:v>
                </c:pt>
                <c:pt idx="6">
                  <c:v>1.5274192133048192</c:v>
                </c:pt>
              </c:numCache>
            </c:numRef>
          </c:val>
        </c:ser>
        <c:ser>
          <c:idx val="5"/>
          <c:order val="4"/>
          <c:tx>
            <c:strRef>
              <c:f>'А-3'!$A$11</c:f>
              <c:strCache>
                <c:ptCount val="1"/>
                <c:pt idx="0">
                  <c:v>отозван/нет рейтинга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'А-3'!$B$5:$H$6</c:f>
              <c:multiLvlStrCache>
                <c:ptCount val="7"/>
                <c:lvl>
                  <c:pt idx="0">
                    <c:v>IV кв. </c:v>
                  </c:pt>
                  <c:pt idx="1">
                    <c:v>IV кв. </c:v>
                  </c:pt>
                  <c:pt idx="2">
                    <c:v>IV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'А-3'!$B$11:$H$11</c:f>
              <c:numCache>
                <c:formatCode>0</c:formatCode>
                <c:ptCount val="7"/>
                <c:pt idx="0">
                  <c:v>16.780589399085287</c:v>
                </c:pt>
                <c:pt idx="1">
                  <c:v>9.3721588257896808</c:v>
                </c:pt>
                <c:pt idx="2">
                  <c:v>7.3635626113319486</c:v>
                </c:pt>
                <c:pt idx="3">
                  <c:v>7.2334431896008038</c:v>
                </c:pt>
                <c:pt idx="4">
                  <c:v>8.8554564328273635</c:v>
                </c:pt>
                <c:pt idx="5">
                  <c:v>7.9791691553509656</c:v>
                </c:pt>
                <c:pt idx="6">
                  <c:v>7.3115056620077858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062024"/>
        <c:axId val="206060064"/>
      </c:barChart>
      <c:catAx>
        <c:axId val="20606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60064"/>
        <c:crosses val="autoZero"/>
        <c:auto val="1"/>
        <c:lblAlgn val="ctr"/>
        <c:lblOffset val="100"/>
        <c:noMultiLvlLbl val="0"/>
      </c:catAx>
      <c:valAx>
        <c:axId val="2060600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6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179718875502011E-2"/>
          <c:y val="0.87359548611111115"/>
          <c:w val="0.94884471218206157"/>
          <c:h val="0.126404513888888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748677248677E-2"/>
          <c:y val="5.1400554097404488E-2"/>
          <c:w val="0.66084424603174607"/>
          <c:h val="0.851551653758804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'3'!$B$20</c:f>
              <c:strCache>
                <c:ptCount val="1"/>
                <c:pt idx="0">
                  <c:v>Госуд. и муниц. облигации</c:v>
                </c:pt>
              </c:strCache>
            </c:strRef>
          </c:tx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03-4360-8D38-80E5E269BC2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03-4360-8D38-80E5E269BC23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'3'!$C$20:$M$20</c:f>
              <c:numCache>
                <c:formatCode>#,##0</c:formatCode>
                <c:ptCount val="11"/>
                <c:pt idx="0">
                  <c:v>12.449613636077117</c:v>
                </c:pt>
                <c:pt idx="1">
                  <c:v>30.954194492176207</c:v>
                </c:pt>
                <c:pt idx="2">
                  <c:v>15.03936804869797</c:v>
                </c:pt>
                <c:pt idx="3">
                  <c:v>45.43179957264816</c:v>
                </c:pt>
                <c:pt idx="4">
                  <c:v>10.511896531667146</c:v>
                </c:pt>
                <c:pt idx="5">
                  <c:v>-36.214321852309581</c:v>
                </c:pt>
                <c:pt idx="6">
                  <c:v>-6.1094635224336988</c:v>
                </c:pt>
                <c:pt idx="7">
                  <c:v>19.168783658797707</c:v>
                </c:pt>
                <c:pt idx="8">
                  <c:v>-3.7395433584471327</c:v>
                </c:pt>
                <c:pt idx="9">
                  <c:v>-0.67653726123364599</c:v>
                </c:pt>
                <c:pt idx="10">
                  <c:v>-14.702659324449368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9A-48AF-BE25-DA97977872C5}"/>
            </c:ext>
          </c:extLst>
        </c:ser>
        <c:ser>
          <c:idx val="1"/>
          <c:order val="1"/>
          <c:tx>
            <c:strRef>
              <c:f>'3'!$B$21</c:f>
              <c:strCache>
                <c:ptCount val="1"/>
                <c:pt idx="0">
                  <c:v>Облигации кредитных организаций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'3'!$C$21:$M$21</c:f>
              <c:numCache>
                <c:formatCode>#,##0</c:formatCode>
                <c:ptCount val="11"/>
                <c:pt idx="0">
                  <c:v>17.90272605925556</c:v>
                </c:pt>
                <c:pt idx="1">
                  <c:v>71.895950158002108</c:v>
                </c:pt>
                <c:pt idx="2">
                  <c:v>96.492192432308528</c:v>
                </c:pt>
                <c:pt idx="3">
                  <c:v>85.401668670264414</c:v>
                </c:pt>
                <c:pt idx="4">
                  <c:v>49.942088644052561</c:v>
                </c:pt>
                <c:pt idx="5">
                  <c:v>-33.977741527988144</c:v>
                </c:pt>
                <c:pt idx="6">
                  <c:v>42.413089153489949</c:v>
                </c:pt>
                <c:pt idx="7">
                  <c:v>95.929234559913596</c:v>
                </c:pt>
                <c:pt idx="8">
                  <c:v>64.172741410385271</c:v>
                </c:pt>
                <c:pt idx="9">
                  <c:v>128.21578532950451</c:v>
                </c:pt>
                <c:pt idx="10">
                  <c:v>23.057538187726418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9A-48AF-BE25-DA97977872C5}"/>
            </c:ext>
          </c:extLst>
        </c:ser>
        <c:ser>
          <c:idx val="2"/>
          <c:order val="2"/>
          <c:tx>
            <c:strRef>
              <c:f>'3'!$B$22</c:f>
              <c:strCache>
                <c:ptCount val="1"/>
                <c:pt idx="0">
                  <c:v>Облигации прочих 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'3'!$C$22:$M$22</c:f>
              <c:numCache>
                <c:formatCode>#,##0</c:formatCode>
                <c:ptCount val="11"/>
                <c:pt idx="0">
                  <c:v>20.772464261462655</c:v>
                </c:pt>
                <c:pt idx="1">
                  <c:v>19.711449587364953</c:v>
                </c:pt>
                <c:pt idx="2">
                  <c:v>20.935664465602418</c:v>
                </c:pt>
                <c:pt idx="3">
                  <c:v>34.817852443810494</c:v>
                </c:pt>
                <c:pt idx="4">
                  <c:v>21.46457030755807</c:v>
                </c:pt>
                <c:pt idx="5">
                  <c:v>19.617650129769579</c:v>
                </c:pt>
                <c:pt idx="6">
                  <c:v>43.439974151565885</c:v>
                </c:pt>
                <c:pt idx="7">
                  <c:v>52.558969221463336</c:v>
                </c:pt>
                <c:pt idx="8">
                  <c:v>40.009773179788105</c:v>
                </c:pt>
                <c:pt idx="9">
                  <c:v>29.915816940209425</c:v>
                </c:pt>
                <c:pt idx="10">
                  <c:v>71.872768340180798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9A-48AF-BE25-DA97977872C5}"/>
            </c:ext>
          </c:extLst>
        </c:ser>
        <c:ser>
          <c:idx val="3"/>
          <c:order val="3"/>
          <c:tx>
            <c:strRef>
              <c:f>'3'!$B$23</c:f>
              <c:strCache>
                <c:ptCount val="1"/>
                <c:pt idx="0">
                  <c:v>Облигации квазинерезидентов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'3'!$C$23:$M$23</c:f>
              <c:numCache>
                <c:formatCode>#,##0</c:formatCode>
                <c:ptCount val="11"/>
                <c:pt idx="0">
                  <c:v>-2.0755663723153699</c:v>
                </c:pt>
                <c:pt idx="1">
                  <c:v>5.9845552482460009</c:v>
                </c:pt>
                <c:pt idx="2">
                  <c:v>2.7417261047022077</c:v>
                </c:pt>
                <c:pt idx="3">
                  <c:v>20.228518571046166</c:v>
                </c:pt>
                <c:pt idx="4">
                  <c:v>14.411760952447443</c:v>
                </c:pt>
                <c:pt idx="5">
                  <c:v>23.232869612383425</c:v>
                </c:pt>
                <c:pt idx="6">
                  <c:v>20.469476187316555</c:v>
                </c:pt>
                <c:pt idx="7">
                  <c:v>40.708414650860306</c:v>
                </c:pt>
                <c:pt idx="8">
                  <c:v>13.663880801441586</c:v>
                </c:pt>
                <c:pt idx="9">
                  <c:v>27.77542063823476</c:v>
                </c:pt>
                <c:pt idx="10">
                  <c:v>8.3833250783181814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79A-48AF-BE25-DA97977872C5}"/>
            </c:ext>
          </c:extLst>
        </c:ser>
        <c:ser>
          <c:idx val="4"/>
          <c:order val="4"/>
          <c:tx>
            <c:strRef>
              <c:f>'3'!$B$24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103-4360-8D38-80E5E269BC2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'3'!$C$24:$M$24</c:f>
              <c:numCache>
                <c:formatCode>#,##0</c:formatCode>
                <c:ptCount val="11"/>
                <c:pt idx="0">
                  <c:v>21.220820145863804</c:v>
                </c:pt>
                <c:pt idx="1">
                  <c:v>8.8121378073031895</c:v>
                </c:pt>
                <c:pt idx="2">
                  <c:v>45.843031496364055</c:v>
                </c:pt>
                <c:pt idx="3">
                  <c:v>49.301464437931429</c:v>
                </c:pt>
                <c:pt idx="4">
                  <c:v>17.064582256768556</c:v>
                </c:pt>
                <c:pt idx="5">
                  <c:v>36.217475613606624</c:v>
                </c:pt>
                <c:pt idx="6">
                  <c:v>72.203447613553564</c:v>
                </c:pt>
                <c:pt idx="7">
                  <c:v>19.296363634238659</c:v>
                </c:pt>
                <c:pt idx="8">
                  <c:v>9.6787631132073528</c:v>
                </c:pt>
                <c:pt idx="9">
                  <c:v>49.798689304412818</c:v>
                </c:pt>
                <c:pt idx="10">
                  <c:v>34.982832211886532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9A-48AF-BE25-DA97977872C5}"/>
            </c:ext>
          </c:extLst>
        </c:ser>
        <c:ser>
          <c:idx val="8"/>
          <c:order val="5"/>
          <c:tx>
            <c:strRef>
              <c:f>'3'!$B$25</c:f>
              <c:strCache>
                <c:ptCount val="1"/>
                <c:pt idx="0">
                  <c:v>Акции 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'3'!$C$25:$M$25</c:f>
              <c:numCache>
                <c:formatCode>#,##0</c:formatCode>
                <c:ptCount val="11"/>
                <c:pt idx="0">
                  <c:v>-0.49918151537573596</c:v>
                </c:pt>
                <c:pt idx="1">
                  <c:v>42.941448674889827</c:v>
                </c:pt>
                <c:pt idx="2">
                  <c:v>13.171744666973447</c:v>
                </c:pt>
                <c:pt idx="3">
                  <c:v>61.664279800954468</c:v>
                </c:pt>
                <c:pt idx="4">
                  <c:v>87.382065476498724</c:v>
                </c:pt>
                <c:pt idx="5">
                  <c:v>77.861307614179708</c:v>
                </c:pt>
                <c:pt idx="6">
                  <c:v>93.851488128425586</c:v>
                </c:pt>
                <c:pt idx="7">
                  <c:v>30.066742242890168</c:v>
                </c:pt>
                <c:pt idx="8">
                  <c:v>12.476747099454325</c:v>
                </c:pt>
                <c:pt idx="9">
                  <c:v>117.44478092081393</c:v>
                </c:pt>
                <c:pt idx="10">
                  <c:v>76.073060921434816</c:v>
                </c:pt>
              </c:numCache>
            </c:numRef>
          </c:val>
        </c:ser>
        <c:ser>
          <c:idx val="5"/>
          <c:order val="6"/>
          <c:tx>
            <c:strRef>
              <c:f>'3'!$B$26</c:f>
              <c:strCache>
                <c:ptCount val="1"/>
                <c:pt idx="0">
                  <c:v>Акции квазинерезидентов</c:v>
                </c:pt>
              </c:strCache>
            </c:strRef>
          </c:tx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03-4360-8D38-80E5E269BC23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'3'!$C$26:$M$26</c:f>
              <c:numCache>
                <c:formatCode>#,##0</c:formatCode>
                <c:ptCount val="11"/>
                <c:pt idx="0">
                  <c:v>-8.6988576430422242</c:v>
                </c:pt>
                <c:pt idx="1">
                  <c:v>12.589202481064934</c:v>
                </c:pt>
                <c:pt idx="2">
                  <c:v>-30.552369802764066</c:v>
                </c:pt>
                <c:pt idx="3">
                  <c:v>0.51300882533938053</c:v>
                </c:pt>
                <c:pt idx="4">
                  <c:v>4.5397904372502875</c:v>
                </c:pt>
                <c:pt idx="5">
                  <c:v>9.3578949537106144</c:v>
                </c:pt>
                <c:pt idx="6">
                  <c:v>19.449080269339461</c:v>
                </c:pt>
                <c:pt idx="7">
                  <c:v>35.188879808788478</c:v>
                </c:pt>
                <c:pt idx="8">
                  <c:v>37.427508145995105</c:v>
                </c:pt>
                <c:pt idx="9">
                  <c:v>5.980300775653328</c:v>
                </c:pt>
                <c:pt idx="10">
                  <c:v>19.560054412536495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79A-48AF-BE25-DA97977872C5}"/>
            </c:ext>
          </c:extLst>
        </c:ser>
        <c:ser>
          <c:idx val="6"/>
          <c:order val="7"/>
          <c:tx>
            <c:strRef>
              <c:f>'3'!$B$27</c:f>
              <c:strCache>
                <c:ptCount val="1"/>
                <c:pt idx="0">
                  <c:v>Иностранные акции</c:v>
                </c:pt>
              </c:strCache>
            </c:strRef>
          </c:tx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103-4360-8D38-80E5E269BC23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103-4360-8D38-80E5E269BC23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'3'!$C$27:$M$27</c:f>
              <c:numCache>
                <c:formatCode>#,##0</c:formatCode>
                <c:ptCount val="11"/>
                <c:pt idx="0">
                  <c:v>8.7116373811147625</c:v>
                </c:pt>
                <c:pt idx="1">
                  <c:v>-5.2719698072687846</c:v>
                </c:pt>
                <c:pt idx="2">
                  <c:v>11.126312300374888</c:v>
                </c:pt>
                <c:pt idx="3">
                  <c:v>3.7842742652830226</c:v>
                </c:pt>
                <c:pt idx="4">
                  <c:v>49.507286011072821</c:v>
                </c:pt>
                <c:pt idx="5">
                  <c:v>127.23014817793702</c:v>
                </c:pt>
                <c:pt idx="6">
                  <c:v>101.82616364067511</c:v>
                </c:pt>
                <c:pt idx="7">
                  <c:v>70.499443047215138</c:v>
                </c:pt>
                <c:pt idx="8">
                  <c:v>226.38850777038357</c:v>
                </c:pt>
                <c:pt idx="9">
                  <c:v>61.979917549421359</c:v>
                </c:pt>
                <c:pt idx="10">
                  <c:v>138.01662087177968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79A-48AF-BE25-DA97977872C5}"/>
            </c:ext>
          </c:extLst>
        </c:ser>
        <c:ser>
          <c:idx val="7"/>
          <c:order val="8"/>
          <c:tx>
            <c:strRef>
              <c:f>'3'!$B$28</c:f>
              <c:strCache>
                <c:ptCount val="1"/>
                <c:pt idx="0">
                  <c:v>Паи, 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'3'!$C$28:$M$28</c:f>
              <c:numCache>
                <c:formatCode>#,##0</c:formatCode>
                <c:ptCount val="11"/>
                <c:pt idx="0">
                  <c:v>2.9970767652132135</c:v>
                </c:pt>
                <c:pt idx="1">
                  <c:v>38.563983531532521</c:v>
                </c:pt>
                <c:pt idx="2">
                  <c:v>10.623080413360126</c:v>
                </c:pt>
                <c:pt idx="3">
                  <c:v>6.3198843682911949</c:v>
                </c:pt>
                <c:pt idx="4">
                  <c:v>-13.79434902555974</c:v>
                </c:pt>
                <c:pt idx="5">
                  <c:v>14.455465648004047</c:v>
                </c:pt>
                <c:pt idx="6">
                  <c:v>32.331148540481131</c:v>
                </c:pt>
                <c:pt idx="7">
                  <c:v>53.376195465351174</c:v>
                </c:pt>
                <c:pt idx="8">
                  <c:v>63.453477883215768</c:v>
                </c:pt>
                <c:pt idx="9">
                  <c:v>76.108858234821327</c:v>
                </c:pt>
                <c:pt idx="10">
                  <c:v>63.52335907803139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79A-48AF-BE25-DA97977872C5}"/>
            </c:ext>
          </c:extLst>
        </c:ser>
        <c:ser>
          <c:idx val="9"/>
          <c:order val="9"/>
          <c:tx>
            <c:strRef>
              <c:f>'3'!$B$29</c:f>
              <c:strCache>
                <c:ptCount val="1"/>
                <c:pt idx="0">
                  <c:v>Прочее</c:v>
                </c:pt>
              </c:strCache>
            </c:strRef>
          </c:tx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'3'!$C$29:$M$29</c:f>
              <c:numCache>
                <c:formatCode>#,##0</c:formatCode>
                <c:ptCount val="11"/>
                <c:pt idx="0">
                  <c:v>9.200595005218549</c:v>
                </c:pt>
                <c:pt idx="1">
                  <c:v>-2.7089895416445975</c:v>
                </c:pt>
                <c:pt idx="2">
                  <c:v>24.42018956064689</c:v>
                </c:pt>
                <c:pt idx="3">
                  <c:v>-25.815943868553774</c:v>
                </c:pt>
                <c:pt idx="4">
                  <c:v>0.87490347255630996</c:v>
                </c:pt>
                <c:pt idx="5">
                  <c:v>-0.95296817941524992</c:v>
                </c:pt>
                <c:pt idx="6">
                  <c:v>0.381769734822205</c:v>
                </c:pt>
                <c:pt idx="7">
                  <c:v>-0.35197093465025009</c:v>
                </c:pt>
                <c:pt idx="8">
                  <c:v>2.7081669896999953E-3</c:v>
                </c:pt>
                <c:pt idx="9">
                  <c:v>-3.6458473306759435E-2</c:v>
                </c:pt>
                <c:pt idx="10">
                  <c:v>0.26291576681934375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79A-48AF-BE25-DA9797787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3624320"/>
        <c:axId val="163628632"/>
      </c:barChart>
      <c:lineChart>
        <c:grouping val="standard"/>
        <c:varyColors val="0"/>
        <c:ser>
          <c:idx val="10"/>
          <c:order val="10"/>
          <c:tx>
            <c:strRef>
              <c:f>'3'!$B$30</c:f>
              <c:strCache>
                <c:ptCount val="1"/>
                <c:pt idx="0">
                  <c:v>Итого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/>
              <a:lstStyle/>
              <a:p>
                <a:pPr>
                  <a:defRPr sz="7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1"/>
              </c:ext>
            </c:extLst>
          </c:dLbls>
          <c:cat>
            <c:multiLvlStrRef>
              <c:f>'3'!$C$5:$M$6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'3'!$C$30:$M$30</c:f>
              <c:numCache>
                <c:formatCode>#,##0</c:formatCode>
                <c:ptCount val="11"/>
                <c:pt idx="0">
                  <c:v>81.981327723472319</c:v>
                </c:pt>
                <c:pt idx="1">
                  <c:v>223.4719626316664</c:v>
                </c:pt>
                <c:pt idx="2">
                  <c:v>209.84093968626644</c:v>
                </c:pt>
                <c:pt idx="3">
                  <c:v>281.64680708701496</c:v>
                </c:pt>
                <c:pt idx="4">
                  <c:v>241.90459506431213</c:v>
                </c:pt>
                <c:pt idx="5">
                  <c:v>236.82778018987801</c:v>
                </c:pt>
                <c:pt idx="6">
                  <c:v>420.25617389723578</c:v>
                </c:pt>
                <c:pt idx="7">
                  <c:v>416.44105535486835</c:v>
                </c:pt>
                <c:pt idx="8">
                  <c:v>463.53456421241367</c:v>
                </c:pt>
                <c:pt idx="9">
                  <c:v>496.50657395853102</c:v>
                </c:pt>
                <c:pt idx="10">
                  <c:v>421.02981554426424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79A-48AF-BE25-DA9797787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4320"/>
        <c:axId val="163628632"/>
      </c:lineChart>
      <c:catAx>
        <c:axId val="1636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8632"/>
        <c:crosses val="autoZero"/>
        <c:auto val="0"/>
        <c:lblAlgn val="ctr"/>
        <c:lblOffset val="100"/>
        <c:noMultiLvlLbl val="0"/>
      </c:catAx>
      <c:valAx>
        <c:axId val="163628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4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647668650793651"/>
          <c:y val="2.5195498528160696E-2"/>
          <c:w val="0.27352325970548863"/>
          <c:h val="0.956361842105263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85947712418295E-2"/>
          <c:y val="5.1509459375830451E-2"/>
          <c:w val="0.87308299866131189"/>
          <c:h val="0.47781000000000001"/>
        </c:manualLayout>
      </c:layout>
      <c:lineChart>
        <c:grouping val="standard"/>
        <c:varyColors val="0"/>
        <c:ser>
          <c:idx val="7"/>
          <c:order val="7"/>
          <c:tx>
            <c:strRef>
              <c:f>'А-4'!$B$14</c:f>
              <c:strCache>
                <c:ptCount val="1"/>
                <c:pt idx="0">
                  <c:v>По всем типам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5.420326797385621E-2"/>
                  <c:y val="-4.1589545447534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183-4CB4-8687-039A493F2E72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017647058823682E-2"/>
                  <c:y val="-4.6486742862431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183-4CB4-8687-039A493F2E7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'А-4'!$C$14:$M$14</c:f>
              <c:numCache>
                <c:formatCode>0.0</c:formatCode>
                <c:ptCount val="11"/>
                <c:pt idx="0">
                  <c:v>18.246445634710501</c:v>
                </c:pt>
                <c:pt idx="1">
                  <c:v>9.1316044974412307</c:v>
                </c:pt>
                <c:pt idx="2">
                  <c:v>8.593681378616532</c:v>
                </c:pt>
                <c:pt idx="3">
                  <c:v>9.0460417773036159</c:v>
                </c:pt>
                <c:pt idx="4">
                  <c:v>11.693453722482769</c:v>
                </c:pt>
                <c:pt idx="5">
                  <c:v>3.6248406812441467</c:v>
                </c:pt>
                <c:pt idx="6">
                  <c:v>3.7958311760470167</c:v>
                </c:pt>
                <c:pt idx="7">
                  <c:v>2.8445917321871854</c:v>
                </c:pt>
                <c:pt idx="8">
                  <c:v>2.9488129557632914</c:v>
                </c:pt>
                <c:pt idx="9">
                  <c:v>7.314993562173119</c:v>
                </c:pt>
                <c:pt idx="10">
                  <c:v>9.911953829136225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83-4CB4-8687-039A493F2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065552"/>
        <c:axId val="206059672"/>
      </c:lineChart>
      <c:scatterChart>
        <c:scatterStyle val="lineMarker"/>
        <c:varyColors val="0"/>
        <c:ser>
          <c:idx val="0"/>
          <c:order val="0"/>
          <c:tx>
            <c:strRef>
              <c:f>'А-4'!$B$7</c:f>
              <c:strCache>
                <c:ptCount val="1"/>
                <c:pt idx="0">
                  <c:v>Иностранные акции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'А-4'!$C$7:$M$7</c:f>
              <c:numCache>
                <c:formatCode>0</c:formatCode>
                <c:ptCount val="11"/>
                <c:pt idx="1">
                  <c:v>9.6479684273596007</c:v>
                </c:pt>
                <c:pt idx="6">
                  <c:v>6.4833240701359633</c:v>
                </c:pt>
                <c:pt idx="7">
                  <c:v>7.7888207490793144</c:v>
                </c:pt>
                <c:pt idx="8">
                  <c:v>11.346636817549038</c:v>
                </c:pt>
                <c:pt idx="9">
                  <c:v>9.5399718159192339</c:v>
                </c:pt>
                <c:pt idx="10">
                  <c:v>9.4805768277053222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183-4CB4-8687-039A493F2E72}"/>
            </c:ext>
          </c:extLst>
        </c:ser>
        <c:ser>
          <c:idx val="1"/>
          <c:order val="1"/>
          <c:tx>
            <c:strRef>
              <c:f>'А-4'!$B$8</c:f>
              <c:strCache>
                <c:ptCount val="1"/>
                <c:pt idx="0">
                  <c:v>Российские акции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'А-4'!$C$8:$M$8</c:f>
              <c:numCache>
                <c:formatCode>General</c:formatCode>
                <c:ptCount val="11"/>
                <c:pt idx="0" formatCode="0">
                  <c:v>18.246445634710501</c:v>
                </c:pt>
                <c:pt idx="2" formatCode="0">
                  <c:v>8.5945344613437271</c:v>
                </c:pt>
                <c:pt idx="3" formatCode="0">
                  <c:v>6.3284657636812902</c:v>
                </c:pt>
                <c:pt idx="4" formatCode="0">
                  <c:v>14.402151529403437</c:v>
                </c:pt>
                <c:pt idx="5" formatCode="0">
                  <c:v>12.142283150430067</c:v>
                </c:pt>
                <c:pt idx="7" formatCode="0">
                  <c:v>1.0174103563520553E-2</c:v>
                </c:pt>
                <c:pt idx="9" formatCode="0">
                  <c:v>7.4804143793204085</c:v>
                </c:pt>
                <c:pt idx="10" formatCode="0">
                  <c:v>18.016778118637774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183-4CB4-8687-039A493F2E72}"/>
            </c:ext>
          </c:extLst>
        </c:ser>
        <c:ser>
          <c:idx val="2"/>
          <c:order val="2"/>
          <c:tx>
            <c:strRef>
              <c:f>'А-4'!$B$9</c:f>
              <c:strCache>
                <c:ptCount val="1"/>
                <c:pt idx="0">
                  <c:v>Синтетический иностранный индекс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'А-4'!$C$9:$M$9</c:f>
              <c:numCache>
                <c:formatCode>General</c:formatCode>
                <c:ptCount val="11"/>
                <c:pt idx="5" formatCode="0">
                  <c:v>5.9018447878255831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183-4CB4-8687-039A493F2E72}"/>
            </c:ext>
          </c:extLst>
        </c:ser>
        <c:ser>
          <c:idx val="3"/>
          <c:order val="3"/>
          <c:tx>
            <c:strRef>
              <c:f>'А-4'!$B$10</c:f>
              <c:strCache>
                <c:ptCount val="1"/>
                <c:pt idx="0">
                  <c:v>Ключевая ставка Банка России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'А-4'!$C$10:$M$10</c:f>
              <c:numCache>
                <c:formatCode>0</c:formatCode>
                <c:ptCount val="11"/>
                <c:pt idx="1">
                  <c:v>14.4967370151351</c:v>
                </c:pt>
                <c:pt idx="3">
                  <c:v>10.755050776270947</c:v>
                </c:pt>
                <c:pt idx="5">
                  <c:v>4.4812908754744214</c:v>
                </c:pt>
                <c:pt idx="6">
                  <c:v>1.0034342382203576E-2</c:v>
                </c:pt>
                <c:pt idx="7">
                  <c:v>1.0034342382203576E-2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183-4CB4-8687-039A493F2E72}"/>
            </c:ext>
          </c:extLst>
        </c:ser>
        <c:ser>
          <c:idx val="4"/>
          <c:order val="4"/>
          <c:tx>
            <c:strRef>
              <c:f>'А-4'!$B$11</c:f>
              <c:strCache>
                <c:ptCount val="1"/>
                <c:pt idx="0">
                  <c:v>Курсы валют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'А-4'!$C$11:$M$11</c:f>
              <c:numCache>
                <c:formatCode>0</c:formatCode>
                <c:ptCount val="11"/>
                <c:pt idx="1">
                  <c:v>4.9435445586720297</c:v>
                </c:pt>
                <c:pt idx="2">
                  <c:v>4.9155293977549475</c:v>
                </c:pt>
                <c:pt idx="3">
                  <c:v>5.5755118241896273</c:v>
                </c:pt>
                <c:pt idx="4">
                  <c:v>2.2878678051982226</c:v>
                </c:pt>
                <c:pt idx="5">
                  <c:v>2.388383463952942</c:v>
                </c:pt>
                <c:pt idx="6">
                  <c:v>4.2397698524362042</c:v>
                </c:pt>
                <c:pt idx="7">
                  <c:v>1.7104711182077688</c:v>
                </c:pt>
                <c:pt idx="8">
                  <c:v>0.77350669003611983</c:v>
                </c:pt>
                <c:pt idx="9">
                  <c:v>2.8408030456660651E-2</c:v>
                </c:pt>
                <c:pt idx="10">
                  <c:v>0.48313485319661187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183-4CB4-8687-039A493F2E72}"/>
            </c:ext>
          </c:extLst>
        </c:ser>
        <c:ser>
          <c:idx val="5"/>
          <c:order val="5"/>
          <c:tx>
            <c:strRef>
              <c:f>'А-4'!$B$12</c:f>
              <c:strCache>
                <c:ptCount val="1"/>
                <c:pt idx="0">
                  <c:v>Нефть, золото, промышленные металлы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'А-4'!$C$12:$M$12</c:f>
              <c:numCache>
                <c:formatCode>General</c:formatCode>
                <c:ptCount val="11"/>
                <c:pt idx="3" formatCode="0">
                  <c:v>12.89640825728473</c:v>
                </c:pt>
                <c:pt idx="4" formatCode="0">
                  <c:v>6.909022924761854</c:v>
                </c:pt>
                <c:pt idx="5" formatCode="0">
                  <c:v>3.3322916603323316</c:v>
                </c:pt>
                <c:pt idx="6" formatCode="0">
                  <c:v>1.0006849657751005E-2</c:v>
                </c:pt>
                <c:pt idx="7" formatCode="0">
                  <c:v>3.8153022845111684</c:v>
                </c:pt>
                <c:pt idx="8" formatCode="0">
                  <c:v>0.99772528757732726</c:v>
                </c:pt>
                <c:pt idx="9" formatCode="0">
                  <c:v>1.0034342382203576E-2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0183-4CB4-8687-039A493F2E72}"/>
            </c:ext>
          </c:extLst>
        </c:ser>
        <c:ser>
          <c:idx val="6"/>
          <c:order val="6"/>
          <c:tx>
            <c:strRef>
              <c:f>'А-4'!$B$13</c:f>
              <c:strCache>
                <c:ptCount val="1"/>
                <c:pt idx="0">
                  <c:v>Прочее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multiLvlStrRef>
              <c:f>'А-4'!$C$5:$M$6</c:f>
              <c:multiLvlStrCache>
                <c:ptCount val="11"/>
                <c:lvl>
                  <c:pt idx="0">
                    <c:v>I кв. </c:v>
                  </c:pt>
                  <c:pt idx="1">
                    <c:v>II кв. </c:v>
                  </c:pt>
                  <c:pt idx="2">
                    <c:v>III кв. </c:v>
                  </c:pt>
                  <c:pt idx="3">
                    <c:v>IV кв. </c:v>
                  </c:pt>
                  <c:pt idx="4">
                    <c:v>I кв. </c:v>
                  </c:pt>
                  <c:pt idx="5">
                    <c:v>II кв. </c:v>
                  </c:pt>
                  <c:pt idx="6">
                    <c:v>III кв. </c:v>
                  </c:pt>
                  <c:pt idx="7">
                    <c:v>IV кв. </c:v>
                  </c:pt>
                  <c:pt idx="8">
                    <c:v>I кв. </c:v>
                  </c:pt>
                  <c:pt idx="9">
                    <c:v>II кв. </c:v>
                  </c:pt>
                  <c:pt idx="10">
                    <c:v>III кв. 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xVal>
          <c:yVal>
            <c:numRef>
              <c:f>'А-4'!$C$13:$M$13</c:f>
              <c:numCache>
                <c:formatCode>General</c:formatCode>
                <c:ptCount val="11"/>
                <c:pt idx="6" formatCode="0">
                  <c:v>7.1619853552640222E-3</c:v>
                </c:pt>
                <c:pt idx="7">
                  <c:v>9.9795071742736514E-3</c:v>
                </c:pt>
                <c:pt idx="9" formatCode="0">
                  <c:v>5.4128348777082165</c:v>
                </c:pt>
                <c:pt idx="10" formatCode="0">
                  <c:v>7.2830125959099545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183-4CB4-8687-039A493F2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65552"/>
        <c:axId val="206059672"/>
      </c:scatterChart>
      <c:catAx>
        <c:axId val="20606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59672"/>
        <c:crosses val="autoZero"/>
        <c:auto val="1"/>
        <c:lblAlgn val="ctr"/>
        <c:lblOffset val="100"/>
        <c:noMultiLvlLbl val="0"/>
      </c:catAx>
      <c:valAx>
        <c:axId val="206059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60655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702182576015208E-3"/>
          <c:y val="0.64545666666666668"/>
          <c:w val="0.99662978174239847"/>
          <c:h val="0.34988148148148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6928104575159E-2"/>
          <c:y val="5.4800792229435617E-2"/>
          <c:w val="0.84588464052287582"/>
          <c:h val="0.538385069444444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'4'!$B$7</c:f>
              <c:strCache>
                <c:ptCount val="1"/>
                <c:pt idx="0">
                  <c:v>Количество клиентов профучастников-НФО, тыс. 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'4'!$C$4:$N$5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'4'!$C$7:$N$7</c:f>
              <c:numCache>
                <c:formatCode>0</c:formatCode>
                <c:ptCount val="12"/>
                <c:pt idx="0">
                  <c:v>151.64699999999999</c:v>
                </c:pt>
                <c:pt idx="1">
                  <c:v>168.327</c:v>
                </c:pt>
                <c:pt idx="2">
                  <c:v>203.892</c:v>
                </c:pt>
                <c:pt idx="3">
                  <c:v>258.995</c:v>
                </c:pt>
                <c:pt idx="4">
                  <c:v>340.041</c:v>
                </c:pt>
                <c:pt idx="5">
                  <c:v>388.29</c:v>
                </c:pt>
                <c:pt idx="6">
                  <c:v>398.99700000000001</c:v>
                </c:pt>
                <c:pt idx="7">
                  <c:v>478.03899999999999</c:v>
                </c:pt>
                <c:pt idx="8">
                  <c:v>559.73599999999999</c:v>
                </c:pt>
                <c:pt idx="9">
                  <c:v>581.10699999999997</c:v>
                </c:pt>
                <c:pt idx="10">
                  <c:v>601.63300000000004</c:v>
                </c:pt>
                <c:pt idx="11">
                  <c:v>666.38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FE-45D6-B37C-B2AB44334882}"/>
            </c:ext>
          </c:extLst>
        </c:ser>
        <c:ser>
          <c:idx val="1"/>
          <c:order val="1"/>
          <c:tx>
            <c:strRef>
              <c:f>'4'!$B$8</c:f>
              <c:strCache>
                <c:ptCount val="1"/>
                <c:pt idx="0">
                  <c:v>Количество клиентов профучастников-КО, тыс. 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'4'!$C$4:$N$5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'4'!$C$8:$N$8</c:f>
              <c:numCache>
                <c:formatCode>0</c:formatCode>
                <c:ptCount val="12"/>
                <c:pt idx="0">
                  <c:v>0.505</c:v>
                </c:pt>
                <c:pt idx="1">
                  <c:v>0.443</c:v>
                </c:pt>
                <c:pt idx="2">
                  <c:v>0.35399999999999998</c:v>
                </c:pt>
                <c:pt idx="3">
                  <c:v>0.373</c:v>
                </c:pt>
                <c:pt idx="4">
                  <c:v>0.8</c:v>
                </c:pt>
                <c:pt idx="5">
                  <c:v>1.2410000000000001</c:v>
                </c:pt>
                <c:pt idx="6">
                  <c:v>1.643</c:v>
                </c:pt>
                <c:pt idx="7">
                  <c:v>1.9330000000000001</c:v>
                </c:pt>
                <c:pt idx="8">
                  <c:v>2.2080000000000002</c:v>
                </c:pt>
                <c:pt idx="9">
                  <c:v>2.2120000000000002</c:v>
                </c:pt>
                <c:pt idx="10">
                  <c:v>2.2069999999999999</c:v>
                </c:pt>
                <c:pt idx="11">
                  <c:v>2.161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FE-45D6-B37C-B2AB44334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629024"/>
        <c:axId val="163624712"/>
      </c:barChart>
      <c:lineChart>
        <c:grouping val="standard"/>
        <c:varyColors val="0"/>
        <c:ser>
          <c:idx val="2"/>
          <c:order val="2"/>
          <c:tx>
            <c:strRef>
              <c:f>'4'!$B$6</c:f>
              <c:strCache>
                <c:ptCount val="1"/>
                <c:pt idx="0">
                  <c:v>Доля топ-3 профучастников-НФО (правая шкала)</c:v>
                </c:pt>
              </c:strCache>
            </c:strRef>
          </c:tx>
          <c:spPr>
            <a:ln w="9525">
              <a:solidFill>
                <a:schemeClr val="accent4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'1'!$C$4:$J$5</c:f>
              <c:multiLvlStrCache>
                <c:ptCount val="8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'4'!$C$6:$N$6</c:f>
              <c:numCache>
                <c:formatCode>0</c:formatCode>
                <c:ptCount val="12"/>
                <c:pt idx="0">
                  <c:v>86.213377119230856</c:v>
                </c:pt>
                <c:pt idx="1">
                  <c:v>85.140232998865301</c:v>
                </c:pt>
                <c:pt idx="2">
                  <c:v>85.954328762285911</c:v>
                </c:pt>
                <c:pt idx="3">
                  <c:v>85.769254495542995</c:v>
                </c:pt>
                <c:pt idx="4">
                  <c:v>84.774132220007999</c:v>
                </c:pt>
                <c:pt idx="5">
                  <c:v>82.897638442125995</c:v>
                </c:pt>
                <c:pt idx="6">
                  <c:v>82.304063498402002</c:v>
                </c:pt>
                <c:pt idx="7">
                  <c:v>82.851499670813993</c:v>
                </c:pt>
                <c:pt idx="8">
                  <c:v>83.879888387454997</c:v>
                </c:pt>
                <c:pt idx="9">
                  <c:v>83.808516437831997</c:v>
                </c:pt>
                <c:pt idx="10">
                  <c:v>82.601516958133999</c:v>
                </c:pt>
                <c:pt idx="11">
                  <c:v>83.531301745142997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6FE-45D6-B37C-B2AB44334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7064"/>
        <c:axId val="163626280"/>
      </c:lineChart>
      <c:catAx>
        <c:axId val="163629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4712"/>
        <c:crosses val="autoZero"/>
        <c:auto val="1"/>
        <c:lblAlgn val="ctr"/>
        <c:lblOffset val="100"/>
        <c:noMultiLvlLbl val="0"/>
      </c:catAx>
      <c:valAx>
        <c:axId val="163624712"/>
        <c:scaling>
          <c:orientation val="minMax"/>
          <c:max val="1000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9024"/>
        <c:crosses val="autoZero"/>
        <c:crossBetween val="between"/>
        <c:majorUnit val="200"/>
      </c:valAx>
      <c:valAx>
        <c:axId val="163626280"/>
        <c:scaling>
          <c:orientation val="minMax"/>
          <c:max val="1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7064"/>
        <c:crosses val="max"/>
        <c:crossBetween val="between"/>
        <c:majorUnit val="20"/>
      </c:valAx>
      <c:catAx>
        <c:axId val="163627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62628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6.8941176470588231E-3"/>
          <c:y val="0.77344583333333339"/>
          <c:w val="0.9921836601307189"/>
          <c:h val="0.21016805555555557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18439183264435E-2"/>
          <c:y val="5.4800792229435617E-2"/>
          <c:w val="0.89772978150800531"/>
          <c:h val="0.62750451388888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'5'!$B$7</c:f>
              <c:strCache>
                <c:ptCount val="1"/>
                <c:pt idx="0">
                  <c:v>Портфели физлиц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'5'!$C$4:$N$5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'5'!$C$7:$N$7</c:f>
              <c:numCache>
                <c:formatCode>#\ ##0.0</c:formatCode>
                <c:ptCount val="12"/>
                <c:pt idx="0">
                  <c:v>0.53411938890362098</c:v>
                </c:pt>
                <c:pt idx="1">
                  <c:v>0.5461585455711</c:v>
                </c:pt>
                <c:pt idx="2">
                  <c:v>0.57975014690459004</c:v>
                </c:pt>
                <c:pt idx="3">
                  <c:v>0.62799751684994998</c:v>
                </c:pt>
                <c:pt idx="4">
                  <c:v>0.70890820995914994</c:v>
                </c:pt>
                <c:pt idx="5" formatCode="0.0">
                  <c:v>0.73281310499224006</c:v>
                </c:pt>
                <c:pt idx="6" formatCode="0.0">
                  <c:v>0.79672218303441</c:v>
                </c:pt>
                <c:pt idx="7" formatCode="0.0">
                  <c:v>0.92157919191915005</c:v>
                </c:pt>
                <c:pt idx="8" formatCode="0.0">
                  <c:v>1.0201433631814301</c:v>
                </c:pt>
                <c:pt idx="9" formatCode="0.0">
                  <c:v>1.0988032151018599</c:v>
                </c:pt>
                <c:pt idx="10" formatCode="0.0">
                  <c:v>1.1519464459430999</c:v>
                </c:pt>
                <c:pt idx="11" formatCode="0.0">
                  <c:v>1.1756440837519302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E5-40CB-B0D2-30FDB3ECDCB5}"/>
            </c:ext>
          </c:extLst>
        </c:ser>
        <c:ser>
          <c:idx val="1"/>
          <c:order val="1"/>
          <c:tx>
            <c:strRef>
              <c:f>'5'!$B$8</c:f>
              <c:strCache>
                <c:ptCount val="1"/>
                <c:pt idx="0">
                  <c:v>Портфели юрлиц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'5'!$C$4:$N$5</c:f>
              <c:multiLvlStrCache>
                <c:ptCount val="12"/>
                <c:lvl>
                  <c:pt idx="0">
                    <c:v>IV 
кв. </c:v>
                  </c:pt>
                  <c:pt idx="1">
                    <c:v>I 
кв. </c:v>
                  </c:pt>
                  <c:pt idx="2">
                    <c:v>II 
кв. </c:v>
                  </c:pt>
                  <c:pt idx="3">
                    <c:v>III 
кв. </c:v>
                  </c:pt>
                  <c:pt idx="4">
                    <c:v>IV 
кв. </c:v>
                  </c:pt>
                  <c:pt idx="5">
                    <c:v>I 
кв. </c:v>
                  </c:pt>
                  <c:pt idx="6">
                    <c:v>II 
кв. </c:v>
                  </c:pt>
                  <c:pt idx="7">
                    <c:v>III 
кв. </c:v>
                  </c:pt>
                  <c:pt idx="8">
                    <c:v>IV 
кв. </c:v>
                  </c:pt>
                  <c:pt idx="9">
                    <c:v>I 
кв. </c:v>
                  </c:pt>
                  <c:pt idx="10">
                    <c:v>II 
кв. </c:v>
                  </c:pt>
                  <c:pt idx="11">
                    <c:v>III 
кв. 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'5'!$C$8:$N$8</c:f>
              <c:numCache>
                <c:formatCode>#\ ##0.0</c:formatCode>
                <c:ptCount val="12"/>
                <c:pt idx="0">
                  <c:v>0.38725721514306</c:v>
                </c:pt>
                <c:pt idx="1">
                  <c:v>0.36810332203241003</c:v>
                </c:pt>
                <c:pt idx="2">
                  <c:v>0.34820138204133</c:v>
                </c:pt>
                <c:pt idx="3">
                  <c:v>0.42355743362322001</c:v>
                </c:pt>
                <c:pt idx="4">
                  <c:v>0.4397497869923</c:v>
                </c:pt>
                <c:pt idx="5">
                  <c:v>0.50066605069436998</c:v>
                </c:pt>
                <c:pt idx="6">
                  <c:v>0.50590538869135004</c:v>
                </c:pt>
                <c:pt idx="7">
                  <c:v>0.49907298971192998</c:v>
                </c:pt>
                <c:pt idx="8">
                  <c:v>0.51191926312472003</c:v>
                </c:pt>
                <c:pt idx="9" formatCode="0.0">
                  <c:v>0.54041344954927006</c:v>
                </c:pt>
                <c:pt idx="10">
                  <c:v>0.56144453072789002</c:v>
                </c:pt>
                <c:pt idx="11">
                  <c:v>0.59048675383298999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E5-40CB-B0D2-30FDB3ECD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3629808"/>
        <c:axId val="163623144"/>
      </c:barChart>
      <c:lineChart>
        <c:grouping val="standard"/>
        <c:varyColors val="0"/>
        <c:ser>
          <c:idx val="2"/>
          <c:order val="2"/>
          <c:tx>
            <c:strRef>
              <c:f>'5'!$B$9</c:f>
              <c:strCache>
                <c:ptCount val="1"/>
                <c:pt idx="0">
                  <c:v>Доля стандартных стратегий в портфелях физлиц (правая шкала)</c:v>
                </c:pt>
              </c:strCache>
            </c:strRef>
          </c:tx>
          <c:spPr>
            <a:ln w="9525">
              <a:solidFill>
                <a:schemeClr val="accent4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'1'!$D$5:$H$5</c:f>
              <c:strCache>
                <c:ptCount val="5"/>
                <c:pt idx="0">
                  <c:v>I 
кв. </c:v>
                </c:pt>
                <c:pt idx="1">
                  <c:v>II 
кв. </c:v>
                </c:pt>
                <c:pt idx="2">
                  <c:v>III 
кв. </c:v>
                </c:pt>
                <c:pt idx="3">
                  <c:v>IV 
кв. </c:v>
                </c:pt>
                <c:pt idx="4">
                  <c:v>I 
кв. </c:v>
                </c:pt>
              </c:strCache>
            </c:strRef>
          </c:cat>
          <c:val>
            <c:numRef>
              <c:f>'5'!$C$9:$N$9</c:f>
              <c:numCache>
                <c:formatCode>0</c:formatCode>
                <c:ptCount val="12"/>
                <c:pt idx="0">
                  <c:v>30.043793064622719</c:v>
                </c:pt>
                <c:pt idx="1">
                  <c:v>30.199839559730563</c:v>
                </c:pt>
                <c:pt idx="2">
                  <c:v>30.362054021578121</c:v>
                </c:pt>
                <c:pt idx="3">
                  <c:v>30.831562175551198</c:v>
                </c:pt>
                <c:pt idx="4">
                  <c:v>32.893400154561206</c:v>
                </c:pt>
                <c:pt idx="5">
                  <c:v>35.372664228000517</c:v>
                </c:pt>
                <c:pt idx="6">
                  <c:v>34.624609575186874</c:v>
                </c:pt>
                <c:pt idx="7">
                  <c:v>35.105202915164377</c:v>
                </c:pt>
                <c:pt idx="8">
                  <c:v>35.738698725584825</c:v>
                </c:pt>
                <c:pt idx="9">
                  <c:v>35.010444642905277</c:v>
                </c:pt>
                <c:pt idx="10">
                  <c:v>35.247850391732108</c:v>
                </c:pt>
                <c:pt idx="11">
                  <c:v>36.425575854320002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E5-40CB-B0D2-30FDB3ECD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3232"/>
        <c:axId val="163623928"/>
      </c:lineChart>
      <c:catAx>
        <c:axId val="163629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3144"/>
        <c:crosses val="autoZero"/>
        <c:auto val="1"/>
        <c:lblAlgn val="ctr"/>
        <c:lblOffset val="100"/>
        <c:noMultiLvlLbl val="0"/>
      </c:catAx>
      <c:valAx>
        <c:axId val="163623144"/>
        <c:scaling>
          <c:orientation val="minMax"/>
        </c:scaling>
        <c:delete val="0"/>
        <c:axPos val="l"/>
        <c:majorGridlines>
          <c:spPr>
            <a:ln>
              <a:prstDash val="dashDot"/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629808"/>
        <c:crosses val="autoZero"/>
        <c:crossBetween val="between"/>
        <c:majorUnit val="0.60000000000000009"/>
      </c:valAx>
      <c:valAx>
        <c:axId val="163623928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3232"/>
        <c:crosses val="max"/>
        <c:crossBetween val="between"/>
        <c:majorUnit val="10"/>
      </c:valAx>
      <c:catAx>
        <c:axId val="16320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62392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2.9044117647058824E-2"/>
          <c:y val="0.82154687500000001"/>
          <c:w val="0.95456372549019608"/>
          <c:h val="0.16733229166666666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6535947712418"/>
          <c:y val="4.8506944444444443E-2"/>
          <c:w val="0.79592026143790851"/>
          <c:h val="0.6215819444444443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'6'!$B$6</c:f>
              <c:strCache>
                <c:ptCount val="1"/>
                <c:pt idx="0">
                  <c:v>счета ИИС (брокерские), млн ед.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'6'!$C$6:$N$6</c:f>
              <c:numCache>
                <c:formatCode>#\ ##0.0</c:formatCode>
                <c:ptCount val="12"/>
                <c:pt idx="0">
                  <c:v>0.51667300000000005</c:v>
                </c:pt>
                <c:pt idx="1">
                  <c:v>0.62752599999999992</c:v>
                </c:pt>
                <c:pt idx="2">
                  <c:v>0.77332000000000001</c:v>
                </c:pt>
                <c:pt idx="3">
                  <c:v>1.015506</c:v>
                </c:pt>
                <c:pt idx="4">
                  <c:v>1.422561</c:v>
                </c:pt>
                <c:pt idx="5">
                  <c:v>1.7710939999999999</c:v>
                </c:pt>
                <c:pt idx="6">
                  <c:v>2.1214770000000001</c:v>
                </c:pt>
                <c:pt idx="7">
                  <c:v>2.5814550000000001</c:v>
                </c:pt>
                <c:pt idx="8">
                  <c:v>3.055247</c:v>
                </c:pt>
                <c:pt idx="9">
                  <c:v>3.4099219999999999</c:v>
                </c:pt>
                <c:pt idx="10">
                  <c:v>3.678369</c:v>
                </c:pt>
                <c:pt idx="11">
                  <c:v>3.967498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3E-45B7-BC26-3637017A08D6}"/>
            </c:ext>
          </c:extLst>
        </c:ser>
        <c:ser>
          <c:idx val="2"/>
          <c:order val="2"/>
          <c:tx>
            <c:strRef>
              <c:f>'6'!$B$7</c:f>
              <c:strCache>
                <c:ptCount val="1"/>
                <c:pt idx="0">
                  <c:v>счета ИИС (ДУ), млн ед.</c:v>
                </c:pt>
              </c:strCache>
            </c:strRef>
          </c:tx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394-4B9A-9D24-87E4877BC63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394-4B9A-9D24-87E4877BC6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'6'!$C$7:$N$7</c:f>
              <c:numCache>
                <c:formatCode>#\ ##0.0</c:formatCode>
                <c:ptCount val="12"/>
                <c:pt idx="0">
                  <c:v>8.1897000000000011E-2</c:v>
                </c:pt>
                <c:pt idx="1">
                  <c:v>9.4581999999999999E-2</c:v>
                </c:pt>
                <c:pt idx="2">
                  <c:v>0.120115</c:v>
                </c:pt>
                <c:pt idx="3">
                  <c:v>0.15944999999999998</c:v>
                </c:pt>
                <c:pt idx="4">
                  <c:v>0.21970099999999998</c:v>
                </c:pt>
                <c:pt idx="5">
                  <c:v>0.26032699999999998</c:v>
                </c:pt>
                <c:pt idx="6">
                  <c:v>0.264679</c:v>
                </c:pt>
                <c:pt idx="7">
                  <c:v>0.32979199999999997</c:v>
                </c:pt>
                <c:pt idx="8">
                  <c:v>0.40150799999999998</c:v>
                </c:pt>
                <c:pt idx="9">
                  <c:v>0.41975599999999996</c:v>
                </c:pt>
                <c:pt idx="10">
                  <c:v>0.434836</c:v>
                </c:pt>
                <c:pt idx="11">
                  <c:v>0.454899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3E-45B7-BC26-3637017A0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205976"/>
        <c:axId val="163204408"/>
      </c:barChart>
      <c:lineChart>
        <c:grouping val="stacked"/>
        <c:varyColors val="0"/>
        <c:ser>
          <c:idx val="0"/>
          <c:order val="0"/>
          <c:tx>
            <c:strRef>
              <c:f>'6'!$B$8</c:f>
              <c:strCache>
                <c:ptCount val="1"/>
                <c:pt idx="0">
                  <c:v>активы ИИС, млрд руб. (правая шкала)</c:v>
                </c:pt>
              </c:strCache>
            </c:strRef>
          </c:tx>
          <c:spPr>
            <a:ln w="9525">
              <a:solidFill>
                <a:schemeClr val="accent5"/>
              </a:solidFill>
              <a:prstDash val="dash"/>
            </a:ln>
          </c:spPr>
          <c:marker>
            <c:symbol val="diamond"/>
            <c:size val="5"/>
            <c:spPr>
              <a:ln>
                <a:solidFill>
                  <a:schemeClr val="accent5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'6'!$C$8:$N$8</c:f>
              <c:numCache>
                <c:formatCode>#,##0</c:formatCode>
                <c:ptCount val="12"/>
                <c:pt idx="0">
                  <c:v>98.829518648293202</c:v>
                </c:pt>
                <c:pt idx="1">
                  <c:v>108.575</c:v>
                </c:pt>
                <c:pt idx="2">
                  <c:v>120.25248692577991</c:v>
                </c:pt>
                <c:pt idx="3">
                  <c:v>143.80557471068201</c:v>
                </c:pt>
                <c:pt idx="4">
                  <c:v>197.26560336490502</c:v>
                </c:pt>
                <c:pt idx="5">
                  <c:v>217.50203460516502</c:v>
                </c:pt>
                <c:pt idx="6">
                  <c:v>245.94320047233799</c:v>
                </c:pt>
                <c:pt idx="7">
                  <c:v>285.55175303962602</c:v>
                </c:pt>
                <c:pt idx="8">
                  <c:v>375.62080904655795</c:v>
                </c:pt>
                <c:pt idx="9">
                  <c:v>418.10973268604499</c:v>
                </c:pt>
                <c:pt idx="10">
                  <c:v>453.53682737085001</c:v>
                </c:pt>
                <c:pt idx="11">
                  <c:v>482.14310428029501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93E-45B7-BC26-3637017A0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3624"/>
        <c:axId val="163202448"/>
      </c:lineChart>
      <c:catAx>
        <c:axId val="16320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4408"/>
        <c:crosses val="autoZero"/>
        <c:auto val="1"/>
        <c:lblAlgn val="ctr"/>
        <c:lblOffset val="100"/>
        <c:noMultiLvlLbl val="0"/>
      </c:catAx>
      <c:valAx>
        <c:axId val="163204408"/>
        <c:scaling>
          <c:orientation val="minMax"/>
          <c:max val="6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\ ##0.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5976"/>
        <c:crosses val="autoZero"/>
        <c:crossBetween val="between"/>
        <c:majorUnit val="1"/>
      </c:valAx>
      <c:valAx>
        <c:axId val="163202448"/>
        <c:scaling>
          <c:orientation val="minMax"/>
          <c:max val="56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3624"/>
        <c:crosses val="max"/>
        <c:crossBetween val="between"/>
        <c:majorUnit val="80"/>
      </c:valAx>
      <c:catAx>
        <c:axId val="163203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202448"/>
        <c:crosses val="autoZero"/>
        <c:auto val="1"/>
        <c:lblAlgn val="ctr"/>
        <c:lblOffset val="100"/>
        <c:noMultiLvlLbl val="1"/>
      </c:catAx>
    </c:plotArea>
    <c:legend>
      <c:legendPos val="b"/>
      <c:layout>
        <c:manualLayout>
          <c:xMode val="edge"/>
          <c:yMode val="edge"/>
          <c:x val="4.0745424836601304E-2"/>
          <c:y val="0.80889236111111107"/>
          <c:w val="0.93511013071895421"/>
          <c:h val="0.18228819444444444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13725490196093E-2"/>
          <c:y val="5.4800694444444444E-2"/>
          <c:w val="0.88428674717577527"/>
          <c:h val="0.67299780701754397"/>
        </c:manualLayout>
      </c:layout>
      <c:lineChart>
        <c:grouping val="standard"/>
        <c:varyColors val="0"/>
        <c:ser>
          <c:idx val="1"/>
          <c:order val="0"/>
          <c:tx>
            <c:strRef>
              <c:f>'7'!$B$8</c:f>
              <c:strCache>
                <c:ptCount val="1"/>
                <c:pt idx="0">
                  <c:v>все счета</c:v>
                </c:pt>
              </c:strCache>
            </c:strRef>
          </c:tx>
          <c:spPr>
            <a:ln w="9525">
              <a:solidFill>
                <a:schemeClr val="accent3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cat>
            <c:multiLvlStrRef>
              <c:f>'7'!$C$4:$N$5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'7'!$C$8:$N$8</c:f>
              <c:numCache>
                <c:formatCode>0</c:formatCode>
                <c:ptCount val="12"/>
                <c:pt idx="0">
                  <c:v>5.9422014669547103</c:v>
                </c:pt>
                <c:pt idx="1">
                  <c:v>11.723723551880516</c:v>
                </c:pt>
                <c:pt idx="2">
                  <c:v>9.5695193088680508</c:v>
                </c:pt>
                <c:pt idx="3">
                  <c:v>7.425540729829085</c:v>
                </c:pt>
                <c:pt idx="4">
                  <c:v>7.0028758221965708</c:v>
                </c:pt>
                <c:pt idx="5">
                  <c:v>10.15557616508231</c:v>
                </c:pt>
                <c:pt idx="6">
                  <c:v>7.9359040061290314</c:v>
                </c:pt>
                <c:pt idx="7">
                  <c:v>8.3464088677430777</c:v>
                </c:pt>
                <c:pt idx="8">
                  <c:v>10.98193615703153</c:v>
                </c:pt>
                <c:pt idx="9">
                  <c:v>17.800780587137282</c:v>
                </c:pt>
                <c:pt idx="10">
                  <c:v>21.578845149095525</c:v>
                </c:pt>
                <c:pt idx="11">
                  <c:v>20.13528518371983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0D-4846-A96A-79198EF6739D}"/>
            </c:ext>
          </c:extLst>
        </c:ser>
        <c:ser>
          <c:idx val="0"/>
          <c:order val="1"/>
          <c:tx>
            <c:strRef>
              <c:f>'7'!$B$6</c:f>
              <c:strCache>
                <c:ptCount val="1"/>
                <c:pt idx="0">
                  <c:v>брокерские</c:v>
                </c:pt>
              </c:strCache>
            </c:strRef>
          </c:tx>
          <c:spPr>
            <a:ln w="9525">
              <a:prstDash val="dash"/>
            </a:ln>
          </c:spPr>
          <c:marker>
            <c:symbol val="square"/>
            <c:size val="5"/>
          </c:marker>
          <c:cat>
            <c:multiLvlStrRef>
              <c:f>'7'!$C$4:$N$5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'7'!$C$6:$N$6</c:f>
              <c:numCache>
                <c:formatCode>0</c:formatCode>
                <c:ptCount val="12"/>
                <c:pt idx="0">
                  <c:v>4.6721545295244304</c:v>
                </c:pt>
                <c:pt idx="1">
                  <c:v>8.6866154201445021</c:v>
                </c:pt>
                <c:pt idx="2">
                  <c:v>6.3004058149689222</c:v>
                </c:pt>
                <c:pt idx="3">
                  <c:v>4.724294856414633</c:v>
                </c:pt>
                <c:pt idx="4">
                  <c:v>4.6424258058464174</c:v>
                </c:pt>
                <c:pt idx="5">
                  <c:v>6.7366256792299168</c:v>
                </c:pt>
                <c:pt idx="6">
                  <c:v>5.580816631462401</c:v>
                </c:pt>
                <c:pt idx="7">
                  <c:v>5.954690704050277</c:v>
                </c:pt>
                <c:pt idx="8">
                  <c:v>7.6195542253891606</c:v>
                </c:pt>
                <c:pt idx="9">
                  <c:v>12.57919912465098</c:v>
                </c:pt>
                <c:pt idx="10">
                  <c:v>15.682208348984705</c:v>
                </c:pt>
                <c:pt idx="11">
                  <c:v>15.326210780557586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0D-4846-A96A-79198EF6739D}"/>
            </c:ext>
          </c:extLst>
        </c:ser>
        <c:ser>
          <c:idx val="2"/>
          <c:order val="2"/>
          <c:tx>
            <c:strRef>
              <c:f>'7'!$B$7</c:f>
              <c:strCache>
                <c:ptCount val="1"/>
                <c:pt idx="0">
                  <c:v>ДУ</c:v>
                </c:pt>
              </c:strCache>
            </c:strRef>
          </c:tx>
          <c:spPr>
            <a:ln w="9525">
              <a:solidFill>
                <a:schemeClr val="accent2"/>
              </a:solidFill>
              <a:prstDash val="dash"/>
            </a:ln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dash"/>
              </a:ln>
            </c:spPr>
          </c:marker>
          <c:val>
            <c:numRef>
              <c:f>'7'!$C$7:$N$7</c:f>
              <c:numCache>
                <c:formatCode>0</c:formatCode>
                <c:ptCount val="12"/>
                <c:pt idx="0">
                  <c:v>31.307650569723279</c:v>
                </c:pt>
                <c:pt idx="1">
                  <c:v>31.565901498006248</c:v>
                </c:pt>
                <c:pt idx="2">
                  <c:v>24.602846512726629</c:v>
                </c:pt>
                <c:pt idx="3">
                  <c:v>21.191893679716159</c:v>
                </c:pt>
                <c:pt idx="4">
                  <c:v>20.238001314924393</c:v>
                </c:pt>
                <c:pt idx="5">
                  <c:v>32.700061625143057</c:v>
                </c:pt>
                <c:pt idx="6">
                  <c:v>69.460825610783488</c:v>
                </c:pt>
                <c:pt idx="7">
                  <c:v>22.302149691026653</c:v>
                </c:pt>
                <c:pt idx="8">
                  <c:v>28.210580964646919</c:v>
                </c:pt>
                <c:pt idx="9">
                  <c:v>61.961233847436439</c:v>
                </c:pt>
                <c:pt idx="10">
                  <c:v>65.296446326643348</c:v>
                </c:pt>
                <c:pt idx="11">
                  <c:v>54.143316301302121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4800"/>
        <c:axId val="163202840"/>
      </c:lineChart>
      <c:catAx>
        <c:axId val="163204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2840"/>
        <c:crosses val="autoZero"/>
        <c:auto val="1"/>
        <c:lblAlgn val="ctr"/>
        <c:lblOffset val="100"/>
        <c:noMultiLvlLbl val="0"/>
      </c:catAx>
      <c:valAx>
        <c:axId val="16320284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4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599999999999992E-2"/>
          <c:y val="0.85282083333333336"/>
          <c:w val="0.82024698795180728"/>
          <c:h val="5.8639985380116957E-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13725490196093E-2"/>
          <c:y val="5.4800694444444444E-2"/>
          <c:w val="0.88428674717577527"/>
          <c:h val="0.67299780701754397"/>
        </c:manualLayout>
      </c:layout>
      <c:lineChart>
        <c:grouping val="standard"/>
        <c:varyColors val="0"/>
        <c:ser>
          <c:idx val="1"/>
          <c:order val="0"/>
          <c:tx>
            <c:strRef>
              <c:f>'8'!$B$7</c:f>
              <c:strCache>
                <c:ptCount val="1"/>
                <c:pt idx="0">
                  <c:v>средний размер счета (ДУ)</c:v>
                </c:pt>
              </c:strCache>
            </c:strRef>
          </c:tx>
          <c:spPr>
            <a:ln w="9525">
              <a:prstDash val="dash"/>
            </a:ln>
          </c:spPr>
          <c:marker>
            <c:symbol val="triangle"/>
            <c:size val="5"/>
            <c:spPr>
              <a:ln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'8'!$C$4:$N$5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'8'!$C$7:$N$7</c:f>
              <c:numCache>
                <c:formatCode>0</c:formatCode>
                <c:ptCount val="12"/>
                <c:pt idx="0">
                  <c:v>408.44163759771175</c:v>
                </c:pt>
                <c:pt idx="1">
                  <c:v>373.22112029773109</c:v>
                </c:pt>
                <c:pt idx="2">
                  <c:v>334.49118997273615</c:v>
                </c:pt>
                <c:pt idx="3">
                  <c:v>303.85512966322995</c:v>
                </c:pt>
                <c:pt idx="4">
                  <c:v>301.09867764739812</c:v>
                </c:pt>
                <c:pt idx="5">
                  <c:v>284.94835252070277</c:v>
                </c:pt>
                <c:pt idx="6">
                  <c:v>291.61325214860648</c:v>
                </c:pt>
                <c:pt idx="7">
                  <c:v>273.6437313056594</c:v>
                </c:pt>
                <c:pt idx="8">
                  <c:v>263.022180316711</c:v>
                </c:pt>
                <c:pt idx="9">
                  <c:v>260.92996808450863</c:v>
                </c:pt>
                <c:pt idx="10">
                  <c:v>257.73476763134835</c:v>
                </c:pt>
                <c:pt idx="11">
                  <c:v>256.30229317499709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0D-4846-A96A-79198EF6739D}"/>
            </c:ext>
          </c:extLst>
        </c:ser>
        <c:ser>
          <c:idx val="0"/>
          <c:order val="1"/>
          <c:tx>
            <c:strRef>
              <c:f>'8'!$B$6</c:f>
              <c:strCache>
                <c:ptCount val="1"/>
                <c:pt idx="0">
                  <c:v>средний размер счета (брокерский)</c:v>
                </c:pt>
              </c:strCache>
            </c:strRef>
          </c:tx>
          <c:spPr>
            <a:ln w="9525">
              <a:prstDash val="dash"/>
            </a:ln>
          </c:spPr>
          <c:marker>
            <c:symbol val="square"/>
            <c:size val="5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'8'!$C$4:$N$5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'8'!$C$6:$N$6</c:f>
              <c:numCache>
                <c:formatCode>0</c:formatCode>
                <c:ptCount val="12"/>
                <c:pt idx="0">
                  <c:v>126.53917246295704</c:v>
                </c:pt>
                <c:pt idx="1">
                  <c:v>116.7680701676106</c:v>
                </c:pt>
                <c:pt idx="2">
                  <c:v>103.54714431568394</c:v>
                </c:pt>
                <c:pt idx="3">
                  <c:v>93.899863010046232</c:v>
                </c:pt>
                <c:pt idx="4">
                  <c:v>92.167522367823949</c:v>
                </c:pt>
                <c:pt idx="5">
                  <c:v>80.923025451222799</c:v>
                </c:pt>
                <c:pt idx="6">
                  <c:v>79.548020792540768</c:v>
                </c:pt>
                <c:pt idx="7">
                  <c:v>75.657425601015703</c:v>
                </c:pt>
                <c:pt idx="8">
                  <c:v>88.37756799105145</c:v>
                </c:pt>
                <c:pt idx="9">
                  <c:v>90.495563535694941</c:v>
                </c:pt>
                <c:pt idx="10">
                  <c:v>92.830401722367981</c:v>
                </c:pt>
                <c:pt idx="11">
                  <c:v>92.136517124213299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0D-4846-A96A-79198EF67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4016"/>
        <c:axId val="163200488"/>
      </c:lineChart>
      <c:catAx>
        <c:axId val="163204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0488"/>
        <c:crosses val="autoZero"/>
        <c:auto val="1"/>
        <c:lblAlgn val="ctr"/>
        <c:lblOffset val="100"/>
        <c:noMultiLvlLbl val="0"/>
      </c:catAx>
      <c:valAx>
        <c:axId val="163200488"/>
        <c:scaling>
          <c:orientation val="minMax"/>
          <c:max val="500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401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8.1599999999999992E-2"/>
          <c:y val="0.85282083333333336"/>
          <c:w val="0.84799477124183009"/>
          <c:h val="0.1209097222222222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45770891541798E-2"/>
          <c:y val="5.1400554097404488E-2"/>
          <c:w val="0.87907614379084964"/>
          <c:h val="0.50968958333333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'9'!$B$30</c:f>
              <c:strCache>
                <c:ptCount val="1"/>
                <c:pt idx="0">
                  <c:v>Денежные средства и депозиты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'9'!$C$30:$N$30</c:f>
              <c:numCache>
                <c:formatCode>0</c:formatCode>
                <c:ptCount val="12"/>
                <c:pt idx="0">
                  <c:v>15.932278481665382</c:v>
                </c:pt>
                <c:pt idx="1">
                  <c:v>11.864233663511941</c:v>
                </c:pt>
                <c:pt idx="2">
                  <c:v>12.813849355772913</c:v>
                </c:pt>
                <c:pt idx="3">
                  <c:v>10.195637061401911</c:v>
                </c:pt>
                <c:pt idx="4">
                  <c:v>15.801456277177071</c:v>
                </c:pt>
                <c:pt idx="5">
                  <c:v>13.135581038381176</c:v>
                </c:pt>
                <c:pt idx="6">
                  <c:v>11.490257453109152</c:v>
                </c:pt>
                <c:pt idx="7">
                  <c:v>12.283085451998151</c:v>
                </c:pt>
                <c:pt idx="8">
                  <c:v>17.630527724234756</c:v>
                </c:pt>
                <c:pt idx="9">
                  <c:v>12.706858471421617</c:v>
                </c:pt>
                <c:pt idx="10">
                  <c:v>11.19288593350352</c:v>
                </c:pt>
                <c:pt idx="11">
                  <c:v>11.138634453604688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FB-42BD-AFD0-AB80B60BC987}"/>
            </c:ext>
          </c:extLst>
        </c:ser>
        <c:ser>
          <c:idx val="1"/>
          <c:order val="1"/>
          <c:tx>
            <c:strRef>
              <c:f>'9'!$B$31</c:f>
              <c:strCache>
                <c:ptCount val="1"/>
                <c:pt idx="0">
                  <c:v>Госуд. и муниц. облигации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'9'!$C$31:$N$31</c:f>
              <c:numCache>
                <c:formatCode>0</c:formatCode>
                <c:ptCount val="12"/>
                <c:pt idx="0">
                  <c:v>20.810697075195634</c:v>
                </c:pt>
                <c:pt idx="1">
                  <c:v>20.729875591769375</c:v>
                </c:pt>
                <c:pt idx="2">
                  <c:v>18.908854657537489</c:v>
                </c:pt>
                <c:pt idx="3">
                  <c:v>17.41987847733467</c:v>
                </c:pt>
                <c:pt idx="4">
                  <c:v>14.506243884812495</c:v>
                </c:pt>
                <c:pt idx="5">
                  <c:v>13.615048330834426</c:v>
                </c:pt>
                <c:pt idx="6">
                  <c:v>11.757151152179247</c:v>
                </c:pt>
                <c:pt idx="7">
                  <c:v>9.9446342196678206</c:v>
                </c:pt>
                <c:pt idx="8">
                  <c:v>8.2985632817473451</c:v>
                </c:pt>
                <c:pt idx="9">
                  <c:v>7.5019364690160657</c:v>
                </c:pt>
                <c:pt idx="10">
                  <c:v>6.635640966523261</c:v>
                </c:pt>
                <c:pt idx="11">
                  <c:v>5.705646820423552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FB-42BD-AFD0-AB80B60BC987}"/>
            </c:ext>
          </c:extLst>
        </c:ser>
        <c:ser>
          <c:idx val="2"/>
          <c:order val="2"/>
          <c:tx>
            <c:strRef>
              <c:f>'9'!$B$32</c:f>
              <c:strCache>
                <c:ptCount val="1"/>
                <c:pt idx="0">
                  <c:v>Облигации резидентов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'9'!$C$32:$N$32</c:f>
              <c:numCache>
                <c:formatCode>0</c:formatCode>
                <c:ptCount val="12"/>
                <c:pt idx="0">
                  <c:v>11.398171180497792</c:v>
                </c:pt>
                <c:pt idx="1">
                  <c:v>14.473318632078177</c:v>
                </c:pt>
                <c:pt idx="2">
                  <c:v>15.652758871679287</c:v>
                </c:pt>
                <c:pt idx="3">
                  <c:v>19.1325443524359</c:v>
                </c:pt>
                <c:pt idx="4">
                  <c:v>19.854844264678359</c:v>
                </c:pt>
                <c:pt idx="5">
                  <c:v>22.024910959737699</c:v>
                </c:pt>
                <c:pt idx="6">
                  <c:v>21.234142332182017</c:v>
                </c:pt>
                <c:pt idx="7">
                  <c:v>21.269661619297313</c:v>
                </c:pt>
                <c:pt idx="8">
                  <c:v>18.659543410219435</c:v>
                </c:pt>
                <c:pt idx="9">
                  <c:v>17.8142960332925</c:v>
                </c:pt>
                <c:pt idx="10">
                  <c:v>16.719969453938962</c:v>
                </c:pt>
                <c:pt idx="11">
                  <c:v>16.507364143343807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FFB-42BD-AFD0-AB80B60BC987}"/>
            </c:ext>
          </c:extLst>
        </c:ser>
        <c:ser>
          <c:idx val="3"/>
          <c:order val="3"/>
          <c:tx>
            <c:strRef>
              <c:f>'9'!$B$33</c:f>
              <c:strCache>
                <c:ptCount val="1"/>
                <c:pt idx="0">
                  <c:v>Облигации иностранных эмитентов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'9'!$C$33:$N$33</c:f>
              <c:numCache>
                <c:formatCode>0</c:formatCode>
                <c:ptCount val="12"/>
                <c:pt idx="0">
                  <c:v>1.2604489321546157</c:v>
                </c:pt>
                <c:pt idx="1">
                  <c:v>1.3128812503181939</c:v>
                </c:pt>
                <c:pt idx="2">
                  <c:v>1.2207891738871646</c:v>
                </c:pt>
                <c:pt idx="3">
                  <c:v>1.2759973390647257</c:v>
                </c:pt>
                <c:pt idx="4">
                  <c:v>1.3502836719855045</c:v>
                </c:pt>
                <c:pt idx="5">
                  <c:v>1.2684234796983183</c:v>
                </c:pt>
                <c:pt idx="6">
                  <c:v>1.3485068240392455</c:v>
                </c:pt>
                <c:pt idx="7">
                  <c:v>1.4145428019695863</c:v>
                </c:pt>
                <c:pt idx="8">
                  <c:v>1.3012288568693668</c:v>
                </c:pt>
                <c:pt idx="9">
                  <c:v>1.6119225048417396</c:v>
                </c:pt>
                <c:pt idx="10">
                  <c:v>1.4943030966013213</c:v>
                </c:pt>
                <c:pt idx="11">
                  <c:v>1.3654321121396307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FFB-42BD-AFD0-AB80B60BC987}"/>
            </c:ext>
          </c:extLst>
        </c:ser>
        <c:ser>
          <c:idx val="4"/>
          <c:order val="4"/>
          <c:tx>
            <c:strRef>
              <c:f>'9'!$B$34</c:f>
              <c:strCache>
                <c:ptCount val="1"/>
                <c:pt idx="0">
                  <c:v>Российские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'9'!$C$34:$N$34</c:f>
              <c:numCache>
                <c:formatCode>0</c:formatCode>
                <c:ptCount val="12"/>
                <c:pt idx="0">
                  <c:v>21.431584513983797</c:v>
                </c:pt>
                <c:pt idx="1">
                  <c:v>22.682651845266395</c:v>
                </c:pt>
                <c:pt idx="2">
                  <c:v>23.448379166364681</c:v>
                </c:pt>
                <c:pt idx="3">
                  <c:v>22.253577964351713</c:v>
                </c:pt>
                <c:pt idx="4">
                  <c:v>20.706648352080119</c:v>
                </c:pt>
                <c:pt idx="5">
                  <c:v>20.784232941208739</c:v>
                </c:pt>
                <c:pt idx="6">
                  <c:v>23.71325837375592</c:v>
                </c:pt>
                <c:pt idx="7">
                  <c:v>22.997888484742322</c:v>
                </c:pt>
                <c:pt idx="8">
                  <c:v>20.53485852809856</c:v>
                </c:pt>
                <c:pt idx="9">
                  <c:v>21.292156472599448</c:v>
                </c:pt>
                <c:pt idx="10">
                  <c:v>23.076402759209934</c:v>
                </c:pt>
                <c:pt idx="11">
                  <c:v>25.294815047247916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FB-42BD-AFD0-AB80B60BC987}"/>
            </c:ext>
          </c:extLst>
        </c:ser>
        <c:ser>
          <c:idx val="5"/>
          <c:order val="5"/>
          <c:tx>
            <c:strRef>
              <c:f>'9'!$B$35</c:f>
              <c:strCache>
                <c:ptCount val="1"/>
                <c:pt idx="0">
                  <c:v>Иностранные акции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'9'!$C$35:$N$35</c:f>
              <c:numCache>
                <c:formatCode>0</c:formatCode>
                <c:ptCount val="12"/>
                <c:pt idx="0">
                  <c:v>1.515831059430055</c:v>
                </c:pt>
                <c:pt idx="1">
                  <c:v>2.0239621975489142</c:v>
                </c:pt>
                <c:pt idx="2">
                  <c:v>2.1213264400215266</c:v>
                </c:pt>
                <c:pt idx="3">
                  <c:v>2.3379281367736384</c:v>
                </c:pt>
                <c:pt idx="4">
                  <c:v>2.2512724500352927</c:v>
                </c:pt>
                <c:pt idx="5">
                  <c:v>2.8474974246443456</c:v>
                </c:pt>
                <c:pt idx="6">
                  <c:v>4.2962387997501992</c:v>
                </c:pt>
                <c:pt idx="7">
                  <c:v>5.7503074394123495</c:v>
                </c:pt>
                <c:pt idx="8">
                  <c:v>6.4247610792640435</c:v>
                </c:pt>
                <c:pt idx="9">
                  <c:v>9.1046272360716447</c:v>
                </c:pt>
                <c:pt idx="10">
                  <c:v>9.1217885293318979</c:v>
                </c:pt>
                <c:pt idx="11">
                  <c:v>9.1446103818023712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FFB-42BD-AFD0-AB80B60BC987}"/>
            </c:ext>
          </c:extLst>
        </c:ser>
        <c:ser>
          <c:idx val="6"/>
          <c:order val="6"/>
          <c:tx>
            <c:strRef>
              <c:f>'9'!$B$36</c:f>
              <c:strCache>
                <c:ptCount val="1"/>
                <c:pt idx="0">
                  <c:v>Депозитарные расписки</c:v>
                </c:pt>
              </c:strCache>
            </c:strRef>
          </c:tx>
          <c:invertIfNegative val="0"/>
          <c:dLbls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AD3-4941-8360-B1D534E5D3DD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AD3-4941-8360-B1D534E5D3D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'9'!$C$36:$N$36</c:f>
              <c:numCache>
                <c:formatCode>0</c:formatCode>
                <c:ptCount val="12"/>
                <c:pt idx="0">
                  <c:v>0.46511747420936472</c:v>
                </c:pt>
                <c:pt idx="1">
                  <c:v>0.52282176411189474</c:v>
                </c:pt>
                <c:pt idx="2">
                  <c:v>0.47919731855995668</c:v>
                </c:pt>
                <c:pt idx="3">
                  <c:v>0.48853762532046607</c:v>
                </c:pt>
                <c:pt idx="4">
                  <c:v>0.56240965860010528</c:v>
                </c:pt>
                <c:pt idx="5">
                  <c:v>0.68089293419032992</c:v>
                </c:pt>
                <c:pt idx="6">
                  <c:v>0.91871905526989206</c:v>
                </c:pt>
                <c:pt idx="7">
                  <c:v>1.3391759322273666</c:v>
                </c:pt>
                <c:pt idx="8">
                  <c:v>2.3784973975290629</c:v>
                </c:pt>
                <c:pt idx="9">
                  <c:v>3.1147349732944063</c:v>
                </c:pt>
                <c:pt idx="10">
                  <c:v>3.9372466029883659</c:v>
                </c:pt>
                <c:pt idx="11">
                  <c:v>3.9929049282716953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D3-4941-8360-B1D534E5D3DD}"/>
            </c:ext>
          </c:extLst>
        </c:ser>
        <c:ser>
          <c:idx val="7"/>
          <c:order val="7"/>
          <c:tx>
            <c:strRef>
              <c:f>'9'!$B$37</c:f>
              <c:strCache>
                <c:ptCount val="1"/>
                <c:pt idx="0">
                  <c:v>Паи, 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'9'!$C$37:$N$37</c:f>
              <c:numCache>
                <c:formatCode>0</c:formatCode>
                <c:ptCount val="12"/>
                <c:pt idx="0">
                  <c:v>27.14146357666284</c:v>
                </c:pt>
                <c:pt idx="1">
                  <c:v>26.362986455455484</c:v>
                </c:pt>
                <c:pt idx="2">
                  <c:v>25.32729396626776</c:v>
                </c:pt>
                <c:pt idx="3">
                  <c:v>26.871954992775638</c:v>
                </c:pt>
                <c:pt idx="4">
                  <c:v>24.944638380962829</c:v>
                </c:pt>
                <c:pt idx="5">
                  <c:v>25.617375333247278</c:v>
                </c:pt>
                <c:pt idx="6">
                  <c:v>25.219128024930338</c:v>
                </c:pt>
                <c:pt idx="7">
                  <c:v>24.968717716541519</c:v>
                </c:pt>
                <c:pt idx="8">
                  <c:v>24.725028978625733</c:v>
                </c:pt>
                <c:pt idx="9">
                  <c:v>26.82823111448079</c:v>
                </c:pt>
                <c:pt idx="10">
                  <c:v>27.79414592031474</c:v>
                </c:pt>
                <c:pt idx="11">
                  <c:v>26.820670507906563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AD3-4941-8360-B1D534E5D3DD}"/>
            </c:ext>
          </c:extLst>
        </c:ser>
        <c:ser>
          <c:idx val="8"/>
          <c:order val="8"/>
          <c:tx>
            <c:strRef>
              <c:f>'9'!$B$38</c:f>
              <c:strCache>
                <c:ptCount val="1"/>
                <c:pt idx="0">
                  <c:v>Прочее</c:v>
                </c:pt>
              </c:strCache>
            </c:strRef>
          </c:tx>
          <c:invertIfNegative val="0"/>
          <c:cat>
            <c:multiLvlStrRef>
              <c:f>'9'!$C$4:$N$5</c:f>
              <c:multiLvlStrCache>
                <c:ptCount val="12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  <c:pt idx="9">
                    <c:v>I кв.</c:v>
                  </c:pt>
                  <c:pt idx="10">
                    <c:v>II кв.</c:v>
                  </c:pt>
                  <c:pt idx="11">
                    <c:v>III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'9'!$C$38:$N$38</c:f>
              <c:numCache>
                <c:formatCode>0</c:formatCode>
                <c:ptCount val="12"/>
                <c:pt idx="0">
                  <c:v>4.4407706200516379E-2</c:v>
                </c:pt>
                <c:pt idx="1">
                  <c:v>2.7268599939626294E-2</c:v>
                </c:pt>
                <c:pt idx="2">
                  <c:v>2.7551049909219999E-2</c:v>
                </c:pt>
                <c:pt idx="3">
                  <c:v>2.3944050541347475E-2</c:v>
                </c:pt>
                <c:pt idx="4">
                  <c:v>2.220305966822814E-2</c:v>
                </c:pt>
                <c:pt idx="5">
                  <c:v>2.6037558057714297E-2</c:v>
                </c:pt>
                <c:pt idx="6">
                  <c:v>2.259798478399121E-2</c:v>
                </c:pt>
                <c:pt idx="7">
                  <c:v>3.1986334143542974E-2</c:v>
                </c:pt>
                <c:pt idx="8">
                  <c:v>4.6990743411694715E-2</c:v>
                </c:pt>
                <c:pt idx="9">
                  <c:v>2.5236724981772176E-2</c:v>
                </c:pt>
                <c:pt idx="10">
                  <c:v>2.7616737588011427E-2</c:v>
                </c:pt>
                <c:pt idx="11">
                  <c:v>2.9921605259780208E-2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D3-4941-8360-B1D534E5D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3201664"/>
        <c:axId val="163206368"/>
      </c:barChart>
      <c:catAx>
        <c:axId val="1632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6368"/>
        <c:crosses val="autoZero"/>
        <c:auto val="0"/>
        <c:lblAlgn val="ctr"/>
        <c:lblOffset val="100"/>
        <c:noMultiLvlLbl val="0"/>
      </c:catAx>
      <c:valAx>
        <c:axId val="163206368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6320166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3.3570950468540833E-2"/>
          <c:y val="0.69018750000000006"/>
          <c:w val="0.93667670682730919"/>
          <c:h val="0.30981249999999999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261923</xdr:colOff>
      <xdr:row>12</xdr:row>
      <xdr:rowOff>28744</xdr:rowOff>
    </xdr:from>
    <xdr:to>
      <xdr:col>9</xdr:col>
      <xdr:colOff>163823</xdr:colOff>
      <xdr:row>27</xdr:row>
      <xdr:rowOff>51243</xdr:rowOff>
    </xdr:to>
    <xdr:graphicFrame macro="">
      <xdr:nvGraphicFramePr>
        <xdr:cNvPr id="4" name="Chart 2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527683</xdr:colOff>
      <xdr:row>14</xdr:row>
      <xdr:rowOff>169545</xdr:rowOff>
    </xdr:from>
    <xdr:to>
      <xdr:col>19</xdr:col>
      <xdr:colOff>467683</xdr:colOff>
      <xdr:row>29</xdr:row>
      <xdr:rowOff>48045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197273</xdr:colOff>
      <xdr:row>18</xdr:row>
      <xdr:rowOff>130916</xdr:rowOff>
    </xdr:from>
    <xdr:to>
      <xdr:col>29</xdr:col>
      <xdr:colOff>286823</xdr:colOff>
      <xdr:row>33</xdr:row>
      <xdr:rowOff>9416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46B1F5CD-31E8-4748-B301-6EC9EC26A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350520</xdr:colOff>
      <xdr:row>10</xdr:row>
      <xdr:rowOff>69532</xdr:rowOff>
    </xdr:from>
    <xdr:to>
      <xdr:col>18</xdr:col>
      <xdr:colOff>385770</xdr:colOff>
      <xdr:row>24</xdr:row>
      <xdr:rowOff>146152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CF21DC1A-FF94-4FDB-A288-4E99A0D76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190732</xdr:colOff>
      <xdr:row>7</xdr:row>
      <xdr:rowOff>91068</xdr:rowOff>
    </xdr:from>
    <xdr:to>
      <xdr:col>19</xdr:col>
      <xdr:colOff>130732</xdr:colOff>
      <xdr:row>21</xdr:row>
      <xdr:rowOff>160068</xdr:rowOff>
    </xdr:to>
    <xdr:graphicFrame macro="">
      <xdr:nvGraphicFramePr>
        <xdr:cNvPr id="3" name="Chart 1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228368</xdr:colOff>
      <xdr:row>12</xdr:row>
      <xdr:rowOff>125332</xdr:rowOff>
    </xdr:from>
    <xdr:to>
      <xdr:col>19</xdr:col>
      <xdr:colOff>168368</xdr:colOff>
      <xdr:row>27</xdr:row>
      <xdr:rowOff>3832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40004</xdr:colOff>
      <xdr:row>8</xdr:row>
      <xdr:rowOff>123507</xdr:rowOff>
    </xdr:from>
    <xdr:to>
      <xdr:col>19</xdr:col>
      <xdr:colOff>589604</xdr:colOff>
      <xdr:row>23</xdr:row>
      <xdr:rowOff>2007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446618</xdr:colOff>
      <xdr:row>16</xdr:row>
      <xdr:rowOff>146051</xdr:rowOff>
    </xdr:from>
    <xdr:to>
      <xdr:col>11</xdr:col>
      <xdr:colOff>1691543</xdr:colOff>
      <xdr:row>31</xdr:row>
      <xdr:rowOff>24551</xdr:rowOff>
    </xdr:to>
    <xdr:graphicFrame macro="">
      <xdr:nvGraphicFramePr>
        <xdr:cNvPr id="2" name="Chart 26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322793</xdr:colOff>
      <xdr:row>16</xdr:row>
      <xdr:rowOff>107951</xdr:rowOff>
    </xdr:from>
    <xdr:to>
      <xdr:col>11</xdr:col>
      <xdr:colOff>1567718</xdr:colOff>
      <xdr:row>30</xdr:row>
      <xdr:rowOff>176951</xdr:rowOff>
    </xdr:to>
    <xdr:graphicFrame macro="">
      <xdr:nvGraphicFramePr>
        <xdr:cNvPr id="2" name="Chart 26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784860</xdr:colOff>
      <xdr:row>14</xdr:row>
      <xdr:rowOff>83820</xdr:rowOff>
    </xdr:from>
    <xdr:to>
      <xdr:col>7</xdr:col>
      <xdr:colOff>134310</xdr:colOff>
      <xdr:row>28</xdr:row>
      <xdr:rowOff>152820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9</xdr:row>
      <xdr:rowOff>144780</xdr:rowOff>
    </xdr:from>
    <xdr:to>
      <xdr:col>10</xdr:col>
      <xdr:colOff>84780</xdr:colOff>
      <xdr:row>24</xdr:row>
      <xdr:rowOff>23280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498721</xdr:colOff>
      <xdr:row>18</xdr:row>
      <xdr:rowOff>36603</xdr:rowOff>
    </xdr:from>
    <xdr:to>
      <xdr:col>19</xdr:col>
      <xdr:colOff>533971</xdr:colOff>
      <xdr:row>33</xdr:row>
      <xdr:rowOff>48453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68ED9858-D717-4274-A149-25D44AC79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296334</xdr:colOff>
      <xdr:row>15</xdr:row>
      <xdr:rowOff>22756</xdr:rowOff>
    </xdr:from>
    <xdr:to>
      <xdr:col>20</xdr:col>
      <xdr:colOff>215167</xdr:colOff>
      <xdr:row>29</xdr:row>
      <xdr:rowOff>91756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12963</xdr:colOff>
      <xdr:row>16</xdr:row>
      <xdr:rowOff>10849</xdr:rowOff>
    </xdr:from>
    <xdr:to>
      <xdr:col>25</xdr:col>
      <xdr:colOff>502563</xdr:colOff>
      <xdr:row>30</xdr:row>
      <xdr:rowOff>79849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466785</xdr:colOff>
      <xdr:row>24</xdr:row>
      <xdr:rowOff>22600</xdr:rowOff>
    </xdr:from>
    <xdr:to>
      <xdr:col>20</xdr:col>
      <xdr:colOff>502035</xdr:colOff>
      <xdr:row>38</xdr:row>
      <xdr:rowOff>91600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5BA10608-E86D-49B3-9A84-6674E195C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466785</xdr:colOff>
      <xdr:row>24</xdr:row>
      <xdr:rowOff>22600</xdr:rowOff>
    </xdr:from>
    <xdr:to>
      <xdr:col>20</xdr:col>
      <xdr:colOff>502035</xdr:colOff>
      <xdr:row>38</xdr:row>
      <xdr:rowOff>91600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5BA10608-E86D-49B3-9A84-6674E195C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314329</xdr:colOff>
      <xdr:row>38</xdr:row>
      <xdr:rowOff>76196</xdr:rowOff>
    </xdr:from>
    <xdr:to>
      <xdr:col>19</xdr:col>
      <xdr:colOff>254329</xdr:colOff>
      <xdr:row>52</xdr:row>
      <xdr:rowOff>145196</xdr:rowOff>
    </xdr:to>
    <xdr:graphicFrame macro="">
      <xdr:nvGraphicFramePr>
        <xdr:cNvPr id="3" name="Chart 1"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82550</xdr:colOff>
      <xdr:row>12</xdr:row>
      <xdr:rowOff>38630</xdr:rowOff>
    </xdr:from>
    <xdr:to>
      <xdr:col>20</xdr:col>
      <xdr:colOff>22550</xdr:colOff>
      <xdr:row>26</xdr:row>
      <xdr:rowOff>107630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135889</xdr:colOff>
      <xdr:row>11</xdr:row>
      <xdr:rowOff>121603</xdr:rowOff>
    </xdr:from>
    <xdr:to>
      <xdr:col>19</xdr:col>
      <xdr:colOff>75889</xdr:colOff>
      <xdr:row>26</xdr:row>
      <xdr:rowOff>103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17</xdr:row>
      <xdr:rowOff>4761</xdr:rowOff>
    </xdr:from>
    <xdr:to>
      <xdr:col>13</xdr:col>
      <xdr:colOff>444825</xdr:colOff>
      <xdr:row>32</xdr:row>
      <xdr:rowOff>27261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15</xdr:row>
      <xdr:rowOff>47625</xdr:rowOff>
    </xdr:from>
    <xdr:to>
      <xdr:col>14</xdr:col>
      <xdr:colOff>578175</xdr:colOff>
      <xdr:row>30</xdr:row>
      <xdr:rowOff>70125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11</xdr:row>
      <xdr:rowOff>47625</xdr:rowOff>
    </xdr:from>
    <xdr:to>
      <xdr:col>13</xdr:col>
      <xdr:colOff>82875</xdr:colOff>
      <xdr:row>26</xdr:row>
      <xdr:rowOff>70125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295276</xdr:colOff>
      <xdr:row>31</xdr:row>
      <xdr:rowOff>94130</xdr:rowOff>
    </xdr:from>
    <xdr:to>
      <xdr:col>24</xdr:col>
      <xdr:colOff>137176</xdr:colOff>
      <xdr:row>45</xdr:row>
      <xdr:rowOff>163130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131EE29D-02F5-4BA1-882E-985AD5D21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514350</xdr:colOff>
      <xdr:row>15</xdr:row>
      <xdr:rowOff>125730</xdr:rowOff>
    </xdr:from>
    <xdr:to>
      <xdr:col>18</xdr:col>
      <xdr:colOff>454350</xdr:colOff>
      <xdr:row>29</xdr:row>
      <xdr:rowOff>158730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45A76125-90FC-42A4-8CFB-EF06586DF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197909</xdr:colOff>
      <xdr:row>8</xdr:row>
      <xdr:rowOff>129117</xdr:rowOff>
    </xdr:from>
    <xdr:to>
      <xdr:col>16</xdr:col>
      <xdr:colOff>957059</xdr:colOff>
      <xdr:row>23</xdr:row>
      <xdr:rowOff>7617</xdr:rowOff>
    </xdr:to>
    <xdr:graphicFrame macro="">
      <xdr:nvGraphicFramePr>
        <xdr:cNvPr id="3" name="Chart 26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279400</xdr:colOff>
      <xdr:row>10</xdr:row>
      <xdr:rowOff>64558</xdr:rowOff>
    </xdr:from>
    <xdr:to>
      <xdr:col>19</xdr:col>
      <xdr:colOff>219400</xdr:colOff>
      <xdr:row>24</xdr:row>
      <xdr:rowOff>133558</xdr:rowOff>
    </xdr:to>
    <xdr:graphicFrame macro="">
      <xdr:nvGraphicFramePr>
        <xdr:cNvPr id="2" name="Chart 2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165098</xdr:colOff>
      <xdr:row>10</xdr:row>
      <xdr:rowOff>9527</xdr:rowOff>
    </xdr:from>
    <xdr:to>
      <xdr:col>19</xdr:col>
      <xdr:colOff>28898</xdr:colOff>
      <xdr:row>24</xdr:row>
      <xdr:rowOff>78527</xdr:rowOff>
    </xdr:to>
    <xdr:graphicFrame macro="">
      <xdr:nvGraphicFramePr>
        <xdr:cNvPr id="5" name="Chart 2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168275</xdr:colOff>
      <xdr:row>9</xdr:row>
      <xdr:rowOff>33866</xdr:rowOff>
    </xdr:from>
    <xdr:to>
      <xdr:col>19</xdr:col>
      <xdr:colOff>32075</xdr:colOff>
      <xdr:row>23</xdr:row>
      <xdr:rowOff>102866</xdr:rowOff>
    </xdr:to>
    <xdr:graphicFrame macro="">
      <xdr:nvGraphicFramePr>
        <xdr:cNvPr id="2" name="Chart 26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149225</xdr:colOff>
      <xdr:row>8</xdr:row>
      <xdr:rowOff>5291</xdr:rowOff>
    </xdr:from>
    <xdr:to>
      <xdr:col>19</xdr:col>
      <xdr:colOff>13025</xdr:colOff>
      <xdr:row>22</xdr:row>
      <xdr:rowOff>74291</xdr:rowOff>
    </xdr:to>
    <xdr:graphicFrame macro="">
      <xdr:nvGraphicFramePr>
        <xdr:cNvPr id="3" name="Chart 26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466785</xdr:colOff>
      <xdr:row>24</xdr:row>
      <xdr:rowOff>22600</xdr:rowOff>
    </xdr:from>
    <xdr:to>
      <xdr:col>20</xdr:col>
      <xdr:colOff>502035</xdr:colOff>
      <xdr:row>38</xdr:row>
      <xdr:rowOff>91600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5BA10608-E86D-49B3-9A84-6674E195C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K18" sqref="K18"/>
    </sheetView>
  </sheetViews>
  <sheetFormatPr defaultColWidth="9.140625" defaultRowHeight="14.25" x14ac:dyDescent="0.2"/>
  <cols>
    <col min="1" max="1" width="9.140625" style="29"/>
    <col min="2" max="2" width="28.140625" style="29" customWidth="1"/>
    <col min="3" max="11" width="7.7109375" style="29" customWidth="1"/>
    <col min="12" max="14" width="6.7109375" style="29" customWidth="1"/>
    <col min="15" max="15" width="10.140625" style="29" customWidth="1"/>
    <col min="16" max="16" width="28.42578125" style="29" bestFit="1" customWidth="1"/>
    <col min="17" max="17" width="16.7109375" style="29" customWidth="1"/>
    <col min="18" max="18" width="9.140625" style="29"/>
    <col min="19" max="19" width="19.85546875" style="29" customWidth="1"/>
    <col min="20" max="20" width="10.42578125" style="29" customWidth="1"/>
    <col min="21" max="16384" width="9.140625" style="29"/>
  </cols>
  <sheetData>
    <row r="1" spans="1:14" x14ac:dyDescent="0.2">
      <c r="A1" s="33" t="s">
        <v>131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s="30" customFormat="1" x14ac:dyDescent="0.2">
      <c r="A4" s="35"/>
      <c r="B4" s="36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s="31" customFormat="1" x14ac:dyDescent="0.2">
      <c r="A5" s="37"/>
      <c r="B5" s="38"/>
      <c r="C5" s="39" t="s">
        <v>48</v>
      </c>
      <c r="D5" s="39" t="s">
        <v>49</v>
      </c>
      <c r="E5" s="39" t="s">
        <v>46</v>
      </c>
      <c r="F5" s="39" t="s">
        <v>47</v>
      </c>
      <c r="G5" s="39" t="s">
        <v>48</v>
      </c>
      <c r="H5" s="39" t="s">
        <v>49</v>
      </c>
      <c r="I5" s="39" t="s">
        <v>46</v>
      </c>
      <c r="J5" s="39" t="s">
        <v>47</v>
      </c>
      <c r="K5" s="39" t="s">
        <v>48</v>
      </c>
      <c r="L5" s="39" t="s">
        <v>49</v>
      </c>
      <c r="M5" s="39" t="s">
        <v>46</v>
      </c>
      <c r="N5" s="39" t="s">
        <v>47</v>
      </c>
    </row>
    <row r="6" spans="1:14" s="30" customFormat="1" ht="38.25" x14ac:dyDescent="0.2">
      <c r="A6" s="35"/>
      <c r="B6" s="40" t="s">
        <v>44</v>
      </c>
      <c r="C6" s="41">
        <v>15.758926473791899</v>
      </c>
      <c r="D6" s="41">
        <v>14.823241770691173</v>
      </c>
      <c r="E6" s="41">
        <v>15.688769834559968</v>
      </c>
      <c r="F6" s="41">
        <v>15.952491444084723</v>
      </c>
      <c r="G6" s="41">
        <v>16.494179868540833</v>
      </c>
      <c r="H6" s="41">
        <v>21.392870451505395</v>
      </c>
      <c r="I6" s="41">
        <v>21.448638806589948</v>
      </c>
      <c r="J6" s="41">
        <v>21.544421958062777</v>
      </c>
      <c r="K6" s="41">
        <v>22.338753551351029</v>
      </c>
      <c r="L6" s="41">
        <v>22.133554073619361</v>
      </c>
      <c r="M6" s="41">
        <v>20.596243450330476</v>
      </c>
      <c r="N6" s="41">
        <v>19.923500424420435</v>
      </c>
    </row>
    <row r="7" spans="1:14" s="30" customFormat="1" ht="38.25" x14ac:dyDescent="0.2">
      <c r="A7" s="35"/>
      <c r="B7" s="42" t="s">
        <v>45</v>
      </c>
      <c r="C7" s="43">
        <v>12.539610296148474</v>
      </c>
      <c r="D7" s="43">
        <v>10.639637792981468</v>
      </c>
      <c r="E7" s="43">
        <v>10.698866212182125</v>
      </c>
      <c r="F7" s="43">
        <v>10.937463533288327</v>
      </c>
      <c r="G7" s="43">
        <v>12.65785959649406</v>
      </c>
      <c r="H7" s="43">
        <v>16.162148885649867</v>
      </c>
      <c r="I7" s="43">
        <v>17.270145376561651</v>
      </c>
      <c r="J7" s="43">
        <v>19.137228114841996</v>
      </c>
      <c r="K7" s="43">
        <v>19.37021377694262</v>
      </c>
      <c r="L7" s="43">
        <v>19.278349569813024</v>
      </c>
      <c r="M7" s="43">
        <v>17.722798433670313</v>
      </c>
      <c r="N7" s="43">
        <v>17.430580838007415</v>
      </c>
    </row>
    <row r="8" spans="1:14" s="30" customFormat="1" ht="38.25" x14ac:dyDescent="0.2">
      <c r="A8" s="35"/>
      <c r="B8" s="42" t="s">
        <v>26</v>
      </c>
      <c r="C8" s="43">
        <v>0.93642800000000004</v>
      </c>
      <c r="D8" s="43">
        <v>0.94889499999999993</v>
      </c>
      <c r="E8" s="43">
        <v>1.0113030000000001</v>
      </c>
      <c r="F8" s="43">
        <v>1.092519</v>
      </c>
      <c r="G8" s="43">
        <v>1.1556440000000001</v>
      </c>
      <c r="H8" s="43">
        <v>1.183441</v>
      </c>
      <c r="I8" s="43">
        <v>1.25221</v>
      </c>
      <c r="J8" s="43">
        <v>1.350447</v>
      </c>
      <c r="K8" s="43">
        <v>1.4888699999999999</v>
      </c>
      <c r="L8" s="43">
        <v>1.6127550000000002</v>
      </c>
      <c r="M8" s="43">
        <v>1.7783340000000001</v>
      </c>
      <c r="N8" s="43">
        <v>1.9249780000000001</v>
      </c>
    </row>
    <row r="9" spans="1:14" s="30" customFormat="1" ht="25.5" x14ac:dyDescent="0.2">
      <c r="A9" s="35"/>
      <c r="B9" s="42" t="s">
        <v>27</v>
      </c>
      <c r="C9" s="43">
        <v>1.2853350000000001</v>
      </c>
      <c r="D9" s="43">
        <v>1.5513779999999999</v>
      </c>
      <c r="E9" s="43">
        <v>1.8705440000000002</v>
      </c>
      <c r="F9" s="43">
        <v>2.3137539999999999</v>
      </c>
      <c r="G9" s="43">
        <v>3.1108339999999997</v>
      </c>
      <c r="H9" s="43">
        <v>3.8434059999999999</v>
      </c>
      <c r="I9" s="43">
        <v>4.7445750000000002</v>
      </c>
      <c r="J9" s="43">
        <v>6.2804549999999999</v>
      </c>
      <c r="K9" s="43">
        <v>8.4013269999999984</v>
      </c>
      <c r="L9" s="43">
        <v>11.119816</v>
      </c>
      <c r="M9" s="43">
        <v>13.055489</v>
      </c>
      <c r="N9" s="43">
        <v>15.200486000000001</v>
      </c>
    </row>
    <row r="10" spans="1:14" x14ac:dyDescent="0.2">
      <c r="K10" s="32"/>
    </row>
    <row r="11" spans="1:14" x14ac:dyDescent="0.2">
      <c r="A11" s="34" t="s">
        <v>132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zoomScaleNormal="100" workbookViewId="0">
      <selection activeCell="Q10" sqref="Q10"/>
    </sheetView>
  </sheetViews>
  <sheetFormatPr defaultColWidth="9.140625" defaultRowHeight="15" x14ac:dyDescent="0.25"/>
  <cols>
    <col min="1" max="1" width="11" style="5" customWidth="1"/>
    <col min="2" max="2" width="27" style="5" customWidth="1"/>
    <col min="3" max="8" width="6.42578125" style="5" customWidth="1"/>
    <col min="9" max="9" width="6.140625" style="5" customWidth="1"/>
    <col min="10" max="10" width="5.7109375" style="5" customWidth="1"/>
    <col min="11" max="14" width="6.7109375" style="5" customWidth="1"/>
    <col min="15" max="16384" width="9.140625" style="5"/>
  </cols>
  <sheetData>
    <row r="1" spans="1:15" x14ac:dyDescent="0.25">
      <c r="A1" s="33" t="s">
        <v>169</v>
      </c>
    </row>
    <row r="2" spans="1:15" x14ac:dyDescent="0.25">
      <c r="A2" s="34" t="s">
        <v>126</v>
      </c>
    </row>
    <row r="3" spans="1:15" x14ac:dyDescent="0.25">
      <c r="A3" s="57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x14ac:dyDescent="0.25">
      <c r="A4" s="34"/>
      <c r="B4" s="66"/>
      <c r="C4" s="64">
        <v>2018</v>
      </c>
      <c r="D4" s="64">
        <v>2019</v>
      </c>
      <c r="E4" s="64"/>
      <c r="F4" s="64"/>
      <c r="G4" s="64"/>
      <c r="H4" s="64">
        <v>2020</v>
      </c>
      <c r="I4" s="64"/>
      <c r="J4" s="64"/>
      <c r="K4" s="64"/>
      <c r="L4" s="64">
        <v>2021</v>
      </c>
      <c r="M4" s="64"/>
      <c r="N4" s="64"/>
      <c r="O4" s="34"/>
    </row>
    <row r="5" spans="1:15" x14ac:dyDescent="0.25">
      <c r="A5" s="34"/>
      <c r="B5" s="66"/>
      <c r="C5" s="122" t="s">
        <v>48</v>
      </c>
      <c r="D5" s="122" t="s">
        <v>49</v>
      </c>
      <c r="E5" s="122" t="s">
        <v>46</v>
      </c>
      <c r="F5" s="122" t="s">
        <v>47</v>
      </c>
      <c r="G5" s="122" t="s">
        <v>48</v>
      </c>
      <c r="H5" s="122" t="s">
        <v>49</v>
      </c>
      <c r="I5" s="122" t="s">
        <v>46</v>
      </c>
      <c r="J5" s="122" t="s">
        <v>47</v>
      </c>
      <c r="K5" s="122" t="s">
        <v>48</v>
      </c>
      <c r="L5" s="122" t="s">
        <v>49</v>
      </c>
      <c r="M5" s="122" t="s">
        <v>46</v>
      </c>
      <c r="N5" s="122" t="s">
        <v>47</v>
      </c>
      <c r="O5" s="34"/>
    </row>
    <row r="6" spans="1:15" x14ac:dyDescent="0.25">
      <c r="A6"/>
      <c r="B6" s="66" t="s">
        <v>141</v>
      </c>
      <c r="C6" s="48">
        <v>16.377687826206298</v>
      </c>
      <c r="D6" s="48">
        <v>14.471681473641615</v>
      </c>
      <c r="E6" s="48">
        <v>19.030419473557281</v>
      </c>
      <c r="F6" s="48">
        <v>18.605908077048682</v>
      </c>
      <c r="G6" s="48">
        <v>22.590927889502666</v>
      </c>
      <c r="H6" s="48">
        <v>26.980886266530899</v>
      </c>
      <c r="I6" s="48">
        <v>26.712788909277634</v>
      </c>
      <c r="J6" s="48">
        <v>27.675237028515049</v>
      </c>
      <c r="K6" s="48">
        <v>37.073455031438968</v>
      </c>
      <c r="L6" s="48">
        <v>36.745354328015601</v>
      </c>
      <c r="M6" s="48">
        <v>34.522744319508405</v>
      </c>
      <c r="N6" s="93">
        <v>34.750831656736459</v>
      </c>
      <c r="O6" s="34"/>
    </row>
    <row r="7" spans="1:15" x14ac:dyDescent="0.25">
      <c r="A7"/>
      <c r="B7" s="66" t="s">
        <v>142</v>
      </c>
      <c r="C7" s="48">
        <v>165.18163833954091</v>
      </c>
      <c r="D7" s="48">
        <v>135.27764390138606</v>
      </c>
      <c r="E7" s="48">
        <v>144.45539096521119</v>
      </c>
      <c r="F7" s="48">
        <v>139.57364383492208</v>
      </c>
      <c r="G7" s="48">
        <v>147.19572540647943</v>
      </c>
      <c r="H7" s="48">
        <v>153.46495832979164</v>
      </c>
      <c r="I7" s="48">
        <v>165.55941948087485</v>
      </c>
      <c r="J7" s="48">
        <v>183.98733097443326</v>
      </c>
      <c r="K7" s="48">
        <v>187.74027634939296</v>
      </c>
      <c r="L7" s="48">
        <v>158.16076566858612</v>
      </c>
      <c r="M7" s="48">
        <v>182.39909388490446</v>
      </c>
      <c r="N7" s="93">
        <v>199.85928507869966</v>
      </c>
      <c r="O7" s="34"/>
    </row>
    <row r="8" spans="1:15" x14ac:dyDescent="0.25">
      <c r="A8"/>
      <c r="B8" s="66" t="s">
        <v>143</v>
      </c>
      <c r="C8" s="48">
        <v>163.37918027630909</v>
      </c>
      <c r="D8" s="48">
        <v>147.3151750999539</v>
      </c>
      <c r="E8" s="48">
        <v>155.07431546345825</v>
      </c>
      <c r="F8" s="48">
        <v>156.02296026337012</v>
      </c>
      <c r="G8" s="48">
        <v>129.82393483431457</v>
      </c>
      <c r="H8" s="48">
        <v>151.90510368329433</v>
      </c>
      <c r="I8" s="48">
        <v>140.47901638507528</v>
      </c>
      <c r="J8" s="48">
        <v>157.9019942329154</v>
      </c>
      <c r="K8" s="48">
        <v>166.45839453974463</v>
      </c>
      <c r="L8" s="48">
        <v>148.15043004997511</v>
      </c>
      <c r="M8" s="48">
        <v>161.86345690373392</v>
      </c>
      <c r="N8" s="93">
        <v>137.40921372323186</v>
      </c>
      <c r="O8" s="34"/>
    </row>
    <row r="9" spans="1:15" x14ac:dyDescent="0.25">
      <c r="A9"/>
      <c r="B9" s="66" t="s">
        <v>144</v>
      </c>
      <c r="C9" s="48">
        <v>49.596577007846079</v>
      </c>
      <c r="D9" s="48">
        <v>37.427263105402432</v>
      </c>
      <c r="E9" s="48">
        <v>30.147082705682031</v>
      </c>
      <c r="F9" s="48">
        <v>36.870108773741251</v>
      </c>
      <c r="G9" s="48">
        <v>31.550054185593879</v>
      </c>
      <c r="H9" s="48">
        <v>50.86233148408003</v>
      </c>
      <c r="I9" s="48">
        <v>42.803089503532192</v>
      </c>
      <c r="J9" s="48">
        <v>50.120727533528481</v>
      </c>
      <c r="K9" s="48">
        <v>55.522425853845405</v>
      </c>
      <c r="L9" s="48">
        <v>60.616733587133467</v>
      </c>
      <c r="M9" s="48">
        <v>50.361845039052902</v>
      </c>
      <c r="N9" s="93">
        <v>53.665032458736107</v>
      </c>
      <c r="O9" s="34"/>
    </row>
    <row r="10" spans="1:15" x14ac:dyDescent="0.25">
      <c r="A10"/>
      <c r="B10" s="66"/>
      <c r="C10" s="50">
        <v>394.5350834499024</v>
      </c>
      <c r="D10" s="50">
        <v>334.49176358038403</v>
      </c>
      <c r="E10" s="50">
        <v>348.70720860790874</v>
      </c>
      <c r="F10" s="50">
        <v>351.07262094908214</v>
      </c>
      <c r="G10" s="50">
        <v>331.16064231589053</v>
      </c>
      <c r="H10" s="50">
        <v>383.2132797636969</v>
      </c>
      <c r="I10" s="50">
        <v>375.55431427875999</v>
      </c>
      <c r="J10" s="50">
        <v>419.68528976939217</v>
      </c>
      <c r="K10" s="50">
        <v>446.79455177442196</v>
      </c>
      <c r="L10" s="50">
        <v>403.6732836337103</v>
      </c>
      <c r="M10" s="50">
        <v>429.14714014719971</v>
      </c>
      <c r="N10" s="50">
        <v>425.68436291740409</v>
      </c>
      <c r="O10" s="34"/>
    </row>
    <row r="11" spans="1:15" x14ac:dyDescent="0.25">
      <c r="A11"/>
      <c r="B11" s="66" t="s">
        <v>145</v>
      </c>
      <c r="C11" s="118">
        <v>70.12012322032956</v>
      </c>
      <c r="D11" s="118">
        <v>73.822406029786393</v>
      </c>
      <c r="E11" s="118">
        <v>78.697546986087389</v>
      </c>
      <c r="F11" s="118">
        <v>76.891117875423305</v>
      </c>
      <c r="G11" s="118">
        <v>80.001049613528465</v>
      </c>
      <c r="H11" s="118">
        <v>77.857685972818132</v>
      </c>
      <c r="I11" s="118">
        <v>81.571898760996092</v>
      </c>
      <c r="J11" s="118">
        <v>82.952545380828511</v>
      </c>
      <c r="K11" s="118">
        <v>79.700084906527039</v>
      </c>
      <c r="L11" s="118">
        <v>81.92596429800092</v>
      </c>
      <c r="M11" s="118">
        <v>82.140271744681002</v>
      </c>
      <c r="N11" s="118">
        <v>80.026243039417267</v>
      </c>
      <c r="O11" s="34"/>
    </row>
    <row r="12" spans="1:15" x14ac:dyDescent="0.25">
      <c r="A12"/>
      <c r="B12" s="66" t="s">
        <v>146</v>
      </c>
      <c r="C12" s="118">
        <v>83.32982951739281</v>
      </c>
      <c r="D12" s="118">
        <v>83.221812617509926</v>
      </c>
      <c r="E12" s="118">
        <v>83.441630827306781</v>
      </c>
      <c r="F12" s="118">
        <v>83.20572952025779</v>
      </c>
      <c r="G12" s="118">
        <v>83.389593578996696</v>
      </c>
      <c r="H12" s="118">
        <v>84.229716643466631</v>
      </c>
      <c r="I12" s="118">
        <v>84.05209833279666</v>
      </c>
      <c r="J12" s="118">
        <v>86.674918624920352</v>
      </c>
      <c r="K12" s="118">
        <v>80.766001197459019</v>
      </c>
      <c r="L12" s="118">
        <v>83.721961005187197</v>
      </c>
      <c r="M12" s="118">
        <v>81.779159848822488</v>
      </c>
      <c r="N12" s="118">
        <v>80.910311628993441</v>
      </c>
      <c r="O12" s="34"/>
    </row>
    <row r="13" spans="1:15" x14ac:dyDescent="0.25">
      <c r="A13"/>
      <c r="B13" s="66" t="s">
        <v>147</v>
      </c>
      <c r="C13" s="118">
        <v>62.123501294389214</v>
      </c>
      <c r="D13" s="118">
        <v>55.542552628313281</v>
      </c>
      <c r="E13" s="118">
        <v>53.663695481676896</v>
      </c>
      <c r="F13" s="118">
        <v>51.123749233707649</v>
      </c>
      <c r="G13" s="118">
        <v>49.369014047460837</v>
      </c>
      <c r="H13" s="118">
        <v>57.030162603128019</v>
      </c>
      <c r="I13" s="118">
        <v>58.499139046467263</v>
      </c>
      <c r="J13" s="118">
        <v>58.229396727595052</v>
      </c>
      <c r="K13" s="118">
        <v>57.543175856432505</v>
      </c>
      <c r="L13" s="118">
        <v>57.368434993072711</v>
      </c>
      <c r="M13" s="118">
        <v>54.374552569014931</v>
      </c>
      <c r="N13" s="118">
        <v>48.840543417448032</v>
      </c>
      <c r="O13" s="34"/>
    </row>
    <row r="14" spans="1:15" x14ac:dyDescent="0.25">
      <c r="A1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x14ac:dyDescent="0.2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72"/>
      <c r="O15" s="34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B14" sqref="B14"/>
    </sheetView>
  </sheetViews>
  <sheetFormatPr defaultColWidth="8.85546875" defaultRowHeight="15" x14ac:dyDescent="0.25"/>
  <cols>
    <col min="1" max="1" width="8.85546875" style="5"/>
    <col min="2" max="2" width="46.7109375" style="5" customWidth="1"/>
    <col min="3" max="13" width="6.7109375" style="5" customWidth="1"/>
    <col min="14" max="25" width="5.28515625" style="5" customWidth="1"/>
    <col min="26" max="16384" width="8.85546875" style="5"/>
  </cols>
  <sheetData>
    <row r="1" spans="1:13" x14ac:dyDescent="0.25">
      <c r="A1" s="33" t="s">
        <v>170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x14ac:dyDescent="0.25">
      <c r="A2" s="90" t="s">
        <v>92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A3" s="34" t="s">
        <v>125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x14ac:dyDescent="0.25">
      <c r="A5" s="34"/>
      <c r="B5" s="36"/>
      <c r="C5" s="92">
        <v>2019</v>
      </c>
      <c r="D5" s="92"/>
      <c r="E5" s="92"/>
      <c r="F5" s="92"/>
      <c r="G5" s="92">
        <v>2020</v>
      </c>
      <c r="H5" s="36"/>
      <c r="I5" s="36"/>
      <c r="J5" s="36"/>
      <c r="K5" s="36">
        <v>2021</v>
      </c>
      <c r="L5" s="36"/>
      <c r="M5" s="36"/>
    </row>
    <row r="6" spans="1:13" x14ac:dyDescent="0.25">
      <c r="A6" s="34"/>
      <c r="B6" s="36"/>
      <c r="C6" s="36" t="s">
        <v>49</v>
      </c>
      <c r="D6" s="36" t="s">
        <v>46</v>
      </c>
      <c r="E6" s="36" t="s">
        <v>47</v>
      </c>
      <c r="F6" s="36" t="s">
        <v>48</v>
      </c>
      <c r="G6" s="36" t="s">
        <v>49</v>
      </c>
      <c r="H6" s="36" t="s">
        <v>46</v>
      </c>
      <c r="I6" s="36" t="s">
        <v>47</v>
      </c>
      <c r="J6" s="36" t="s">
        <v>48</v>
      </c>
      <c r="K6" s="36" t="s">
        <v>49</v>
      </c>
      <c r="L6" s="36" t="s">
        <v>46</v>
      </c>
      <c r="M6" s="36" t="s">
        <v>47</v>
      </c>
    </row>
    <row r="7" spans="1:13" x14ac:dyDescent="0.25">
      <c r="A7" s="34"/>
      <c r="B7" s="47" t="s">
        <v>119</v>
      </c>
      <c r="C7" s="48">
        <v>32.404489422064039</v>
      </c>
      <c r="D7" s="48">
        <v>30.889606044025605</v>
      </c>
      <c r="E7" s="48">
        <v>12.011081391587947</v>
      </c>
      <c r="F7" s="48">
        <v>50.456800780764155</v>
      </c>
      <c r="G7" s="48">
        <v>-15.822233445533284</v>
      </c>
      <c r="H7" s="48">
        <v>19.675982080431872</v>
      </c>
      <c r="I7" s="48">
        <v>22.925010435588803</v>
      </c>
      <c r="J7" s="48">
        <v>6.7409924250119762</v>
      </c>
      <c r="K7" s="48">
        <v>34.265793371960029</v>
      </c>
      <c r="L7" s="48">
        <v>26.537781623304799</v>
      </c>
      <c r="M7" s="48">
        <v>24.800145965077654</v>
      </c>
    </row>
    <row r="8" spans="1:13" x14ac:dyDescent="0.25">
      <c r="A8" s="34"/>
      <c r="B8" s="47" t="s">
        <v>120</v>
      </c>
      <c r="C8" s="48">
        <v>115.7574629698436</v>
      </c>
      <c r="D8" s="48">
        <v>167.05384288943088</v>
      </c>
      <c r="E8" s="48">
        <v>186.12930066087762</v>
      </c>
      <c r="F8" s="48">
        <v>195.11995416499229</v>
      </c>
      <c r="G8" s="48">
        <v>118.56271049085905</v>
      </c>
      <c r="H8" s="48">
        <v>95.74935847272981</v>
      </c>
      <c r="I8" s="48">
        <v>114.53226164858081</v>
      </c>
      <c r="J8" s="48">
        <v>206.33583669406914</v>
      </c>
      <c r="K8" s="48">
        <v>152.15427175824854</v>
      </c>
      <c r="L8" s="48">
        <v>201.00450077864099</v>
      </c>
      <c r="M8" s="48">
        <v>156.99133854610537</v>
      </c>
    </row>
    <row r="9" spans="1:13" x14ac:dyDescent="0.25">
      <c r="A9" s="34"/>
      <c r="B9" s="47" t="s">
        <v>171</v>
      </c>
      <c r="C9" s="48">
        <v>5.6680152494327301</v>
      </c>
      <c r="D9" s="48">
        <v>3.4640351275418766</v>
      </c>
      <c r="E9" s="48">
        <v>4.4413855202674695</v>
      </c>
      <c r="F9" s="48">
        <v>7.1002964634734855</v>
      </c>
      <c r="G9" s="48">
        <v>6.7489278629185083</v>
      </c>
      <c r="H9" s="48">
        <v>6.61604066305045</v>
      </c>
      <c r="I9" s="48">
        <v>7.4517048671561472</v>
      </c>
      <c r="J9" s="48">
        <v>6.0634130964753226</v>
      </c>
      <c r="K9" s="48">
        <v>9.4376917053072908</v>
      </c>
      <c r="L9" s="48">
        <v>6.8802988745037599</v>
      </c>
      <c r="M9" s="48">
        <v>5.7387499714121022</v>
      </c>
    </row>
    <row r="10" spans="1:13" x14ac:dyDescent="0.25">
      <c r="A10" s="34"/>
      <c r="B10" s="47" t="s">
        <v>121</v>
      </c>
      <c r="C10" s="48">
        <v>1.9106083700000061E-2</v>
      </c>
      <c r="D10" s="48">
        <v>-6.4301051000000007E-3</v>
      </c>
      <c r="E10" s="48">
        <v>1.6874787905000002</v>
      </c>
      <c r="F10" s="48">
        <v>1.490042681399999</v>
      </c>
      <c r="G10" s="48">
        <v>0.20416801579473409</v>
      </c>
      <c r="H10" s="48">
        <v>4.4880474507685335</v>
      </c>
      <c r="I10" s="48">
        <v>3.0405329489164612</v>
      </c>
      <c r="J10" s="48">
        <v>2.6006750428601779</v>
      </c>
      <c r="K10" s="48">
        <v>1.3962200739372945</v>
      </c>
      <c r="L10" s="48">
        <v>0.91533575060964578</v>
      </c>
      <c r="M10" s="48">
        <v>1.889873711807335</v>
      </c>
    </row>
    <row r="11" spans="1:13" x14ac:dyDescent="0.25">
      <c r="A11" s="34"/>
      <c r="B11" s="47" t="s">
        <v>122</v>
      </c>
      <c r="C11" s="48">
        <v>-9.785041136789971</v>
      </c>
      <c r="D11" s="48">
        <v>18.03147895330406</v>
      </c>
      <c r="E11" s="48">
        <v>33.009667251538986</v>
      </c>
      <c r="F11" s="48">
        <v>5.671943636522002</v>
      </c>
      <c r="G11" s="48">
        <v>87.622677972111092</v>
      </c>
      <c r="H11" s="48">
        <v>129.11184120049398</v>
      </c>
      <c r="I11" s="48">
        <v>92.844284470197977</v>
      </c>
      <c r="J11" s="48">
        <v>-68.427193069437067</v>
      </c>
      <c r="K11" s="48">
        <v>26.813059894484979</v>
      </c>
      <c r="L11" s="48">
        <v>141.05232636324808</v>
      </c>
      <c r="M11" s="48">
        <v>83.659221640738053</v>
      </c>
    </row>
    <row r="12" spans="1:13" x14ac:dyDescent="0.25">
      <c r="A12" s="34"/>
      <c r="B12" s="47" t="s">
        <v>175</v>
      </c>
      <c r="C12" s="48">
        <v>-1.2468600723999188</v>
      </c>
      <c r="D12" s="48">
        <v>-1.7685544683999894</v>
      </c>
      <c r="E12" s="48">
        <v>4.8794030065005103</v>
      </c>
      <c r="F12" s="48">
        <v>-0.41303887020074193</v>
      </c>
      <c r="G12" s="48">
        <v>4.0533543705183526</v>
      </c>
      <c r="H12" s="48">
        <v>1.8361319293038569</v>
      </c>
      <c r="I12" s="48">
        <v>18.341884796930856</v>
      </c>
      <c r="J12" s="48">
        <v>34.88493997768493</v>
      </c>
      <c r="K12" s="48">
        <v>45.721894842558285</v>
      </c>
      <c r="L12" s="48">
        <v>1.6302057104841907</v>
      </c>
      <c r="M12" s="48">
        <v>28.258486686034022</v>
      </c>
    </row>
    <row r="13" spans="1:13" x14ac:dyDescent="0.25">
      <c r="A13" s="34"/>
      <c r="B13" s="47" t="s">
        <v>176</v>
      </c>
      <c r="C13" s="48">
        <v>1.7414858500475141</v>
      </c>
      <c r="D13" s="48">
        <v>-4.0280661051385982</v>
      </c>
      <c r="E13" s="48">
        <v>6.1765764909573866</v>
      </c>
      <c r="F13" s="48">
        <v>6.370360117263516</v>
      </c>
      <c r="G13" s="48">
        <v>30.918669607981595</v>
      </c>
      <c r="H13" s="48">
        <v>94.986116979910278</v>
      </c>
      <c r="I13" s="48">
        <v>81.349463366348587</v>
      </c>
      <c r="J13" s="48">
        <v>46.996496540361377</v>
      </c>
      <c r="K13" s="48">
        <v>184.90554827866256</v>
      </c>
      <c r="L13" s="48">
        <v>34.516464364591947</v>
      </c>
      <c r="M13" s="48">
        <v>98.940218847875258</v>
      </c>
    </row>
    <row r="14" spans="1:13" x14ac:dyDescent="0.25">
      <c r="A14" s="34"/>
      <c r="B14" s="47" t="s">
        <v>123</v>
      </c>
      <c r="C14" s="48">
        <v>0.23467312401368479</v>
      </c>
      <c r="D14" s="48">
        <v>0.37465800476438971</v>
      </c>
      <c r="E14" s="48">
        <v>0.82395073249337281</v>
      </c>
      <c r="F14" s="48">
        <v>1.4341154371018421</v>
      </c>
      <c r="G14" s="48">
        <v>2.1568909278703607</v>
      </c>
      <c r="H14" s="48">
        <v>2.0488730997445543</v>
      </c>
      <c r="I14" s="48">
        <v>11.152925735435069</v>
      </c>
      <c r="J14" s="48">
        <v>12.762059149754904</v>
      </c>
      <c r="K14" s="48">
        <v>24.742763910099921</v>
      </c>
      <c r="L14" s="48">
        <v>6.0265569881754395</v>
      </c>
      <c r="M14" s="48">
        <v>14.023292129882822</v>
      </c>
    </row>
    <row r="15" spans="1:13" x14ac:dyDescent="0.25">
      <c r="A15" s="34"/>
      <c r="B15" s="47" t="s">
        <v>124</v>
      </c>
      <c r="C15" s="48">
        <v>0.75220314961251278</v>
      </c>
      <c r="D15" s="48">
        <v>0.70507024040668231</v>
      </c>
      <c r="E15" s="48">
        <v>1.5563386257019201</v>
      </c>
      <c r="F15" s="48">
        <v>3.2260905432855576</v>
      </c>
      <c r="G15" s="48">
        <v>3.2872126171945708</v>
      </c>
      <c r="H15" s="48">
        <v>6.6311808496970528</v>
      </c>
      <c r="I15" s="48">
        <v>7.1610113434422162</v>
      </c>
      <c r="J15" s="48">
        <v>12.136427245152818</v>
      </c>
      <c r="K15" s="48">
        <v>10.964695599065458</v>
      </c>
      <c r="L15" s="48">
        <v>8.6617103496580405</v>
      </c>
      <c r="M15" s="48">
        <v>9.5698284086545335</v>
      </c>
    </row>
    <row r="16" spans="1:13" x14ac:dyDescent="0.25">
      <c r="A16" s="34"/>
      <c r="B16" s="47" t="s">
        <v>11</v>
      </c>
      <c r="C16" s="48">
        <v>0</v>
      </c>
      <c r="D16" s="48">
        <v>0</v>
      </c>
      <c r="E16" s="48">
        <v>0</v>
      </c>
      <c r="F16" s="48">
        <v>6.4800000000000003E-5</v>
      </c>
      <c r="G16" s="48">
        <v>0.22350719999999999</v>
      </c>
      <c r="H16" s="48">
        <v>3.0599999999999998E-3</v>
      </c>
      <c r="I16" s="48">
        <v>-9.0242000000000003E-2</v>
      </c>
      <c r="J16" s="48">
        <v>-6.1415999999999998E-2</v>
      </c>
      <c r="K16" s="48">
        <v>0</v>
      </c>
      <c r="L16" s="48">
        <v>0</v>
      </c>
      <c r="M16" s="48"/>
    </row>
    <row r="17" spans="1:13" x14ac:dyDescent="0.25">
      <c r="A17" s="34"/>
      <c r="B17" s="47" t="s">
        <v>90</v>
      </c>
      <c r="C17" s="48">
        <v>145.54553463952419</v>
      </c>
      <c r="D17" s="48">
        <v>214.7156405808349</v>
      </c>
      <c r="E17" s="48">
        <v>250.71518247042519</v>
      </c>
      <c r="F17" s="48">
        <v>270.4566297546022</v>
      </c>
      <c r="G17" s="48">
        <v>237.95588561971499</v>
      </c>
      <c r="H17" s="48">
        <v>361.14663272613035</v>
      </c>
      <c r="I17" s="48">
        <v>358.70883761259694</v>
      </c>
      <c r="J17" s="48">
        <v>260.03223110193363</v>
      </c>
      <c r="K17" s="48">
        <v>490.40193943432433</v>
      </c>
      <c r="L17" s="48">
        <v>427.22518080321692</v>
      </c>
      <c r="M17" s="48">
        <v>423.87115590758708</v>
      </c>
    </row>
    <row r="18" spans="1:13" x14ac:dyDescent="0.25">
      <c r="A18" s="34"/>
      <c r="B18" s="47" t="s">
        <v>172</v>
      </c>
      <c r="C18" s="93">
        <v>2.1419183758333946</v>
      </c>
      <c r="D18" s="93">
        <v>2.7560564394278755</v>
      </c>
      <c r="E18" s="93">
        <v>2.7895065589601096</v>
      </c>
      <c r="F18" s="93">
        <v>3.3560826225001752</v>
      </c>
      <c r="G18" s="93">
        <v>6.031830362383384</v>
      </c>
      <c r="H18" s="93">
        <v>7.3371926760042472</v>
      </c>
      <c r="I18" s="93">
        <v>7.80315107170936</v>
      </c>
      <c r="J18" s="93">
        <v>11.415789782172901</v>
      </c>
      <c r="K18" s="93">
        <v>13.71720659278996</v>
      </c>
      <c r="L18" s="93">
        <v>11.68893149793587</v>
      </c>
      <c r="M18" s="93">
        <v>11.558885044517849</v>
      </c>
    </row>
    <row r="19" spans="1:13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x14ac:dyDescent="0.25">
      <c r="A21" s="34"/>
      <c r="B21" s="94"/>
      <c r="C21" s="95">
        <v>2019</v>
      </c>
      <c r="D21" s="95"/>
      <c r="E21" s="95"/>
      <c r="F21" s="95"/>
      <c r="G21" s="95">
        <v>2020</v>
      </c>
      <c r="H21" s="94"/>
      <c r="I21" s="94"/>
      <c r="J21" s="94"/>
      <c r="K21" s="94">
        <v>2021</v>
      </c>
      <c r="L21" s="94"/>
      <c r="M21" s="94"/>
    </row>
    <row r="22" spans="1:13" x14ac:dyDescent="0.25">
      <c r="A22" s="34"/>
      <c r="B22" s="94"/>
      <c r="C22" s="94" t="s">
        <v>49</v>
      </c>
      <c r="D22" s="94" t="s">
        <v>46</v>
      </c>
      <c r="E22" s="94" t="s">
        <v>47</v>
      </c>
      <c r="F22" s="94" t="s">
        <v>48</v>
      </c>
      <c r="G22" s="94" t="s">
        <v>49</v>
      </c>
      <c r="H22" s="94" t="s">
        <v>46</v>
      </c>
      <c r="I22" s="94" t="s">
        <v>47</v>
      </c>
      <c r="J22" s="94" t="s">
        <v>48</v>
      </c>
      <c r="K22" s="94" t="s">
        <v>49</v>
      </c>
      <c r="L22" s="94" t="s">
        <v>46</v>
      </c>
      <c r="M22" s="94" t="s">
        <v>47</v>
      </c>
    </row>
    <row r="23" spans="1:13" x14ac:dyDescent="0.25">
      <c r="A23" s="34"/>
      <c r="B23" s="96" t="s">
        <v>173</v>
      </c>
      <c r="C23" s="97">
        <f>C7</f>
        <v>32.404489422064039</v>
      </c>
      <c r="D23" s="97">
        <f t="shared" ref="D23:M24" si="0">D7</f>
        <v>30.889606044025605</v>
      </c>
      <c r="E23" s="97">
        <f t="shared" si="0"/>
        <v>12.011081391587947</v>
      </c>
      <c r="F23" s="97">
        <f t="shared" si="0"/>
        <v>50.456800780764155</v>
      </c>
      <c r="G23" s="97">
        <f t="shared" si="0"/>
        <v>-15.822233445533284</v>
      </c>
      <c r="H23" s="97">
        <f t="shared" si="0"/>
        <v>19.675982080431872</v>
      </c>
      <c r="I23" s="97">
        <f t="shared" si="0"/>
        <v>22.925010435588803</v>
      </c>
      <c r="J23" s="97">
        <f t="shared" si="0"/>
        <v>6.7409924250119762</v>
      </c>
      <c r="K23" s="97">
        <f t="shared" si="0"/>
        <v>34.265793371960029</v>
      </c>
      <c r="L23" s="97">
        <f t="shared" si="0"/>
        <v>26.537781623304799</v>
      </c>
      <c r="M23" s="97">
        <f t="shared" si="0"/>
        <v>24.800145965077654</v>
      </c>
    </row>
    <row r="24" spans="1:13" x14ac:dyDescent="0.25">
      <c r="A24" s="34"/>
      <c r="B24" s="96" t="s">
        <v>19</v>
      </c>
      <c r="C24" s="97">
        <f t="shared" ref="C24:L24" si="1">C8</f>
        <v>115.7574629698436</v>
      </c>
      <c r="D24" s="97">
        <f t="shared" si="1"/>
        <v>167.05384288943088</v>
      </c>
      <c r="E24" s="97">
        <f t="shared" si="1"/>
        <v>186.12930066087762</v>
      </c>
      <c r="F24" s="97">
        <f t="shared" si="1"/>
        <v>195.11995416499229</v>
      </c>
      <c r="G24" s="97">
        <f t="shared" si="1"/>
        <v>118.56271049085905</v>
      </c>
      <c r="H24" s="97">
        <f t="shared" si="1"/>
        <v>95.74935847272981</v>
      </c>
      <c r="I24" s="97">
        <f t="shared" si="1"/>
        <v>114.53226164858081</v>
      </c>
      <c r="J24" s="97">
        <f t="shared" si="1"/>
        <v>206.33583669406914</v>
      </c>
      <c r="K24" s="97">
        <f t="shared" si="1"/>
        <v>152.15427175824854</v>
      </c>
      <c r="L24" s="97">
        <f t="shared" si="1"/>
        <v>201.00450077864099</v>
      </c>
      <c r="M24" s="97">
        <f t="shared" si="0"/>
        <v>156.99133854610537</v>
      </c>
    </row>
    <row r="25" spans="1:13" x14ac:dyDescent="0.25">
      <c r="A25" s="34"/>
      <c r="B25" s="96" t="s">
        <v>174</v>
      </c>
      <c r="C25" s="97">
        <f>C9+C10</f>
        <v>5.6871213331327297</v>
      </c>
      <c r="D25" s="97">
        <f t="shared" ref="D25:L25" si="2">D9+D10</f>
        <v>3.4576050224418764</v>
      </c>
      <c r="E25" s="97">
        <f t="shared" si="2"/>
        <v>6.1288643107674696</v>
      </c>
      <c r="F25" s="97">
        <f t="shared" si="2"/>
        <v>8.590339144873484</v>
      </c>
      <c r="G25" s="97">
        <f t="shared" si="2"/>
        <v>6.953095878713242</v>
      </c>
      <c r="H25" s="97">
        <f t="shared" si="2"/>
        <v>11.104088113818984</v>
      </c>
      <c r="I25" s="97">
        <f t="shared" si="2"/>
        <v>10.492237816072608</v>
      </c>
      <c r="J25" s="97">
        <f t="shared" si="2"/>
        <v>8.6640881393355009</v>
      </c>
      <c r="K25" s="97">
        <f t="shared" si="2"/>
        <v>10.833911779244586</v>
      </c>
      <c r="L25" s="97">
        <f t="shared" si="2"/>
        <v>7.7956346251134061</v>
      </c>
      <c r="M25" s="97">
        <f>M9+M10</f>
        <v>7.6286236832194376</v>
      </c>
    </row>
    <row r="26" spans="1:13" x14ac:dyDescent="0.25">
      <c r="A26" s="34"/>
      <c r="B26" s="96" t="s">
        <v>110</v>
      </c>
      <c r="C26" s="97">
        <f t="shared" ref="C26:M28" si="3">C11</f>
        <v>-9.785041136789971</v>
      </c>
      <c r="D26" s="97">
        <f t="shared" si="3"/>
        <v>18.03147895330406</v>
      </c>
      <c r="E26" s="97">
        <f t="shared" si="3"/>
        <v>33.009667251538986</v>
      </c>
      <c r="F26" s="97">
        <f t="shared" si="3"/>
        <v>5.671943636522002</v>
      </c>
      <c r="G26" s="97">
        <f t="shared" si="3"/>
        <v>87.622677972111092</v>
      </c>
      <c r="H26" s="97">
        <f t="shared" si="3"/>
        <v>129.11184120049398</v>
      </c>
      <c r="I26" s="97">
        <f t="shared" si="3"/>
        <v>92.844284470197977</v>
      </c>
      <c r="J26" s="97">
        <f t="shared" si="3"/>
        <v>-68.427193069437067</v>
      </c>
      <c r="K26" s="97">
        <f t="shared" si="3"/>
        <v>26.813059894484979</v>
      </c>
      <c r="L26" s="97">
        <f t="shared" si="3"/>
        <v>141.05232636324808</v>
      </c>
      <c r="M26" s="97">
        <f t="shared" si="3"/>
        <v>83.659221640738053</v>
      </c>
    </row>
    <row r="27" spans="1:13" x14ac:dyDescent="0.25">
      <c r="A27" s="34"/>
      <c r="B27" s="96" t="s">
        <v>160</v>
      </c>
      <c r="C27" s="97">
        <f t="shared" si="3"/>
        <v>-1.2468600723999188</v>
      </c>
      <c r="D27" s="97">
        <f t="shared" si="3"/>
        <v>-1.7685544683999894</v>
      </c>
      <c r="E27" s="97">
        <f t="shared" si="3"/>
        <v>4.8794030065005103</v>
      </c>
      <c r="F27" s="97">
        <f t="shared" si="3"/>
        <v>-0.41303887020074193</v>
      </c>
      <c r="G27" s="97">
        <f t="shared" si="3"/>
        <v>4.0533543705183526</v>
      </c>
      <c r="H27" s="97">
        <f t="shared" si="3"/>
        <v>1.8361319293038569</v>
      </c>
      <c r="I27" s="97">
        <f t="shared" si="3"/>
        <v>18.341884796930856</v>
      </c>
      <c r="J27" s="97">
        <f t="shared" si="3"/>
        <v>34.88493997768493</v>
      </c>
      <c r="K27" s="97">
        <f t="shared" si="3"/>
        <v>45.721894842558285</v>
      </c>
      <c r="L27" s="97">
        <f t="shared" si="3"/>
        <v>1.6302057104841907</v>
      </c>
      <c r="M27" s="97">
        <f t="shared" si="3"/>
        <v>28.258486686034022</v>
      </c>
    </row>
    <row r="28" spans="1:13" x14ac:dyDescent="0.25">
      <c r="A28" s="34"/>
      <c r="B28" s="96" t="s">
        <v>161</v>
      </c>
      <c r="C28" s="97">
        <f t="shared" si="3"/>
        <v>1.7414858500475141</v>
      </c>
      <c r="D28" s="97">
        <f t="shared" si="3"/>
        <v>-4.0280661051385982</v>
      </c>
      <c r="E28" s="97">
        <f t="shared" si="3"/>
        <v>6.1765764909573866</v>
      </c>
      <c r="F28" s="97">
        <f t="shared" si="3"/>
        <v>6.370360117263516</v>
      </c>
      <c r="G28" s="97">
        <f t="shared" si="3"/>
        <v>30.918669607981595</v>
      </c>
      <c r="H28" s="97">
        <f t="shared" si="3"/>
        <v>94.986116979910278</v>
      </c>
      <c r="I28" s="97">
        <f t="shared" si="3"/>
        <v>81.349463366348587</v>
      </c>
      <c r="J28" s="97">
        <f t="shared" si="3"/>
        <v>46.996496540361377</v>
      </c>
      <c r="K28" s="97">
        <f t="shared" si="3"/>
        <v>184.90554827866256</v>
      </c>
      <c r="L28" s="97">
        <f t="shared" si="3"/>
        <v>34.516464364591947</v>
      </c>
      <c r="M28" s="97">
        <f t="shared" si="3"/>
        <v>98.940218847875258</v>
      </c>
    </row>
    <row r="29" spans="1:13" x14ac:dyDescent="0.25">
      <c r="A29" s="34"/>
      <c r="B29" s="96" t="s">
        <v>116</v>
      </c>
      <c r="C29" s="97">
        <f t="shared" ref="C29:M29" si="4">C14+C15</f>
        <v>0.98687627362619756</v>
      </c>
      <c r="D29" s="97">
        <f t="shared" si="4"/>
        <v>1.0797282451710721</v>
      </c>
      <c r="E29" s="97">
        <f t="shared" si="4"/>
        <v>2.3802893581952929</v>
      </c>
      <c r="F29" s="97">
        <f t="shared" si="4"/>
        <v>4.6602059803873992</v>
      </c>
      <c r="G29" s="97">
        <f t="shared" si="4"/>
        <v>5.444103545064932</v>
      </c>
      <c r="H29" s="97">
        <f t="shared" si="4"/>
        <v>8.6800539494416071</v>
      </c>
      <c r="I29" s="97">
        <f t="shared" si="4"/>
        <v>18.313937078877284</v>
      </c>
      <c r="J29" s="97">
        <f t="shared" si="4"/>
        <v>24.898486394907721</v>
      </c>
      <c r="K29" s="97">
        <f t="shared" si="4"/>
        <v>35.707459509165375</v>
      </c>
      <c r="L29" s="97">
        <f t="shared" si="4"/>
        <v>14.68826733783348</v>
      </c>
      <c r="M29" s="97">
        <f t="shared" si="4"/>
        <v>23.593120538537356</v>
      </c>
    </row>
    <row r="30" spans="1:13" x14ac:dyDescent="0.25">
      <c r="A30" s="34"/>
      <c r="B30" s="96" t="s">
        <v>15</v>
      </c>
      <c r="C30" s="97">
        <f t="shared" ref="C30:M30" si="5">C16</f>
        <v>0</v>
      </c>
      <c r="D30" s="97">
        <f t="shared" si="5"/>
        <v>0</v>
      </c>
      <c r="E30" s="97">
        <f t="shared" si="5"/>
        <v>0</v>
      </c>
      <c r="F30" s="97">
        <f t="shared" si="5"/>
        <v>6.4800000000000003E-5</v>
      </c>
      <c r="G30" s="97">
        <f t="shared" si="5"/>
        <v>0.22350719999999999</v>
      </c>
      <c r="H30" s="97">
        <f t="shared" si="5"/>
        <v>3.0599999999999998E-3</v>
      </c>
      <c r="I30" s="97">
        <f t="shared" si="5"/>
        <v>-9.0242000000000003E-2</v>
      </c>
      <c r="J30" s="97">
        <f t="shared" si="5"/>
        <v>-6.1415999999999998E-2</v>
      </c>
      <c r="K30" s="97">
        <f t="shared" si="5"/>
        <v>0</v>
      </c>
      <c r="L30" s="97">
        <f t="shared" si="5"/>
        <v>0</v>
      </c>
      <c r="M30" s="97">
        <f t="shared" si="5"/>
        <v>0</v>
      </c>
    </row>
    <row r="31" spans="1:13" x14ac:dyDescent="0.25">
      <c r="A31" s="34"/>
      <c r="B31" s="96" t="s">
        <v>172</v>
      </c>
      <c r="C31" s="97">
        <f t="shared" ref="C31:M31" si="6">C18</f>
        <v>2.1419183758333946</v>
      </c>
      <c r="D31" s="97">
        <f t="shared" si="6"/>
        <v>2.7560564394278755</v>
      </c>
      <c r="E31" s="97">
        <f t="shared" si="6"/>
        <v>2.7895065589601096</v>
      </c>
      <c r="F31" s="97">
        <f t="shared" si="6"/>
        <v>3.3560826225001752</v>
      </c>
      <c r="G31" s="97">
        <f t="shared" si="6"/>
        <v>6.031830362383384</v>
      </c>
      <c r="H31" s="97">
        <f t="shared" si="6"/>
        <v>7.3371926760042472</v>
      </c>
      <c r="I31" s="97">
        <f t="shared" si="6"/>
        <v>7.80315107170936</v>
      </c>
      <c r="J31" s="97">
        <f t="shared" si="6"/>
        <v>11.415789782172901</v>
      </c>
      <c r="K31" s="97">
        <f t="shared" si="6"/>
        <v>13.71720659278996</v>
      </c>
      <c r="L31" s="97">
        <f t="shared" si="6"/>
        <v>11.68893149793587</v>
      </c>
      <c r="M31" s="97">
        <f t="shared" si="6"/>
        <v>11.558885044517849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L16" sqref="L16"/>
    </sheetView>
  </sheetViews>
  <sheetFormatPr defaultColWidth="8.85546875" defaultRowHeight="15" x14ac:dyDescent="0.25"/>
  <cols>
    <col min="1" max="1" width="8.85546875" style="5"/>
    <col min="2" max="2" width="28.42578125" style="5" customWidth="1"/>
    <col min="3" max="8" width="6.140625" style="5" customWidth="1"/>
    <col min="9" max="9" width="6.5703125" style="5" customWidth="1"/>
    <col min="10" max="10" width="6.85546875" style="5" customWidth="1"/>
    <col min="11" max="11" width="6.140625" style="5" customWidth="1"/>
    <col min="12" max="13" width="6.85546875" style="5" customWidth="1"/>
    <col min="14" max="16384" width="8.85546875" style="5"/>
  </cols>
  <sheetData>
    <row r="1" spans="1:13" x14ac:dyDescent="0.25">
      <c r="A1" s="33" t="s">
        <v>177</v>
      </c>
      <c r="B1" s="34"/>
      <c r="C1" s="34"/>
      <c r="D1" s="34"/>
      <c r="E1" s="34"/>
      <c r="F1" s="34"/>
      <c r="G1" s="34"/>
      <c r="H1" s="34"/>
      <c r="I1" s="34"/>
      <c r="K1" s="34"/>
    </row>
    <row r="2" spans="1:13" x14ac:dyDescent="0.25">
      <c r="A2" s="34" t="s">
        <v>128</v>
      </c>
      <c r="B2" s="34"/>
      <c r="C2" s="34"/>
      <c r="D2" s="34"/>
      <c r="E2" s="34"/>
      <c r="F2" s="34"/>
      <c r="G2" s="34"/>
      <c r="H2" s="34"/>
      <c r="I2" s="34"/>
      <c r="K2" s="34"/>
    </row>
    <row r="3" spans="1:13" x14ac:dyDescent="0.25">
      <c r="A3" s="34"/>
      <c r="B3" s="34"/>
      <c r="C3" s="34"/>
      <c r="D3" s="34"/>
      <c r="E3" s="34"/>
      <c r="F3" s="34"/>
      <c r="G3" s="34"/>
      <c r="H3" s="34"/>
      <c r="I3" s="34"/>
      <c r="K3" s="34"/>
    </row>
    <row r="4" spans="1:13" x14ac:dyDescent="0.25">
      <c r="A4" s="34"/>
      <c r="B4" s="36"/>
      <c r="C4" s="36">
        <v>2019</v>
      </c>
      <c r="D4" s="36"/>
      <c r="E4" s="36"/>
      <c r="F4" s="36"/>
      <c r="G4" s="36">
        <v>2020</v>
      </c>
      <c r="H4" s="36"/>
      <c r="I4" s="36"/>
      <c r="J4" s="36"/>
      <c r="K4" s="36">
        <v>2021</v>
      </c>
      <c r="L4" s="36"/>
      <c r="M4" s="36"/>
    </row>
    <row r="5" spans="1:13" x14ac:dyDescent="0.25">
      <c r="A5" s="34"/>
      <c r="B5" s="36"/>
      <c r="C5" s="36" t="s">
        <v>49</v>
      </c>
      <c r="D5" s="36" t="s">
        <v>46</v>
      </c>
      <c r="E5" s="36" t="s">
        <v>47</v>
      </c>
      <c r="F5" s="36" t="s">
        <v>48</v>
      </c>
      <c r="G5" s="36" t="s">
        <v>49</v>
      </c>
      <c r="H5" s="36" t="s">
        <v>46</v>
      </c>
      <c r="I5" s="36" t="s">
        <v>47</v>
      </c>
      <c r="J5" s="36" t="s">
        <v>48</v>
      </c>
      <c r="K5" s="36" t="s">
        <v>49</v>
      </c>
      <c r="L5" s="36" t="s">
        <v>46</v>
      </c>
      <c r="M5" s="36" t="s">
        <v>47</v>
      </c>
    </row>
    <row r="6" spans="1:13" x14ac:dyDescent="0.25">
      <c r="A6" s="34"/>
      <c r="B6" s="47" t="s">
        <v>150</v>
      </c>
      <c r="C6" s="48">
        <v>86.597129040810657</v>
      </c>
      <c r="D6" s="48">
        <v>40.183237688060359</v>
      </c>
      <c r="E6" s="48">
        <v>23.285088005788339</v>
      </c>
      <c r="F6" s="48">
        <v>98.350927451961923</v>
      </c>
      <c r="G6" s="48">
        <v>20.984088312746735</v>
      </c>
      <c r="H6" s="48">
        <v>192.87349711126376</v>
      </c>
      <c r="I6" s="48">
        <v>28.324087485011034</v>
      </c>
      <c r="J6" s="48">
        <v>301.71266493292109</v>
      </c>
      <c r="K6" s="48">
        <v>113.90689981345287</v>
      </c>
      <c r="L6" s="48">
        <v>207.94635972617502</v>
      </c>
      <c r="M6" s="48">
        <v>135.22768600438974</v>
      </c>
    </row>
    <row r="7" spans="1:13" x14ac:dyDescent="0.25">
      <c r="A7" s="34"/>
      <c r="B7" s="47" t="s">
        <v>151</v>
      </c>
      <c r="C7" s="48">
        <v>36.927378668718305</v>
      </c>
      <c r="D7" s="48">
        <v>13.739201891904173</v>
      </c>
      <c r="E7" s="48">
        <v>40.262797367081063</v>
      </c>
      <c r="F7" s="48">
        <v>18.268116153580856</v>
      </c>
      <c r="G7" s="48">
        <v>2.5630945307370609</v>
      </c>
      <c r="H7" s="48">
        <v>21.629122969904884</v>
      </c>
      <c r="I7" s="48">
        <v>5.4679134380285106</v>
      </c>
      <c r="J7" s="48">
        <v>52.481758979464459</v>
      </c>
      <c r="K7" s="48">
        <v>59.976711564315039</v>
      </c>
      <c r="L7" s="48">
        <v>98.46235505504626</v>
      </c>
      <c r="M7" s="48">
        <v>64.642237359389611</v>
      </c>
    </row>
    <row r="8" spans="1:13" x14ac:dyDescent="0.25">
      <c r="A8" s="34"/>
      <c r="B8" s="47" t="s">
        <v>152</v>
      </c>
      <c r="C8" s="48">
        <v>0.76023980520000012</v>
      </c>
      <c r="D8" s="48">
        <v>0.72889986167000009</v>
      </c>
      <c r="E8" s="48">
        <v>1.1899901865700002</v>
      </c>
      <c r="F8" s="48">
        <v>0.54960002632999994</v>
      </c>
      <c r="G8" s="48">
        <v>1.4159162995363388</v>
      </c>
      <c r="H8" s="48">
        <v>4.177579931814841</v>
      </c>
      <c r="I8" s="48">
        <v>3.4157101460575623</v>
      </c>
      <c r="J8" s="48">
        <v>5.6117999414727118</v>
      </c>
      <c r="K8" s="48">
        <v>4.4737442725513663</v>
      </c>
      <c r="L8" s="48">
        <v>4.3034096789356466</v>
      </c>
      <c r="M8" s="48">
        <v>6.3733378692680409</v>
      </c>
    </row>
    <row r="9" spans="1:13" x14ac:dyDescent="0.25">
      <c r="A9" s="34"/>
      <c r="B9" s="47" t="s">
        <v>127</v>
      </c>
      <c r="C9" s="48">
        <v>2.9253450037188635</v>
      </c>
      <c r="D9" s="48">
        <v>2.2302954644170185</v>
      </c>
      <c r="E9" s="48">
        <v>2.7066612262170797</v>
      </c>
      <c r="F9" s="48">
        <v>2.3808409359182989</v>
      </c>
      <c r="G9" s="48">
        <v>5.2402213631445989</v>
      </c>
      <c r="H9" s="48">
        <v>5.8298536632724094</v>
      </c>
      <c r="I9" s="48">
        <v>5.7762167299029805</v>
      </c>
      <c r="J9" s="48">
        <v>7.2358601186525311</v>
      </c>
      <c r="K9" s="48">
        <v>6.9564600431204964</v>
      </c>
      <c r="L9" s="48">
        <v>5.9287363280435352</v>
      </c>
      <c r="M9" s="48">
        <v>4.9832305721186021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G1" zoomScaleNormal="100" workbookViewId="0">
      <selection activeCell="I17" sqref="I17"/>
    </sheetView>
  </sheetViews>
  <sheetFormatPr defaultColWidth="9.140625" defaultRowHeight="15" x14ac:dyDescent="0.25"/>
  <cols>
    <col min="1" max="1" width="9.140625" style="5"/>
    <col min="2" max="2" width="16" style="5" customWidth="1"/>
    <col min="3" max="12" width="6.5703125" style="5" customWidth="1"/>
    <col min="13" max="14" width="6.7109375" style="5" customWidth="1"/>
    <col min="15" max="16384" width="9.140625" style="5"/>
  </cols>
  <sheetData>
    <row r="1" spans="1:14" x14ac:dyDescent="0.25">
      <c r="A1" s="33" t="s">
        <v>178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57"/>
      <c r="C3" s="57"/>
      <c r="D3" s="57"/>
      <c r="E3" s="34"/>
      <c r="F3" s="98"/>
      <c r="G3" s="98"/>
      <c r="H3" s="98"/>
      <c r="I3" s="34"/>
      <c r="J3" s="34"/>
      <c r="K3" s="34"/>
      <c r="L3" s="34"/>
      <c r="M3" s="34"/>
      <c r="N3" s="34"/>
    </row>
    <row r="4" spans="1:14" x14ac:dyDescent="0.25">
      <c r="A4" s="34"/>
      <c r="B4" s="36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x14ac:dyDescent="0.25">
      <c r="A5" s="34"/>
      <c r="B5" s="64"/>
      <c r="C5" s="39" t="s">
        <v>35</v>
      </c>
      <c r="D5" s="39" t="s">
        <v>32</v>
      </c>
      <c r="E5" s="39" t="s">
        <v>33</v>
      </c>
      <c r="F5" s="39" t="s">
        <v>34</v>
      </c>
      <c r="G5" s="39" t="s">
        <v>35</v>
      </c>
      <c r="H5" s="39" t="s">
        <v>32</v>
      </c>
      <c r="I5" s="39" t="s">
        <v>33</v>
      </c>
      <c r="J5" s="39" t="s">
        <v>34</v>
      </c>
      <c r="K5" s="39" t="s">
        <v>35</v>
      </c>
      <c r="L5" s="39" t="s">
        <v>32</v>
      </c>
      <c r="M5" s="39" t="s">
        <v>33</v>
      </c>
      <c r="N5" s="39" t="s">
        <v>34</v>
      </c>
    </row>
    <row r="6" spans="1:14" x14ac:dyDescent="0.25">
      <c r="A6" s="34"/>
      <c r="B6" s="42" t="s">
        <v>23</v>
      </c>
      <c r="C6" s="99">
        <v>1.4722075474344505</v>
      </c>
      <c r="D6" s="99">
        <v>1.3276773139950675</v>
      </c>
      <c r="E6" s="99">
        <v>2.7490397892053946</v>
      </c>
      <c r="F6" s="99">
        <v>2.2693347949171461</v>
      </c>
      <c r="G6" s="99">
        <v>4.2545305274132508</v>
      </c>
      <c r="H6" s="99">
        <v>4.3913642244453852</v>
      </c>
      <c r="I6" s="99">
        <v>4.2517684294999993</v>
      </c>
      <c r="J6" s="99">
        <v>5.2294506204499998</v>
      </c>
      <c r="K6" s="99">
        <v>5.6490396509999998</v>
      </c>
      <c r="L6" s="99">
        <v>6.0841340246499991</v>
      </c>
      <c r="M6" s="99">
        <v>6.1085804551500003</v>
      </c>
      <c r="N6" s="99">
        <v>6.5531436845000002</v>
      </c>
    </row>
    <row r="7" spans="1:14" ht="26.25" x14ac:dyDescent="0.25">
      <c r="A7" s="34"/>
      <c r="B7" s="42" t="s">
        <v>86</v>
      </c>
      <c r="C7" s="99">
        <v>2.5387260196215298</v>
      </c>
      <c r="D7" s="99">
        <v>3.1571893631900001</v>
      </c>
      <c r="E7" s="99">
        <v>6.5992600757330004</v>
      </c>
      <c r="F7" s="99">
        <v>7.6116027785940004</v>
      </c>
      <c r="G7" s="99">
        <v>12.306300442576999</v>
      </c>
      <c r="H7" s="99">
        <v>11.486330415442607</v>
      </c>
      <c r="I7" s="99">
        <v>11.788305085884172</v>
      </c>
      <c r="J7" s="99">
        <v>12.309806098114636</v>
      </c>
      <c r="K7" s="99">
        <v>10.556131984298817</v>
      </c>
      <c r="L7" s="99">
        <v>11.167938173233335</v>
      </c>
      <c r="M7" s="99">
        <v>10.717063794010762</v>
      </c>
      <c r="N7" s="99">
        <v>13.480648973211714</v>
      </c>
    </row>
    <row r="8" spans="1:14" x14ac:dyDescent="0.25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x14ac:dyDescent="0.25">
      <c r="A9"/>
      <c r="B9"/>
      <c r="C9"/>
      <c r="D9"/>
      <c r="E9"/>
      <c r="F9"/>
      <c r="G9"/>
      <c r="H9"/>
      <c r="I9"/>
    </row>
    <row r="17" spans="2:11" x14ac:dyDescent="0.25">
      <c r="B17"/>
      <c r="C17"/>
      <c r="D17"/>
      <c r="E17"/>
      <c r="F17"/>
      <c r="G17"/>
      <c r="H17"/>
      <c r="I17"/>
      <c r="J17"/>
      <c r="K17"/>
    </row>
    <row r="19" spans="2:11" x14ac:dyDescent="0.25">
      <c r="K19" s="27"/>
    </row>
    <row r="20" spans="2:11" x14ac:dyDescent="0.25">
      <c r="K20" s="27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C6" sqref="C6:N10"/>
    </sheetView>
  </sheetViews>
  <sheetFormatPr defaultColWidth="9.140625" defaultRowHeight="15" x14ac:dyDescent="0.25"/>
  <cols>
    <col min="1" max="1" width="9.140625" style="5"/>
    <col min="2" max="2" width="16" style="5" customWidth="1"/>
    <col min="3" max="12" width="6.5703125" style="5" customWidth="1"/>
    <col min="13" max="14" width="6.7109375" style="5" customWidth="1"/>
    <col min="15" max="16384" width="9.140625" style="5"/>
  </cols>
  <sheetData>
    <row r="1" spans="1:14" x14ac:dyDescent="0.25">
      <c r="A1" s="33" t="s">
        <v>179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34"/>
      <c r="B4" s="36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x14ac:dyDescent="0.25">
      <c r="A5" s="34"/>
      <c r="B5" s="36"/>
      <c r="C5" s="39" t="s">
        <v>35</v>
      </c>
      <c r="D5" s="39" t="s">
        <v>32</v>
      </c>
      <c r="E5" s="39" t="s">
        <v>33</v>
      </c>
      <c r="F5" s="39" t="s">
        <v>34</v>
      </c>
      <c r="G5" s="39" t="s">
        <v>35</v>
      </c>
      <c r="H5" s="39" t="s">
        <v>32</v>
      </c>
      <c r="I5" s="39" t="s">
        <v>33</v>
      </c>
      <c r="J5" s="39" t="s">
        <v>34</v>
      </c>
      <c r="K5" s="39" t="s">
        <v>35</v>
      </c>
      <c r="L5" s="39" t="s">
        <v>32</v>
      </c>
      <c r="M5" s="39" t="s">
        <v>33</v>
      </c>
      <c r="N5" s="39" t="s">
        <v>34</v>
      </c>
    </row>
    <row r="6" spans="1:14" x14ac:dyDescent="0.25">
      <c r="A6" s="34"/>
      <c r="B6" s="64" t="s">
        <v>50</v>
      </c>
      <c r="C6" s="100">
        <v>37.209302325581397</v>
      </c>
      <c r="D6" s="100">
        <v>43.137254901960787</v>
      </c>
      <c r="E6" s="100">
        <v>38.016528925619838</v>
      </c>
      <c r="F6" s="100">
        <v>39.82683982683983</v>
      </c>
      <c r="G6" s="100">
        <v>29.493087557603687</v>
      </c>
      <c r="H6" s="100">
        <v>32.692307692307693</v>
      </c>
      <c r="I6" s="100">
        <v>36.893203883495147</v>
      </c>
      <c r="J6" s="100">
        <v>33.495145631067963</v>
      </c>
      <c r="K6" s="100">
        <v>28.934010152284262</v>
      </c>
      <c r="L6" s="100">
        <v>27</v>
      </c>
      <c r="M6" s="100">
        <v>27.777777777777779</v>
      </c>
      <c r="N6" s="100">
        <v>33.333333333333329</v>
      </c>
    </row>
    <row r="7" spans="1:14" x14ac:dyDescent="0.25">
      <c r="A7" s="34"/>
      <c r="B7" s="64" t="s">
        <v>51</v>
      </c>
      <c r="C7" s="100">
        <v>9.6899224806201563</v>
      </c>
      <c r="D7" s="100">
        <v>4.3137254901960782</v>
      </c>
      <c r="E7" s="100">
        <v>4.9586776859504136</v>
      </c>
      <c r="F7" s="100">
        <v>3.4632034632034632</v>
      </c>
      <c r="G7" s="100">
        <v>7.8341013824884786</v>
      </c>
      <c r="H7" s="100">
        <v>4.3269230769230766</v>
      </c>
      <c r="I7" s="100">
        <v>4.8543689320388346</v>
      </c>
      <c r="J7" s="100">
        <v>3.3980582524271843</v>
      </c>
      <c r="K7" s="100">
        <v>8.1218274111675122</v>
      </c>
      <c r="L7" s="100">
        <v>4.5</v>
      </c>
      <c r="M7" s="100">
        <v>4.0404040404040407</v>
      </c>
      <c r="N7" s="100">
        <v>3.5897435897435894</v>
      </c>
    </row>
    <row r="8" spans="1:14" x14ac:dyDescent="0.25">
      <c r="A8" s="34"/>
      <c r="B8" s="64" t="s">
        <v>52</v>
      </c>
      <c r="C8" s="100">
        <v>14.728682170542637</v>
      </c>
      <c r="D8" s="100">
        <v>12.156862745098039</v>
      </c>
      <c r="E8" s="100">
        <v>13.636363636363635</v>
      </c>
      <c r="F8" s="100">
        <v>13.852813852813853</v>
      </c>
      <c r="G8" s="100">
        <v>12.903225806451612</v>
      </c>
      <c r="H8" s="100">
        <v>13.461538461538462</v>
      </c>
      <c r="I8" s="100">
        <v>9.7087378640776691</v>
      </c>
      <c r="J8" s="100">
        <v>12.135922330097088</v>
      </c>
      <c r="K8" s="100">
        <v>12.18274111675127</v>
      </c>
      <c r="L8" s="100">
        <v>15</v>
      </c>
      <c r="M8" s="100">
        <v>15.151515151515152</v>
      </c>
      <c r="N8" s="100">
        <v>9.2307692307692317</v>
      </c>
    </row>
    <row r="9" spans="1:14" x14ac:dyDescent="0.25">
      <c r="A9" s="34"/>
      <c r="B9" s="64" t="s">
        <v>53</v>
      </c>
      <c r="C9" s="100">
        <v>12.790697674418606</v>
      </c>
      <c r="D9" s="100">
        <v>12.941176470588237</v>
      </c>
      <c r="E9" s="100">
        <v>11.15702479338843</v>
      </c>
      <c r="F9" s="100">
        <v>12.121212121212121</v>
      </c>
      <c r="G9" s="100">
        <v>11.981566820276496</v>
      </c>
      <c r="H9" s="100">
        <v>11.538461538461538</v>
      </c>
      <c r="I9" s="100">
        <v>11.165048543689322</v>
      </c>
      <c r="J9" s="100">
        <v>11.165048543689322</v>
      </c>
      <c r="K9" s="100">
        <v>12.18274111675127</v>
      </c>
      <c r="L9" s="100">
        <v>10</v>
      </c>
      <c r="M9" s="100">
        <v>10.606060606060606</v>
      </c>
      <c r="N9" s="100">
        <v>10.256410256410255</v>
      </c>
    </row>
    <row r="10" spans="1:14" x14ac:dyDescent="0.25">
      <c r="A10" s="34"/>
      <c r="B10" s="64" t="s">
        <v>54</v>
      </c>
      <c r="C10" s="100">
        <v>25.581395348837212</v>
      </c>
      <c r="D10" s="100">
        <v>27.450980392156865</v>
      </c>
      <c r="E10" s="100">
        <v>32.231404958677686</v>
      </c>
      <c r="F10" s="100">
        <v>30.735930735930733</v>
      </c>
      <c r="G10" s="100">
        <v>37.788018433179722</v>
      </c>
      <c r="H10" s="100">
        <v>37.980769230769226</v>
      </c>
      <c r="I10" s="100">
        <v>37.378640776699029</v>
      </c>
      <c r="J10" s="100">
        <v>39.805825242718448</v>
      </c>
      <c r="K10" s="100">
        <v>38.578680203045685</v>
      </c>
      <c r="L10" s="100">
        <v>43.5</v>
      </c>
      <c r="M10" s="100">
        <v>42.424242424242422</v>
      </c>
      <c r="N10" s="100">
        <v>43.589743589743591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workbookViewId="0">
      <selection activeCell="B12" sqref="B12"/>
    </sheetView>
  </sheetViews>
  <sheetFormatPr defaultRowHeight="15" x14ac:dyDescent="0.25"/>
  <cols>
    <col min="2" max="2" width="26.85546875" customWidth="1"/>
    <col min="3" max="10" width="6.42578125" customWidth="1"/>
    <col min="11" max="14" width="6.42578125" style="5" customWidth="1"/>
    <col min="15" max="15" width="6.42578125" customWidth="1"/>
  </cols>
  <sheetData>
    <row r="1" spans="1:15" s="5" customFormat="1" x14ac:dyDescent="0.25">
      <c r="A1" s="33" t="s">
        <v>228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5" customFormat="1" x14ac:dyDescent="0.25">
      <c r="A2" s="34" t="s">
        <v>93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5" s="5" customFormat="1" x14ac:dyDescent="0.25">
      <c r="A3" s="34"/>
      <c r="B3" s="5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/>
    </row>
    <row r="4" spans="1:15" x14ac:dyDescent="0.25">
      <c r="A4" s="34"/>
      <c r="B4" s="36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5" x14ac:dyDescent="0.25">
      <c r="A5" s="34"/>
      <c r="B5" s="36"/>
      <c r="C5" s="39" t="s">
        <v>35</v>
      </c>
      <c r="D5" s="39" t="s">
        <v>32</v>
      </c>
      <c r="E5" s="39" t="s">
        <v>33</v>
      </c>
      <c r="F5" s="39" t="s">
        <v>34</v>
      </c>
      <c r="G5" s="39" t="s">
        <v>35</v>
      </c>
      <c r="H5" s="39" t="s">
        <v>32</v>
      </c>
      <c r="I5" s="39" t="s">
        <v>33</v>
      </c>
      <c r="J5" s="39" t="s">
        <v>34</v>
      </c>
      <c r="K5" s="39" t="s">
        <v>35</v>
      </c>
      <c r="L5" s="39" t="s">
        <v>32</v>
      </c>
      <c r="M5" s="39" t="s">
        <v>33</v>
      </c>
      <c r="N5" s="39" t="s">
        <v>34</v>
      </c>
    </row>
    <row r="6" spans="1:15" ht="39" x14ac:dyDescent="0.25">
      <c r="A6" s="34"/>
      <c r="B6" s="42" t="s">
        <v>70</v>
      </c>
      <c r="C6" s="102">
        <v>53.9</v>
      </c>
      <c r="D6" s="78">
        <v>53.3</v>
      </c>
      <c r="E6" s="78">
        <v>52.595999999999997</v>
      </c>
      <c r="F6" s="102">
        <v>51.968000000000004</v>
      </c>
      <c r="G6" s="102">
        <v>51.374000000000002</v>
      </c>
      <c r="H6" s="102">
        <v>50.655000000000001</v>
      </c>
      <c r="I6" s="102">
        <v>50.222000000000001</v>
      </c>
      <c r="J6" s="102">
        <v>49.805</v>
      </c>
      <c r="K6" s="102">
        <v>49.076000000000001</v>
      </c>
      <c r="L6" s="102">
        <v>48.688000000000002</v>
      </c>
      <c r="M6" s="102">
        <v>48.354999999999997</v>
      </c>
      <c r="N6" s="102">
        <v>48.069000000000003</v>
      </c>
    </row>
    <row r="7" spans="1:15" ht="51.75" x14ac:dyDescent="0.25">
      <c r="A7" s="34"/>
      <c r="B7" s="42" t="s">
        <v>16</v>
      </c>
      <c r="C7" s="102">
        <v>23.187000000000001</v>
      </c>
      <c r="D7" s="78">
        <v>22.988</v>
      </c>
      <c r="E7" s="78">
        <v>22.603999999999999</v>
      </c>
      <c r="F7" s="102">
        <v>19.829000000000001</v>
      </c>
      <c r="G7" s="102">
        <v>19.774000000000001</v>
      </c>
      <c r="H7" s="102">
        <v>19.738</v>
      </c>
      <c r="I7" s="102">
        <v>19.728823999999999</v>
      </c>
      <c r="J7" s="102">
        <v>19.597017999999998</v>
      </c>
      <c r="K7" s="102">
        <v>19.252825000000001</v>
      </c>
      <c r="L7" s="102">
        <v>19.11495</v>
      </c>
      <c r="M7" s="102">
        <v>18.975739000000001</v>
      </c>
      <c r="N7" s="102">
        <v>18.951930999999998</v>
      </c>
    </row>
    <row r="8" spans="1:15" ht="26.25" x14ac:dyDescent="0.25">
      <c r="A8" s="34"/>
      <c r="B8" s="42" t="s">
        <v>71</v>
      </c>
      <c r="C8" s="101">
        <v>73.104570731045712</v>
      </c>
      <c r="D8" s="101">
        <v>75.62643661851925</v>
      </c>
      <c r="E8" s="101">
        <v>78.109777830580953</v>
      </c>
      <c r="F8" s="101">
        <v>79.190540046324529</v>
      </c>
      <c r="G8" s="101">
        <v>77.521087655233814</v>
      </c>
      <c r="H8" s="101">
        <v>78.409671377490213</v>
      </c>
      <c r="I8" s="101">
        <v>79.220758734916004</v>
      </c>
      <c r="J8" s="101">
        <v>80.793251683023755</v>
      </c>
      <c r="K8" s="101">
        <v>81.372906648980276</v>
      </c>
      <c r="L8" s="101">
        <v>81.790081978228741</v>
      </c>
      <c r="M8" s="101">
        <v>82.221013075785137</v>
      </c>
      <c r="N8" s="101">
        <v>83.622984186629097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>
      <selection activeCell="E16" sqref="E12:E16"/>
    </sheetView>
  </sheetViews>
  <sheetFormatPr defaultColWidth="9.140625" defaultRowHeight="15" x14ac:dyDescent="0.25"/>
  <cols>
    <col min="1" max="1" width="9.140625" style="5"/>
    <col min="2" max="2" width="25.140625" style="5" customWidth="1"/>
    <col min="3" max="10" width="6.28515625" style="5" customWidth="1"/>
    <col min="11" max="11" width="26.140625" style="5" bestFit="1" customWidth="1"/>
    <col min="12" max="12" width="28.42578125" style="5" bestFit="1" customWidth="1"/>
    <col min="13" max="13" width="16.7109375" style="5" customWidth="1"/>
    <col min="14" max="14" width="9.140625" style="5"/>
    <col min="15" max="15" width="19.85546875" style="5" customWidth="1"/>
    <col min="16" max="16" width="10.42578125" style="5" customWidth="1"/>
    <col min="17" max="16384" width="9.140625" style="5"/>
  </cols>
  <sheetData>
    <row r="1" spans="1:10" x14ac:dyDescent="0.25">
      <c r="A1" s="33" t="s">
        <v>232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25">
      <c r="A2" s="34" t="s">
        <v>209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25">
      <c r="A3" s="34"/>
      <c r="B3" s="62"/>
      <c r="C3" s="34"/>
      <c r="D3" s="34"/>
      <c r="E3" s="34"/>
      <c r="F3" s="34"/>
      <c r="G3" s="34"/>
      <c r="H3" s="34"/>
      <c r="I3" s="34"/>
      <c r="J3" s="34"/>
    </row>
    <row r="4" spans="1:10" s="16" customFormat="1" x14ac:dyDescent="0.25">
      <c r="A4" s="35"/>
      <c r="B4" s="64"/>
      <c r="C4" s="133" t="s">
        <v>207</v>
      </c>
      <c r="D4" s="134"/>
      <c r="E4" s="134"/>
      <c r="F4" s="135"/>
      <c r="G4" s="133" t="s">
        <v>208</v>
      </c>
      <c r="H4" s="134"/>
      <c r="I4" s="134"/>
      <c r="J4" s="135"/>
    </row>
    <row r="5" spans="1:10" s="16" customFormat="1" x14ac:dyDescent="0.25">
      <c r="A5" s="35"/>
      <c r="B5" s="64"/>
      <c r="C5" s="36">
        <v>2020</v>
      </c>
      <c r="D5" s="36">
        <v>2021</v>
      </c>
      <c r="E5" s="36"/>
      <c r="F5" s="36"/>
      <c r="G5" s="36">
        <v>2020</v>
      </c>
      <c r="H5" s="36">
        <v>2021</v>
      </c>
      <c r="I5" s="36"/>
      <c r="J5" s="36"/>
    </row>
    <row r="6" spans="1:10" s="16" customFormat="1" x14ac:dyDescent="0.25">
      <c r="A6" s="35"/>
      <c r="B6" s="64"/>
      <c r="C6" s="131" t="s">
        <v>39</v>
      </c>
      <c r="D6" s="131" t="s">
        <v>32</v>
      </c>
      <c r="E6" s="131" t="s">
        <v>33</v>
      </c>
      <c r="F6" s="132" t="s">
        <v>34</v>
      </c>
      <c r="G6" s="131" t="s">
        <v>39</v>
      </c>
      <c r="H6" s="132" t="s">
        <v>32</v>
      </c>
      <c r="I6" s="131" t="s">
        <v>33</v>
      </c>
      <c r="J6" s="131" t="s">
        <v>34</v>
      </c>
    </row>
    <row r="7" spans="1:10" s="16" customFormat="1" x14ac:dyDescent="0.25">
      <c r="A7" s="35"/>
      <c r="B7" s="42" t="s">
        <v>210</v>
      </c>
      <c r="C7" s="101">
        <v>60.021532930990858</v>
      </c>
      <c r="D7" s="101">
        <v>62.612629207917081</v>
      </c>
      <c r="E7" s="101">
        <v>62.552763734240649</v>
      </c>
      <c r="F7" s="101">
        <v>62.551626417685668</v>
      </c>
      <c r="G7" s="101">
        <v>0</v>
      </c>
      <c r="H7" s="101">
        <v>0</v>
      </c>
      <c r="I7" s="101">
        <v>0</v>
      </c>
      <c r="J7" s="101">
        <v>0</v>
      </c>
    </row>
    <row r="8" spans="1:10" s="16" customFormat="1" x14ac:dyDescent="0.25">
      <c r="A8" s="35"/>
      <c r="B8" s="42" t="s">
        <v>229</v>
      </c>
      <c r="C8" s="101">
        <v>18.370014080073187</v>
      </c>
      <c r="D8" s="101">
        <v>18.126460016056857</v>
      </c>
      <c r="E8" s="101">
        <v>18.848757818949679</v>
      </c>
      <c r="F8" s="101">
        <v>19.448434683057826</v>
      </c>
      <c r="G8" s="101">
        <v>-7.1931689591561834E-2</v>
      </c>
      <c r="H8" s="101">
        <v>4.7223858026456088E-3</v>
      </c>
      <c r="I8" s="101">
        <v>-1.8034066418490875E-2</v>
      </c>
      <c r="J8" s="101">
        <v>-5.8877087689417962E-2</v>
      </c>
    </row>
    <row r="9" spans="1:10" s="16" customFormat="1" x14ac:dyDescent="0.25">
      <c r="A9" s="35"/>
      <c r="B9" s="42" t="s">
        <v>212</v>
      </c>
      <c r="C9" s="101">
        <v>7.8704584699653797</v>
      </c>
      <c r="D9" s="101">
        <v>7.5006919387512596</v>
      </c>
      <c r="E9" s="101">
        <v>7.3767625058475321</v>
      </c>
      <c r="F9" s="101">
        <v>7.4683846942390169</v>
      </c>
      <c r="G9" s="101">
        <v>0.68956967732852703</v>
      </c>
      <c r="H9" s="101">
        <v>0.76188784015553446</v>
      </c>
      <c r="I9" s="101">
        <v>0.78415702222345351</v>
      </c>
      <c r="J9" s="101">
        <v>0.85735027016642429</v>
      </c>
    </row>
    <row r="10" spans="1:10" x14ac:dyDescent="0.25">
      <c r="A10" s="3"/>
      <c r="B10" s="42" t="s">
        <v>211</v>
      </c>
      <c r="C10" s="101">
        <v>9.3572108827618674</v>
      </c>
      <c r="D10" s="101">
        <v>8.080647474257054</v>
      </c>
      <c r="E10" s="101">
        <v>7.6668029480862234</v>
      </c>
      <c r="F10" s="101">
        <v>7.24602251475818</v>
      </c>
      <c r="G10" s="101">
        <v>7.6717099708551011</v>
      </c>
      <c r="H10" s="101">
        <v>7.6973503468956652</v>
      </c>
      <c r="I10" s="101">
        <v>7.6024093226711003</v>
      </c>
      <c r="J10" s="101">
        <v>7.7539075032891756</v>
      </c>
    </row>
    <row r="11" spans="1:10" x14ac:dyDescent="0.25">
      <c r="A11" s="3"/>
      <c r="B11" s="42" t="s">
        <v>213</v>
      </c>
      <c r="C11" s="101">
        <v>3.3504966879376292</v>
      </c>
      <c r="D11" s="101">
        <v>2.8256561362426771</v>
      </c>
      <c r="E11" s="101">
        <v>2.7273217724521968</v>
      </c>
      <c r="F11" s="101">
        <v>2.3759222006954106</v>
      </c>
      <c r="G11" s="101">
        <v>16.168369338118218</v>
      </c>
      <c r="H11" s="101">
        <v>16.139223699886347</v>
      </c>
      <c r="I11" s="101">
        <v>16.39481384099895</v>
      </c>
      <c r="J11" s="101">
        <v>15.545038371186932</v>
      </c>
    </row>
    <row r="12" spans="1:10" x14ac:dyDescent="0.25">
      <c r="A12" s="3"/>
      <c r="B12" s="42" t="s">
        <v>214</v>
      </c>
      <c r="C12" s="101">
        <v>0.37111964618352311</v>
      </c>
      <c r="D12" s="101">
        <v>0.31161060157235121</v>
      </c>
      <c r="E12" s="101">
        <v>0.30732008670303096</v>
      </c>
      <c r="F12" s="101">
        <v>0.43361119741625487</v>
      </c>
      <c r="G12" s="101">
        <v>6.0529213286120616</v>
      </c>
      <c r="H12" s="101">
        <v>5.9893039808288675</v>
      </c>
      <c r="I12" s="101">
        <v>6.1922927763992615</v>
      </c>
      <c r="J12" s="101">
        <v>7.3019443144102398</v>
      </c>
    </row>
    <row r="13" spans="1:10" x14ac:dyDescent="0.25">
      <c r="A13" s="3"/>
      <c r="B13" s="42" t="s">
        <v>215</v>
      </c>
      <c r="C13" s="101">
        <v>0.60138337050195967</v>
      </c>
      <c r="D13" s="101">
        <v>0.49368554779165946</v>
      </c>
      <c r="E13" s="101">
        <v>0.4753512132456954</v>
      </c>
      <c r="F13" s="101">
        <v>0.43495937171614429</v>
      </c>
      <c r="G13" s="101">
        <v>33.974925656473772</v>
      </c>
      <c r="H13" s="101">
        <v>33.120084098343234</v>
      </c>
      <c r="I13" s="101">
        <v>33.209319482594921</v>
      </c>
      <c r="J13" s="101">
        <v>33.018373651401951</v>
      </c>
    </row>
    <row r="14" spans="1:10" x14ac:dyDescent="0.25">
      <c r="A14" s="3"/>
      <c r="B14" s="42" t="s">
        <v>216</v>
      </c>
      <c r="C14" s="101">
        <v>5.1977943426274764E-2</v>
      </c>
      <c r="D14" s="101">
        <v>4.3678765400853629E-2</v>
      </c>
      <c r="E14" s="101">
        <v>4.0168912638839975E-2</v>
      </c>
      <c r="F14" s="101">
        <v>3.6573866098833792E-2</v>
      </c>
      <c r="G14" s="101">
        <v>20.746545009573829</v>
      </c>
      <c r="H14" s="101">
        <v>20.809717824561229</v>
      </c>
      <c r="I14" s="101">
        <v>20.088879874039854</v>
      </c>
      <c r="J14" s="101">
        <v>19.864276088984042</v>
      </c>
    </row>
    <row r="15" spans="1:10" x14ac:dyDescent="0.25">
      <c r="A15" s="3"/>
      <c r="B15" s="42" t="s">
        <v>217</v>
      </c>
      <c r="C15" s="101">
        <v>3.9516041084320169E-3</v>
      </c>
      <c r="D15" s="101">
        <v>3.3890877612706345E-3</v>
      </c>
      <c r="E15" s="101">
        <v>3.3056711149170052E-3</v>
      </c>
      <c r="F15" s="101">
        <v>3.0488528891993672E-3</v>
      </c>
      <c r="G15" s="101">
        <v>5.6988990799336454</v>
      </c>
      <c r="H15" s="101">
        <v>5.8534112781044083</v>
      </c>
      <c r="I15" s="101">
        <v>5.9741497317700079</v>
      </c>
      <c r="J15" s="101">
        <v>5.9706179715786272</v>
      </c>
    </row>
    <row r="16" spans="1:10" x14ac:dyDescent="0.25">
      <c r="A16" s="3"/>
      <c r="B16" s="42" t="s">
        <v>218</v>
      </c>
      <c r="C16" s="101">
        <v>1.8543840508842984E-3</v>
      </c>
      <c r="D16" s="101">
        <v>1.551224248939793E-3</v>
      </c>
      <c r="E16" s="101">
        <v>1.4453367212407687E-3</v>
      </c>
      <c r="F16" s="101">
        <v>1.4162014434617751E-3</v>
      </c>
      <c r="G16" s="101">
        <v>9.0689916286964234</v>
      </c>
      <c r="H16" s="101">
        <v>9.624298545422068</v>
      </c>
      <c r="I16" s="101">
        <v>9.7720120157209482</v>
      </c>
      <c r="J16" s="101">
        <v>9.7473689166720412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B1" zoomScaleNormal="100" workbookViewId="0">
      <selection activeCell="E22" sqref="E22"/>
    </sheetView>
  </sheetViews>
  <sheetFormatPr defaultColWidth="9.140625" defaultRowHeight="15" x14ac:dyDescent="0.25"/>
  <cols>
    <col min="1" max="1" width="9.140625" style="5"/>
    <col min="2" max="2" width="33.28515625" style="5" customWidth="1"/>
    <col min="3" max="10" width="7.28515625" style="5" customWidth="1"/>
    <col min="11" max="11" width="26.140625" style="5" bestFit="1" customWidth="1"/>
    <col min="12" max="12" width="28.42578125" style="5" bestFit="1" customWidth="1"/>
    <col min="13" max="13" width="16.7109375" style="5" customWidth="1"/>
    <col min="14" max="14" width="9.140625" style="5"/>
    <col min="15" max="15" width="19.85546875" style="5" customWidth="1"/>
    <col min="16" max="16" width="10.42578125" style="5" customWidth="1"/>
    <col min="17" max="16384" width="9.140625" style="5"/>
  </cols>
  <sheetData>
    <row r="1" spans="1:10" x14ac:dyDescent="0.25">
      <c r="A1" s="33" t="s">
        <v>231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25">
      <c r="A2" s="34" t="s">
        <v>230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25">
      <c r="A3" s="34"/>
      <c r="B3" s="62"/>
      <c r="C3" s="34"/>
      <c r="D3" s="34"/>
      <c r="E3" s="34"/>
      <c r="F3" s="34"/>
      <c r="G3" s="34"/>
      <c r="H3" s="34"/>
      <c r="I3" s="34"/>
      <c r="J3" s="34"/>
    </row>
    <row r="4" spans="1:10" s="16" customFormat="1" x14ac:dyDescent="0.25">
      <c r="A4" s="35"/>
      <c r="B4" s="64"/>
      <c r="C4" s="133" t="s">
        <v>207</v>
      </c>
      <c r="D4" s="134"/>
      <c r="E4" s="134"/>
      <c r="F4" s="135"/>
      <c r="G4" s="133" t="s">
        <v>208</v>
      </c>
      <c r="H4" s="134"/>
      <c r="I4" s="134"/>
      <c r="J4" s="135"/>
    </row>
    <row r="5" spans="1:10" s="16" customFormat="1" x14ac:dyDescent="0.25">
      <c r="A5" s="35"/>
      <c r="B5" s="64"/>
      <c r="C5" s="36">
        <v>2020</v>
      </c>
      <c r="D5" s="36">
        <v>2021</v>
      </c>
      <c r="E5" s="36"/>
      <c r="F5" s="36"/>
      <c r="G5" s="36">
        <v>2020</v>
      </c>
      <c r="H5" s="36">
        <v>2021</v>
      </c>
      <c r="I5" s="36"/>
      <c r="J5" s="36"/>
    </row>
    <row r="6" spans="1:10" s="16" customFormat="1" x14ac:dyDescent="0.25">
      <c r="A6" s="35"/>
      <c r="B6" s="64"/>
      <c r="C6" s="131" t="s">
        <v>39</v>
      </c>
      <c r="D6" s="131" t="s">
        <v>32</v>
      </c>
      <c r="E6" s="131" t="s">
        <v>33</v>
      </c>
      <c r="F6" s="132" t="s">
        <v>34</v>
      </c>
      <c r="G6" s="131" t="s">
        <v>39</v>
      </c>
      <c r="H6" s="132" t="s">
        <v>32</v>
      </c>
      <c r="I6" s="131" t="s">
        <v>33</v>
      </c>
      <c r="J6" s="131" t="s">
        <v>34</v>
      </c>
    </row>
    <row r="7" spans="1:10" s="16" customFormat="1" x14ac:dyDescent="0.25">
      <c r="A7" s="35"/>
      <c r="B7" s="42" t="s">
        <v>210</v>
      </c>
      <c r="C7" s="101">
        <v>0.95887365690996673</v>
      </c>
      <c r="D7" s="101">
        <v>0.48295448859462847</v>
      </c>
      <c r="E7" s="101">
        <v>0.41435216990205503</v>
      </c>
      <c r="F7" s="101">
        <v>0.28784504107934872</v>
      </c>
      <c r="G7" s="101">
        <v>0</v>
      </c>
      <c r="H7" s="101">
        <v>0</v>
      </c>
      <c r="I7" s="101">
        <v>0</v>
      </c>
      <c r="J7" s="101">
        <v>0</v>
      </c>
    </row>
    <row r="8" spans="1:10" s="16" customFormat="1" x14ac:dyDescent="0.25">
      <c r="A8" s="35"/>
      <c r="B8" s="42" t="s">
        <v>229</v>
      </c>
      <c r="C8" s="101">
        <v>7.0586989890435614</v>
      </c>
      <c r="D8" s="101">
        <v>7.8609699519447265</v>
      </c>
      <c r="E8" s="101">
        <v>7.9590554890376266</v>
      </c>
      <c r="F8" s="101">
        <v>15.103615439025116</v>
      </c>
      <c r="G8" s="101">
        <v>9.9953674656278191E-3</v>
      </c>
      <c r="H8" s="101">
        <v>1.1824776525310379E-2</v>
      </c>
      <c r="I8" s="101">
        <v>1.222419557878507E-2</v>
      </c>
      <c r="J8" s="101">
        <v>1.1829719536925127E-2</v>
      </c>
    </row>
    <row r="9" spans="1:10" s="16" customFormat="1" x14ac:dyDescent="0.25">
      <c r="A9" s="35"/>
      <c r="B9" s="42" t="s">
        <v>212</v>
      </c>
      <c r="C9" s="101">
        <v>19.497168263377969</v>
      </c>
      <c r="D9" s="101">
        <v>21.35287300878845</v>
      </c>
      <c r="E9" s="101">
        <v>22.207784560425541</v>
      </c>
      <c r="F9" s="101">
        <v>20.722385743947793</v>
      </c>
      <c r="G9" s="101">
        <v>0.91587410686873261</v>
      </c>
      <c r="H9" s="101">
        <v>0.95004485956356</v>
      </c>
      <c r="I9" s="101">
        <v>0.95884182883320901</v>
      </c>
      <c r="J9" s="101">
        <v>0.94841845309336281</v>
      </c>
    </row>
    <row r="10" spans="1:10" x14ac:dyDescent="0.25">
      <c r="A10" s="3"/>
      <c r="B10" s="42" t="s">
        <v>211</v>
      </c>
      <c r="C10" s="101">
        <v>59.141692690414438</v>
      </c>
      <c r="D10" s="101">
        <v>56.985227156733046</v>
      </c>
      <c r="E10" s="101">
        <v>56.326967240465585</v>
      </c>
      <c r="F10" s="101">
        <v>51.941637662768471</v>
      </c>
      <c r="G10" s="101">
        <v>12.880319113467225</v>
      </c>
      <c r="H10" s="101">
        <v>11.631032470230979</v>
      </c>
      <c r="I10" s="101">
        <v>11.086301146753101</v>
      </c>
      <c r="J10" s="101">
        <v>10.922437429445029</v>
      </c>
    </row>
    <row r="11" spans="1:10" x14ac:dyDescent="0.25">
      <c r="A11" s="3"/>
      <c r="B11" s="42" t="s">
        <v>213</v>
      </c>
      <c r="C11" s="101">
        <v>10.609220346159953</v>
      </c>
      <c r="D11" s="101">
        <v>10.219901407633202</v>
      </c>
      <c r="E11" s="101">
        <v>9.9008773823777645</v>
      </c>
      <c r="F11" s="101">
        <v>8.9444336210028599</v>
      </c>
      <c r="G11" s="101">
        <v>12.613351932623299</v>
      </c>
      <c r="H11" s="101">
        <v>11.766254302567395</v>
      </c>
      <c r="I11" s="101">
        <v>11.252282052961874</v>
      </c>
      <c r="J11" s="101">
        <v>11.210381165070652</v>
      </c>
    </row>
    <row r="12" spans="1:10" x14ac:dyDescent="0.25">
      <c r="A12" s="3"/>
      <c r="B12" s="42" t="s">
        <v>214</v>
      </c>
      <c r="C12" s="101">
        <v>0.80156671783200117</v>
      </c>
      <c r="D12" s="101">
        <v>0.93748811627734752</v>
      </c>
      <c r="E12" s="101">
        <v>0.96315779143030988</v>
      </c>
      <c r="F12" s="101">
        <v>0.91004666951001401</v>
      </c>
      <c r="G12" s="101">
        <v>3.729283554969228</v>
      </c>
      <c r="H12" s="101">
        <v>4.0878247572509441</v>
      </c>
      <c r="I12" s="101">
        <v>4.0604827311358109</v>
      </c>
      <c r="J12" s="101">
        <v>4.1874486051210758</v>
      </c>
    </row>
    <row r="13" spans="1:10" x14ac:dyDescent="0.25">
      <c r="A13" s="3"/>
      <c r="B13" s="42" t="s">
        <v>215</v>
      </c>
      <c r="C13" s="101">
        <v>1.6893029164240725</v>
      </c>
      <c r="D13" s="101">
        <v>1.9001947429413191</v>
      </c>
      <c r="E13" s="101">
        <v>1.9626278289202506</v>
      </c>
      <c r="F13" s="101">
        <v>1.843787900328389</v>
      </c>
      <c r="G13" s="101">
        <v>30.232321823297259</v>
      </c>
      <c r="H13" s="101">
        <v>30.935152983548953</v>
      </c>
      <c r="I13" s="101">
        <v>30.924044363741061</v>
      </c>
      <c r="J13" s="101">
        <v>31.821685734213055</v>
      </c>
    </row>
    <row r="14" spans="1:10" x14ac:dyDescent="0.25">
      <c r="A14" s="3"/>
      <c r="B14" s="42" t="s">
        <v>216</v>
      </c>
      <c r="C14" s="101">
        <v>0.22188111999153123</v>
      </c>
      <c r="D14" s="101">
        <v>0.23777452650245282</v>
      </c>
      <c r="E14" s="101">
        <v>0.23966082399356192</v>
      </c>
      <c r="F14" s="101">
        <v>0.22132475414698699</v>
      </c>
      <c r="G14" s="101">
        <v>26.435606714626225</v>
      </c>
      <c r="H14" s="101">
        <v>26.127459102044543</v>
      </c>
      <c r="I14" s="101">
        <v>25.097602032669077</v>
      </c>
      <c r="J14" s="101">
        <v>25.460746201986854</v>
      </c>
    </row>
    <row r="15" spans="1:10" x14ac:dyDescent="0.25">
      <c r="A15" s="3"/>
      <c r="B15" s="42" t="s">
        <v>217</v>
      </c>
      <c r="C15" s="101">
        <v>1.4185147938389882E-2</v>
      </c>
      <c r="D15" s="101">
        <v>1.5411311902936755E-2</v>
      </c>
      <c r="E15" s="101">
        <v>1.668400494631676E-2</v>
      </c>
      <c r="F15" s="101">
        <v>1.6498435281377302E-2</v>
      </c>
      <c r="G15" s="101">
        <v>5.9841630609287852</v>
      </c>
      <c r="H15" s="101">
        <v>5.9629560918783211</v>
      </c>
      <c r="I15" s="101">
        <v>6.1975042097327435</v>
      </c>
      <c r="J15" s="101">
        <v>6.4969409452773341</v>
      </c>
    </row>
    <row r="16" spans="1:10" x14ac:dyDescent="0.25">
      <c r="A16" s="3"/>
      <c r="B16" s="42" t="s">
        <v>218</v>
      </c>
      <c r="C16" s="101">
        <v>7.4101519081141163E-3</v>
      </c>
      <c r="D16" s="101">
        <v>7.2052886818925093E-3</v>
      </c>
      <c r="E16" s="101">
        <v>8.8327085009912258E-3</v>
      </c>
      <c r="F16" s="101">
        <v>8.4247329096394739E-3</v>
      </c>
      <c r="G16" s="101">
        <v>7.199084325753609</v>
      </c>
      <c r="H16" s="101">
        <v>8.5274506563899859</v>
      </c>
      <c r="I16" s="101">
        <v>10.410717438594334</v>
      </c>
      <c r="J16" s="101">
        <v>8.940111746255706</v>
      </c>
    </row>
    <row r="17" spans="1:1" x14ac:dyDescent="0.25">
      <c r="A17" s="3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A12" sqref="A12"/>
    </sheetView>
  </sheetViews>
  <sheetFormatPr defaultRowHeight="15" x14ac:dyDescent="0.25"/>
  <cols>
    <col min="1" max="1" width="33.140625" customWidth="1"/>
    <col min="2" max="2" width="14.7109375" style="3" customWidth="1"/>
    <col min="3" max="3" width="13.28515625" style="3" customWidth="1"/>
    <col min="4" max="4" width="27.140625" style="3" customWidth="1"/>
    <col min="14" max="14" width="9.140625" style="5"/>
  </cols>
  <sheetData>
    <row r="1" spans="1:4" s="5" customFormat="1" x14ac:dyDescent="0.25">
      <c r="A1" s="33" t="s">
        <v>219</v>
      </c>
      <c r="B1" s="35"/>
      <c r="C1" s="35"/>
      <c r="D1" s="3"/>
    </row>
    <row r="2" spans="1:4" s="5" customFormat="1" x14ac:dyDescent="0.25">
      <c r="A2" s="34" t="s">
        <v>95</v>
      </c>
      <c r="B2" s="35"/>
      <c r="C2" s="35"/>
      <c r="D2" s="3"/>
    </row>
    <row r="3" spans="1:4" x14ac:dyDescent="0.25">
      <c r="A3" s="34"/>
      <c r="B3" s="35"/>
      <c r="C3" s="35"/>
    </row>
    <row r="4" spans="1:4" x14ac:dyDescent="0.25">
      <c r="A4" s="104" t="s">
        <v>64</v>
      </c>
      <c r="B4" s="105" t="s">
        <v>68</v>
      </c>
      <c r="C4" s="105" t="s">
        <v>69</v>
      </c>
    </row>
    <row r="5" spans="1:4" x14ac:dyDescent="0.25">
      <c r="A5" s="66" t="s">
        <v>67</v>
      </c>
      <c r="B5" s="65">
        <v>24.676459411592621</v>
      </c>
      <c r="C5" s="65">
        <v>15.427758329187732</v>
      </c>
    </row>
    <row r="6" spans="1:4" x14ac:dyDescent="0.25">
      <c r="A6" s="66" t="s">
        <v>67</v>
      </c>
      <c r="B6" s="65">
        <v>23.146600775387061</v>
      </c>
      <c r="C6" s="65">
        <v>10.852816055747978</v>
      </c>
    </row>
    <row r="7" spans="1:4" x14ac:dyDescent="0.25">
      <c r="A7" s="66" t="s">
        <v>67</v>
      </c>
      <c r="B7" s="65">
        <v>16.765177626913008</v>
      </c>
      <c r="C7" s="65">
        <v>15.596331993331797</v>
      </c>
    </row>
    <row r="8" spans="1:4" x14ac:dyDescent="0.25">
      <c r="A8" s="66" t="s">
        <v>67</v>
      </c>
      <c r="B8" s="65">
        <v>-38.603088206090753</v>
      </c>
      <c r="C8" s="65">
        <v>33.961844568115417</v>
      </c>
    </row>
    <row r="9" spans="1:4" x14ac:dyDescent="0.25">
      <c r="A9" s="66" t="s">
        <v>121</v>
      </c>
      <c r="B9" s="65">
        <v>-6.4041673050406089</v>
      </c>
      <c r="C9" s="65">
        <v>6.4478788904704389</v>
      </c>
    </row>
    <row r="10" spans="1:4" x14ac:dyDescent="0.25">
      <c r="A10" s="66" t="s">
        <v>121</v>
      </c>
      <c r="B10" s="65">
        <v>0.24594787704204091</v>
      </c>
      <c r="C10" s="65">
        <v>10.189599133178696</v>
      </c>
    </row>
    <row r="11" spans="1:4" x14ac:dyDescent="0.25">
      <c r="A11" s="66" t="s">
        <v>121</v>
      </c>
      <c r="B11" s="65">
        <v>-6.3324940871290032</v>
      </c>
      <c r="C11" s="65">
        <v>6.4301856601546872</v>
      </c>
    </row>
    <row r="12" spans="1:4" x14ac:dyDescent="0.25">
      <c r="A12" s="66" t="s">
        <v>121</v>
      </c>
      <c r="B12" s="65">
        <v>-17.837922530955563</v>
      </c>
      <c r="C12" s="65">
        <v>8.9488473577701804</v>
      </c>
    </row>
    <row r="13" spans="1:4" x14ac:dyDescent="0.25">
      <c r="A13" s="66" t="s">
        <v>121</v>
      </c>
      <c r="B13" s="65">
        <v>-4.3668122270742016</v>
      </c>
      <c r="C13" s="65">
        <v>5.9273216073287252</v>
      </c>
    </row>
    <row r="14" spans="1:4" x14ac:dyDescent="0.25">
      <c r="A14" s="66" t="s">
        <v>121</v>
      </c>
      <c r="B14" s="65">
        <v>-3.4692760366771491</v>
      </c>
      <c r="C14" s="65">
        <v>6.3557277906341358</v>
      </c>
    </row>
    <row r="15" spans="1:4" x14ac:dyDescent="0.25">
      <c r="A15" s="66" t="s">
        <v>121</v>
      </c>
      <c r="B15" s="65">
        <v>-9.4212971928709806</v>
      </c>
      <c r="C15" s="65">
        <v>6.5528347545946124</v>
      </c>
    </row>
    <row r="16" spans="1:4" x14ac:dyDescent="0.25">
      <c r="A16" s="66" t="s">
        <v>129</v>
      </c>
      <c r="B16" s="65">
        <v>0.29008859560073486</v>
      </c>
      <c r="C16" s="65">
        <v>1.8005313531388032</v>
      </c>
    </row>
    <row r="17" spans="1:3" x14ac:dyDescent="0.25">
      <c r="A17" s="66" t="s">
        <v>129</v>
      </c>
      <c r="B17" s="65">
        <v>1.5483711135885425</v>
      </c>
      <c r="C17" s="65">
        <v>1.0620315154845472</v>
      </c>
    </row>
    <row r="18" spans="1:3" x14ac:dyDescent="0.25">
      <c r="A18" s="66" t="s">
        <v>129</v>
      </c>
      <c r="B18" s="65">
        <v>2.3700531600708397</v>
      </c>
      <c r="C18" s="65">
        <v>1.1653636171003143</v>
      </c>
    </row>
    <row r="19" spans="1:3" x14ac:dyDescent="0.25">
      <c r="A19" s="66" t="s">
        <v>129</v>
      </c>
      <c r="B19" s="65">
        <v>-17.563897054467116</v>
      </c>
      <c r="C19" s="65">
        <v>18.369332337491105</v>
      </c>
    </row>
    <row r="20" spans="1:3" x14ac:dyDescent="0.25">
      <c r="A20" s="66" t="s">
        <v>129</v>
      </c>
      <c r="B20" s="65">
        <v>7.5064223205651981</v>
      </c>
      <c r="C20" s="65">
        <v>0.13816985594155148</v>
      </c>
    </row>
    <row r="21" spans="1:3" x14ac:dyDescent="0.25">
      <c r="A21" s="66" t="s">
        <v>129</v>
      </c>
      <c r="B21" s="65">
        <v>3.4129435793077034</v>
      </c>
      <c r="C21" s="65">
        <v>1.4285498050311531</v>
      </c>
    </row>
    <row r="22" spans="1:3" x14ac:dyDescent="0.25">
      <c r="A22" s="66" t="s">
        <v>66</v>
      </c>
      <c r="B22" s="65">
        <v>31.390903098220168</v>
      </c>
      <c r="C22" s="65">
        <v>12.780859050110077</v>
      </c>
    </row>
    <row r="23" spans="1:3" x14ac:dyDescent="0.25">
      <c r="A23" s="66" t="s">
        <v>66</v>
      </c>
      <c r="B23" s="65">
        <v>46.698039215686293</v>
      </c>
      <c r="C23" s="65">
        <v>18.154639935440319</v>
      </c>
    </row>
    <row r="24" spans="1:3" x14ac:dyDescent="0.25">
      <c r="A24" s="66" t="s">
        <v>66</v>
      </c>
      <c r="B24" s="65">
        <v>66.181962897848038</v>
      </c>
      <c r="C24" s="65">
        <v>20.700854127475086</v>
      </c>
    </row>
    <row r="25" spans="1:3" x14ac:dyDescent="0.25">
      <c r="A25" s="66" t="s">
        <v>65</v>
      </c>
      <c r="B25" s="65">
        <v>6.0088016249153497</v>
      </c>
      <c r="C25" s="65">
        <v>6.2602792949026389</v>
      </c>
    </row>
    <row r="26" spans="1:3" x14ac:dyDescent="0.25">
      <c r="A26" s="66" t="s">
        <v>65</v>
      </c>
      <c r="B26" s="65">
        <v>0.91851887670086896</v>
      </c>
      <c r="C26" s="65">
        <v>6.3002522322758185</v>
      </c>
    </row>
    <row r="27" spans="1:3" x14ac:dyDescent="0.25">
      <c r="A27" s="66" t="s">
        <v>65</v>
      </c>
      <c r="B27" s="65">
        <v>21.797345698767035</v>
      </c>
      <c r="C27" s="65">
        <v>13.322840412230171</v>
      </c>
    </row>
    <row r="28" spans="1:3" x14ac:dyDescent="0.25">
      <c r="A28" s="66" t="s">
        <v>65</v>
      </c>
      <c r="B28" s="65">
        <v>-2.9204785362420771</v>
      </c>
      <c r="C28" s="65">
        <v>7.2133576007058791</v>
      </c>
    </row>
    <row r="29" spans="1:3" x14ac:dyDescent="0.25">
      <c r="A29" s="66" t="s">
        <v>65</v>
      </c>
      <c r="B29" s="65">
        <v>-6.489100620759336</v>
      </c>
      <c r="C29" s="65">
        <v>8.9893347558702938</v>
      </c>
    </row>
    <row r="30" spans="1:3" x14ac:dyDescent="0.25">
      <c r="A30" s="66" t="s">
        <v>65</v>
      </c>
      <c r="B30" s="65">
        <v>-1.0066603267663621</v>
      </c>
      <c r="C30" s="65">
        <v>16.77669306888027</v>
      </c>
    </row>
    <row r="31" spans="1:3" x14ac:dyDescent="0.25">
      <c r="A31" s="66" t="s">
        <v>65</v>
      </c>
      <c r="B31" s="65">
        <v>2.3761011222125816</v>
      </c>
      <c r="C31" s="65">
        <v>9.8494682515315848</v>
      </c>
    </row>
    <row r="32" spans="1:3" x14ac:dyDescent="0.25">
      <c r="A32" s="66" t="s">
        <v>65</v>
      </c>
      <c r="B32" s="65">
        <v>-7.2351307542536496</v>
      </c>
      <c r="C32" s="65">
        <v>10.918851991990334</v>
      </c>
    </row>
    <row r="33" spans="1:3" x14ac:dyDescent="0.25">
      <c r="A33" s="66" t="s">
        <v>65</v>
      </c>
      <c r="B33" s="65">
        <v>21.018068104445131</v>
      </c>
      <c r="C33" s="65">
        <v>0.17339190690510173</v>
      </c>
    </row>
    <row r="34" spans="1:3" x14ac:dyDescent="0.25">
      <c r="A34" s="66" t="s">
        <v>65</v>
      </c>
      <c r="B34" s="65">
        <v>20.897123362171289</v>
      </c>
      <c r="C34" s="65">
        <v>4.2947356781825974</v>
      </c>
    </row>
    <row r="35" spans="1:3" s="3" customFormat="1" x14ac:dyDescent="0.25">
      <c r="A35" s="106" t="s">
        <v>77</v>
      </c>
      <c r="B35" s="65">
        <v>4.1148876635643816E-2</v>
      </c>
      <c r="C35" s="65">
        <v>3.5507617598254111</v>
      </c>
    </row>
    <row r="36" spans="1:3" s="3" customFormat="1" x14ac:dyDescent="0.25">
      <c r="A36" s="106" t="s">
        <v>76</v>
      </c>
      <c r="B36" s="65">
        <v>1.9566085451883499</v>
      </c>
      <c r="C36" s="65">
        <v>1.28588406142251</v>
      </c>
    </row>
    <row r="37" spans="1:3" s="3" customFormat="1" x14ac:dyDescent="0.25">
      <c r="A37" s="106" t="s">
        <v>75</v>
      </c>
      <c r="B37" s="65">
        <v>50.477922673491108</v>
      </c>
      <c r="C37" s="65">
        <v>18.0822840663925</v>
      </c>
    </row>
    <row r="38" spans="1:3" s="3" customFormat="1" x14ac:dyDescent="0.25">
      <c r="B38" s="12"/>
      <c r="C38" s="12"/>
    </row>
    <row r="39" spans="1:3" s="3" customFormat="1" x14ac:dyDescent="0.25">
      <c r="B39" s="12"/>
      <c r="C39" s="12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B8" sqref="B8"/>
    </sheetView>
  </sheetViews>
  <sheetFormatPr defaultColWidth="9.140625" defaultRowHeight="15" x14ac:dyDescent="0.25"/>
  <cols>
    <col min="1" max="1" width="33.140625" style="5" customWidth="1"/>
    <col min="2" max="2" width="14.7109375" style="3" customWidth="1"/>
    <col min="3" max="3" width="13.28515625" style="3" customWidth="1"/>
    <col min="4" max="4" width="27.140625" style="3" customWidth="1"/>
    <col min="5" max="16384" width="9.140625" style="5"/>
  </cols>
  <sheetData>
    <row r="1" spans="1:4" x14ac:dyDescent="0.25">
      <c r="A1" s="33" t="s">
        <v>220</v>
      </c>
      <c r="B1" s="35"/>
      <c r="C1" s="35"/>
      <c r="D1" s="35"/>
    </row>
    <row r="2" spans="1:4" x14ac:dyDescent="0.25">
      <c r="A2" s="34" t="s">
        <v>105</v>
      </c>
      <c r="B2" s="35"/>
      <c r="C2" s="35"/>
      <c r="D2" s="35"/>
    </row>
    <row r="3" spans="1:4" x14ac:dyDescent="0.25">
      <c r="A3" s="34"/>
      <c r="B3" s="35"/>
      <c r="C3" s="35"/>
      <c r="D3" s="35"/>
    </row>
    <row r="4" spans="1:4" x14ac:dyDescent="0.25">
      <c r="A4" s="107" t="s">
        <v>64</v>
      </c>
      <c r="B4" s="105" t="s">
        <v>68</v>
      </c>
      <c r="C4" s="105" t="s">
        <v>69</v>
      </c>
      <c r="D4" s="105" t="s">
        <v>103</v>
      </c>
    </row>
    <row r="5" spans="1:4" x14ac:dyDescent="0.25">
      <c r="A5" s="66" t="s">
        <v>129</v>
      </c>
      <c r="B5" s="65">
        <v>0.29008859560073486</v>
      </c>
      <c r="C5" s="65">
        <v>1.8005313531388032</v>
      </c>
      <c r="D5" s="64" t="s">
        <v>72</v>
      </c>
    </row>
    <row r="6" spans="1:4" x14ac:dyDescent="0.25">
      <c r="A6" s="66" t="s">
        <v>129</v>
      </c>
      <c r="B6" s="65">
        <v>1.5483711135885425</v>
      </c>
      <c r="C6" s="65">
        <v>1.0620315154845472</v>
      </c>
      <c r="D6" s="64" t="s">
        <v>72</v>
      </c>
    </row>
    <row r="7" spans="1:4" x14ac:dyDescent="0.25">
      <c r="A7" s="66" t="s">
        <v>129</v>
      </c>
      <c r="B7" s="65">
        <v>7.5064223205651981</v>
      </c>
      <c r="C7" s="65">
        <v>0.13816985594155148</v>
      </c>
      <c r="D7" s="64" t="s">
        <v>72</v>
      </c>
    </row>
    <row r="8" spans="1:4" x14ac:dyDescent="0.25">
      <c r="A8" s="66" t="s">
        <v>66</v>
      </c>
      <c r="B8" s="65">
        <v>46.698039215686293</v>
      </c>
      <c r="C8" s="65">
        <v>18.154639935440319</v>
      </c>
      <c r="D8" s="64" t="s">
        <v>72</v>
      </c>
    </row>
    <row r="9" spans="1:4" x14ac:dyDescent="0.25">
      <c r="A9" s="66" t="s">
        <v>66</v>
      </c>
      <c r="B9" s="65">
        <v>66.181962897848038</v>
      </c>
      <c r="C9" s="65">
        <v>20.700854127475086</v>
      </c>
      <c r="D9" s="64" t="s">
        <v>72</v>
      </c>
    </row>
    <row r="10" spans="1:4" x14ac:dyDescent="0.25">
      <c r="A10" s="66" t="s">
        <v>65</v>
      </c>
      <c r="B10" s="65">
        <v>-1.0066603267663621</v>
      </c>
      <c r="C10" s="65">
        <v>16.77669306888027</v>
      </c>
      <c r="D10" s="64" t="s">
        <v>72</v>
      </c>
    </row>
    <row r="11" spans="1:4" x14ac:dyDescent="0.25">
      <c r="A11" s="66" t="s">
        <v>65</v>
      </c>
      <c r="B11" s="65">
        <v>-7.2351307542536496</v>
      </c>
      <c r="C11" s="65">
        <v>10.918851991990334</v>
      </c>
      <c r="D11" s="64" t="s">
        <v>72</v>
      </c>
    </row>
    <row r="12" spans="1:4" x14ac:dyDescent="0.25">
      <c r="A12" s="66" t="s">
        <v>65</v>
      </c>
      <c r="B12" s="65">
        <v>21.018068104445131</v>
      </c>
      <c r="C12" s="65">
        <v>0.17339190690510173</v>
      </c>
      <c r="D12" s="64" t="s">
        <v>72</v>
      </c>
    </row>
    <row r="13" spans="1:4" x14ac:dyDescent="0.25">
      <c r="A13" s="66" t="s">
        <v>67</v>
      </c>
      <c r="B13" s="65">
        <v>23.146600775387061</v>
      </c>
      <c r="C13" s="65">
        <v>10.852816055747978</v>
      </c>
      <c r="D13" s="64" t="s">
        <v>73</v>
      </c>
    </row>
    <row r="14" spans="1:4" x14ac:dyDescent="0.25">
      <c r="A14" s="66" t="s">
        <v>67</v>
      </c>
      <c r="B14" s="65">
        <v>16.765177626913008</v>
      </c>
      <c r="C14" s="65">
        <v>15.596331993331797</v>
      </c>
      <c r="D14" s="64" t="s">
        <v>73</v>
      </c>
    </row>
    <row r="15" spans="1:4" x14ac:dyDescent="0.25">
      <c r="A15" s="66" t="s">
        <v>121</v>
      </c>
      <c r="B15" s="65">
        <v>-6.4041673050406089</v>
      </c>
      <c r="C15" s="65">
        <v>6.4478788904704389</v>
      </c>
      <c r="D15" s="64" t="s">
        <v>73</v>
      </c>
    </row>
    <row r="16" spans="1:4" x14ac:dyDescent="0.25">
      <c r="A16" s="66" t="s">
        <v>121</v>
      </c>
      <c r="B16" s="65">
        <v>-6.3324940871290032</v>
      </c>
      <c r="C16" s="65">
        <v>6.4301856601546872</v>
      </c>
      <c r="D16" s="64" t="s">
        <v>73</v>
      </c>
    </row>
    <row r="17" spans="1:4" x14ac:dyDescent="0.25">
      <c r="A17" s="66" t="s">
        <v>121</v>
      </c>
      <c r="B17" s="65">
        <v>-17.837922530955563</v>
      </c>
      <c r="C17" s="65">
        <v>8.9488473577701804</v>
      </c>
      <c r="D17" s="64" t="s">
        <v>73</v>
      </c>
    </row>
    <row r="18" spans="1:4" x14ac:dyDescent="0.25">
      <c r="A18" s="66" t="s">
        <v>121</v>
      </c>
      <c r="B18" s="65">
        <v>-3.4692760366771491</v>
      </c>
      <c r="C18" s="65">
        <v>6.3557277906341358</v>
      </c>
      <c r="D18" s="64" t="s">
        <v>73</v>
      </c>
    </row>
    <row r="19" spans="1:4" x14ac:dyDescent="0.25">
      <c r="A19" s="66" t="s">
        <v>121</v>
      </c>
      <c r="B19" s="65">
        <v>-9.4212971928709806</v>
      </c>
      <c r="C19" s="65">
        <v>6.5528347545946124</v>
      </c>
      <c r="D19" s="64" t="s">
        <v>73</v>
      </c>
    </row>
    <row r="20" spans="1:4" x14ac:dyDescent="0.25">
      <c r="A20" s="66" t="s">
        <v>129</v>
      </c>
      <c r="B20" s="65">
        <v>2.3700531600708397</v>
      </c>
      <c r="C20" s="65">
        <v>1.1653636171003143</v>
      </c>
      <c r="D20" s="64" t="s">
        <v>73</v>
      </c>
    </row>
    <row r="21" spans="1:4" x14ac:dyDescent="0.25">
      <c r="A21" s="66" t="s">
        <v>129</v>
      </c>
      <c r="B21" s="65">
        <v>-17.563897054467116</v>
      </c>
      <c r="C21" s="65">
        <v>18.369332337491105</v>
      </c>
      <c r="D21" s="64" t="s">
        <v>73</v>
      </c>
    </row>
    <row r="22" spans="1:4" x14ac:dyDescent="0.25">
      <c r="A22" s="66" t="s">
        <v>129</v>
      </c>
      <c r="B22" s="65">
        <v>3.4129435793077034</v>
      </c>
      <c r="C22" s="65">
        <v>1.4285498050311531</v>
      </c>
      <c r="D22" s="64" t="s">
        <v>73</v>
      </c>
    </row>
    <row r="23" spans="1:4" x14ac:dyDescent="0.25">
      <c r="A23" s="66" t="s">
        <v>65</v>
      </c>
      <c r="B23" s="65">
        <v>6.0088016249153497</v>
      </c>
      <c r="C23" s="65">
        <v>6.2602792949026389</v>
      </c>
      <c r="D23" s="64" t="s">
        <v>73</v>
      </c>
    </row>
    <row r="24" spans="1:4" x14ac:dyDescent="0.25">
      <c r="A24" s="66" t="s">
        <v>65</v>
      </c>
      <c r="B24" s="65">
        <v>20.897123362171289</v>
      </c>
      <c r="C24" s="65">
        <v>4.2947356781825974</v>
      </c>
      <c r="D24" s="64" t="s">
        <v>73</v>
      </c>
    </row>
    <row r="25" spans="1:4" x14ac:dyDescent="0.25">
      <c r="A25" s="66" t="s">
        <v>67</v>
      </c>
      <c r="B25" s="65">
        <v>24.676459411592621</v>
      </c>
      <c r="C25" s="65">
        <v>15.427758329187732</v>
      </c>
      <c r="D25" s="64" t="s">
        <v>74</v>
      </c>
    </row>
    <row r="26" spans="1:4" x14ac:dyDescent="0.25">
      <c r="A26" s="66" t="s">
        <v>67</v>
      </c>
      <c r="B26" s="65">
        <v>-38.603088206090753</v>
      </c>
      <c r="C26" s="65">
        <v>33.961844568115417</v>
      </c>
      <c r="D26" s="64" t="s">
        <v>74</v>
      </c>
    </row>
    <row r="27" spans="1:4" x14ac:dyDescent="0.25">
      <c r="A27" s="66" t="s">
        <v>121</v>
      </c>
      <c r="B27" s="65">
        <v>0.24594787704204091</v>
      </c>
      <c r="C27" s="65">
        <v>10.189599133178696</v>
      </c>
      <c r="D27" s="64" t="s">
        <v>74</v>
      </c>
    </row>
    <row r="28" spans="1:4" x14ac:dyDescent="0.25">
      <c r="A28" s="66" t="s">
        <v>121</v>
      </c>
      <c r="B28" s="65">
        <v>-4.3668122270742016</v>
      </c>
      <c r="C28" s="65">
        <v>5.9273216073287252</v>
      </c>
      <c r="D28" s="64" t="s">
        <v>74</v>
      </c>
    </row>
    <row r="29" spans="1:4" x14ac:dyDescent="0.25">
      <c r="A29" s="66" t="s">
        <v>66</v>
      </c>
      <c r="B29" s="65">
        <v>31.390903098220168</v>
      </c>
      <c r="C29" s="65">
        <v>12.780859050110077</v>
      </c>
      <c r="D29" s="64" t="s">
        <v>74</v>
      </c>
    </row>
    <row r="30" spans="1:4" x14ac:dyDescent="0.25">
      <c r="A30" s="66" t="s">
        <v>65</v>
      </c>
      <c r="B30" s="65">
        <v>0.91851887670086896</v>
      </c>
      <c r="C30" s="65">
        <v>6.3002522322758185</v>
      </c>
      <c r="D30" s="64" t="s">
        <v>74</v>
      </c>
    </row>
    <row r="31" spans="1:4" x14ac:dyDescent="0.25">
      <c r="A31" s="66" t="s">
        <v>65</v>
      </c>
      <c r="B31" s="65">
        <v>21.797345698767035</v>
      </c>
      <c r="C31" s="65">
        <v>13.322840412230171</v>
      </c>
      <c r="D31" s="64" t="s">
        <v>74</v>
      </c>
    </row>
    <row r="32" spans="1:4" x14ac:dyDescent="0.25">
      <c r="A32" s="66" t="s">
        <v>65</v>
      </c>
      <c r="B32" s="65">
        <v>-2.9204785362420771</v>
      </c>
      <c r="C32" s="65">
        <v>7.2133576007058791</v>
      </c>
      <c r="D32" s="64" t="s">
        <v>74</v>
      </c>
    </row>
    <row r="33" spans="1:4" x14ac:dyDescent="0.25">
      <c r="A33" s="66" t="s">
        <v>65</v>
      </c>
      <c r="B33" s="65">
        <v>-6.489100620759336</v>
      </c>
      <c r="C33" s="65">
        <v>8.9893347558702938</v>
      </c>
      <c r="D33" s="64" t="s">
        <v>74</v>
      </c>
    </row>
    <row r="34" spans="1:4" x14ac:dyDescent="0.25">
      <c r="A34" s="66" t="s">
        <v>65</v>
      </c>
      <c r="B34" s="65">
        <v>2.3761011222125816</v>
      </c>
      <c r="C34" s="65">
        <v>9.8494682515315848</v>
      </c>
      <c r="D34" s="64" t="s">
        <v>74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selection activeCell="K20" sqref="K20"/>
    </sheetView>
  </sheetViews>
  <sheetFormatPr defaultColWidth="8.85546875" defaultRowHeight="14.25" x14ac:dyDescent="0.2"/>
  <cols>
    <col min="1" max="1" width="8.85546875" style="29"/>
    <col min="2" max="2" width="35.85546875" style="29" customWidth="1"/>
    <col min="3" max="14" width="7.42578125" style="29" customWidth="1"/>
    <col min="15" max="16384" width="8.85546875" style="29"/>
  </cols>
  <sheetData>
    <row r="1" spans="1:14" x14ac:dyDescent="0.2">
      <c r="A1" s="33" t="s">
        <v>134</v>
      </c>
      <c r="B1" s="55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">
      <c r="A2" s="34" t="s">
        <v>162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x14ac:dyDescent="0.2">
      <c r="A3" s="34" t="s">
        <v>133</v>
      </c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14" x14ac:dyDescent="0.2">
      <c r="A4" s="56"/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x14ac:dyDescent="0.2">
      <c r="A5" s="56"/>
      <c r="B5" s="44"/>
      <c r="C5" s="45">
        <v>2018</v>
      </c>
      <c r="D5" s="45">
        <v>2019</v>
      </c>
      <c r="E5" s="45"/>
      <c r="F5" s="45"/>
      <c r="G5" s="45"/>
      <c r="H5" s="45">
        <v>2020</v>
      </c>
      <c r="I5" s="45"/>
      <c r="J5" s="45"/>
      <c r="K5" s="45"/>
      <c r="L5" s="45">
        <v>2021</v>
      </c>
      <c r="M5" s="45"/>
      <c r="N5" s="45"/>
    </row>
    <row r="6" spans="1:14" x14ac:dyDescent="0.2">
      <c r="A6" s="56"/>
      <c r="B6" s="44"/>
      <c r="C6" s="46" t="s">
        <v>35</v>
      </c>
      <c r="D6" s="46" t="s">
        <v>32</v>
      </c>
      <c r="E6" s="46" t="s">
        <v>33</v>
      </c>
      <c r="F6" s="46" t="s">
        <v>34</v>
      </c>
      <c r="G6" s="46" t="s">
        <v>35</v>
      </c>
      <c r="H6" s="46" t="s">
        <v>32</v>
      </c>
      <c r="I6" s="46" t="s">
        <v>33</v>
      </c>
      <c r="J6" s="46" t="s">
        <v>34</v>
      </c>
      <c r="K6" s="46" t="s">
        <v>35</v>
      </c>
      <c r="L6" s="46" t="s">
        <v>32</v>
      </c>
      <c r="M6" s="46" t="s">
        <v>33</v>
      </c>
      <c r="N6" s="46" t="s">
        <v>34</v>
      </c>
    </row>
    <row r="7" spans="1:14" x14ac:dyDescent="0.2">
      <c r="A7" s="56"/>
      <c r="B7" s="47" t="s">
        <v>106</v>
      </c>
      <c r="C7" s="69">
        <v>0.37030987374538354</v>
      </c>
      <c r="D7" s="69">
        <v>0.37235135445860312</v>
      </c>
      <c r="E7" s="69">
        <v>0.33371502623117305</v>
      </c>
      <c r="F7" s="69">
        <v>0.42884693148745334</v>
      </c>
      <c r="G7" s="69">
        <v>0.47341342623546312</v>
      </c>
      <c r="H7" s="69">
        <v>0.54390766838987148</v>
      </c>
      <c r="I7" s="69">
        <v>0.49449911997366663</v>
      </c>
      <c r="J7" s="69">
        <v>0.52789759235199896</v>
      </c>
      <c r="K7" s="69">
        <v>0.53485775711505434</v>
      </c>
      <c r="L7" s="69">
        <v>0.51786432837675955</v>
      </c>
      <c r="M7" s="69">
        <v>0.50434099567310664</v>
      </c>
      <c r="N7" s="69">
        <v>0.48995641543914314</v>
      </c>
    </row>
    <row r="8" spans="1:14" x14ac:dyDescent="0.2">
      <c r="A8" s="56"/>
      <c r="B8" s="44" t="s">
        <v>107</v>
      </c>
      <c r="C8" s="69">
        <v>0.25619641260125448</v>
      </c>
      <c r="D8" s="69">
        <v>0.29041290631107641</v>
      </c>
      <c r="E8" s="69">
        <v>0.37594500004314418</v>
      </c>
      <c r="F8" s="69">
        <v>0.47611303456162896</v>
      </c>
      <c r="G8" s="69">
        <v>0.56586018782903003</v>
      </c>
      <c r="H8" s="69">
        <v>0.60036444267472744</v>
      </c>
      <c r="I8" s="69">
        <v>0.58554490457377617</v>
      </c>
      <c r="J8" s="69">
        <v>0.62620736515834952</v>
      </c>
      <c r="K8" s="69">
        <v>0.72301033240399992</v>
      </c>
      <c r="L8" s="69">
        <v>0.780019515088888</v>
      </c>
      <c r="M8" s="69">
        <v>0.88861863579086775</v>
      </c>
      <c r="N8" s="69">
        <v>0.90621952430274177</v>
      </c>
    </row>
    <row r="9" spans="1:14" x14ac:dyDescent="0.2">
      <c r="A9" s="56"/>
      <c r="B9" s="44" t="s">
        <v>108</v>
      </c>
      <c r="C9" s="69">
        <v>8.6390374117597563E-2</v>
      </c>
      <c r="D9" s="69">
        <v>0.11470651291687355</v>
      </c>
      <c r="E9" s="69">
        <v>0.13680373081375941</v>
      </c>
      <c r="F9" s="69">
        <v>0.15940206998049905</v>
      </c>
      <c r="G9" s="69">
        <v>0.19739362159729762</v>
      </c>
      <c r="H9" s="69">
        <v>0.20677813296689343</v>
      </c>
      <c r="I9" s="69">
        <v>0.23754672225138215</v>
      </c>
      <c r="J9" s="69">
        <v>0.27963740275120563</v>
      </c>
      <c r="K9" s="69">
        <v>0.31752431130640563</v>
      </c>
      <c r="L9" s="69">
        <v>0.35028426487310149</v>
      </c>
      <c r="M9" s="69">
        <v>0.37397613495040233</v>
      </c>
      <c r="N9" s="69">
        <v>0.44083758163706099</v>
      </c>
    </row>
    <row r="10" spans="1:14" x14ac:dyDescent="0.2">
      <c r="A10" s="56"/>
      <c r="B10" s="44" t="s">
        <v>157</v>
      </c>
      <c r="C10" s="69">
        <v>0.33488368830726623</v>
      </c>
      <c r="D10" s="69">
        <v>0.31459747317964537</v>
      </c>
      <c r="E10" s="69">
        <v>0.30260328028529471</v>
      </c>
      <c r="F10" s="69">
        <v>0.31331662694514528</v>
      </c>
      <c r="G10" s="69">
        <v>0.32994365775413914</v>
      </c>
      <c r="H10" s="69">
        <v>0.39689907494884663</v>
      </c>
      <c r="I10" s="69">
        <v>0.40579610162641422</v>
      </c>
      <c r="J10" s="69">
        <v>0.48030877146484385</v>
      </c>
      <c r="K10" s="69">
        <v>0.49039312880010255</v>
      </c>
      <c r="L10" s="69">
        <v>0.51867062275980469</v>
      </c>
      <c r="M10" s="69">
        <v>0.52946060915653503</v>
      </c>
      <c r="N10" s="69">
        <v>0.53781020692430492</v>
      </c>
    </row>
    <row r="11" spans="1:14" x14ac:dyDescent="0.2">
      <c r="A11" s="56"/>
      <c r="B11" s="44" t="s">
        <v>109</v>
      </c>
      <c r="C11" s="69">
        <v>0.3279780498240758</v>
      </c>
      <c r="D11" s="69">
        <v>0.33601158099451678</v>
      </c>
      <c r="E11" s="69">
        <v>0.33625444087144951</v>
      </c>
      <c r="F11" s="69">
        <v>0.39976730012442224</v>
      </c>
      <c r="G11" s="69">
        <v>0.42380750864426758</v>
      </c>
      <c r="H11" s="69">
        <v>0.50762056462022276</v>
      </c>
      <c r="I11" s="69">
        <v>0.53328443699810812</v>
      </c>
      <c r="J11" s="69">
        <v>0.68038990796305543</v>
      </c>
      <c r="K11" s="69">
        <v>0.64428965457859877</v>
      </c>
      <c r="L11" s="69">
        <v>0.6629525663504261</v>
      </c>
      <c r="M11" s="69">
        <v>0.67351131870460101</v>
      </c>
      <c r="N11" s="69">
        <v>0.7176411467612861</v>
      </c>
    </row>
    <row r="12" spans="1:14" x14ac:dyDescent="0.2">
      <c r="A12" s="56"/>
      <c r="B12" s="44" t="s">
        <v>158</v>
      </c>
      <c r="C12" s="69">
        <v>0.98928431685666596</v>
      </c>
      <c r="D12" s="69">
        <v>1.0352146587642774</v>
      </c>
      <c r="E12" s="69">
        <v>1.254190920254286</v>
      </c>
      <c r="F12" s="69">
        <v>1.2472311530398332</v>
      </c>
      <c r="G12" s="69">
        <v>1.4284244904609633</v>
      </c>
      <c r="H12" s="69">
        <v>1.2113911007093279</v>
      </c>
      <c r="I12" s="69">
        <v>1.4055569293378016</v>
      </c>
      <c r="J12" s="69">
        <v>1.4717165388389211</v>
      </c>
      <c r="K12" s="69">
        <v>1.7201431298276766</v>
      </c>
      <c r="L12" s="69">
        <v>1.8980606612172279</v>
      </c>
      <c r="M12" s="69">
        <v>2.2137870580002899</v>
      </c>
      <c r="N12" s="69">
        <v>2.6137507245232263</v>
      </c>
    </row>
    <row r="13" spans="1:14" x14ac:dyDescent="0.2">
      <c r="A13" s="56"/>
      <c r="B13" s="44" t="s">
        <v>160</v>
      </c>
      <c r="C13" s="69">
        <v>6.3407661011550029E-2</v>
      </c>
      <c r="D13" s="69">
        <v>5.8860551792886191E-2</v>
      </c>
      <c r="E13" s="69">
        <v>9.2394574608410732E-2</v>
      </c>
      <c r="F13" s="69">
        <v>5.969587289997836E-2</v>
      </c>
      <c r="G13" s="69">
        <v>6.5402590895125609E-2</v>
      </c>
      <c r="H13" s="69">
        <v>4.8323440499160306E-2</v>
      </c>
      <c r="I13" s="69">
        <v>6.9261151854668648E-2</v>
      </c>
      <c r="J13" s="69">
        <v>0.11662353797915667</v>
      </c>
      <c r="K13" s="69">
        <v>0.15754106615446503</v>
      </c>
      <c r="L13" s="69">
        <v>0.19515404156943145</v>
      </c>
      <c r="M13" s="69">
        <v>0.21512272860265941</v>
      </c>
      <c r="N13" s="69">
        <v>0.26087701302738597</v>
      </c>
    </row>
    <row r="14" spans="1:14" x14ac:dyDescent="0.2">
      <c r="A14" s="56"/>
      <c r="B14" s="44" t="s">
        <v>161</v>
      </c>
      <c r="C14" s="69">
        <v>6.6467759722291769E-2</v>
      </c>
      <c r="D14" s="69">
        <v>8.1478414778997338E-2</v>
      </c>
      <c r="E14" s="69">
        <v>7.9110415075550305E-2</v>
      </c>
      <c r="F14" s="69">
        <v>8.965905726568657E-2</v>
      </c>
      <c r="G14" s="69">
        <v>9.8553132563693899E-2</v>
      </c>
      <c r="H14" s="69">
        <v>0.12719938153030744</v>
      </c>
      <c r="I14" s="69">
        <v>0.2701354781569491</v>
      </c>
      <c r="J14" s="69">
        <v>0.41442289101537461</v>
      </c>
      <c r="K14" s="69">
        <v>0.54259406028637336</v>
      </c>
      <c r="L14" s="69">
        <v>0.81896754913381786</v>
      </c>
      <c r="M14" s="69">
        <v>0.89793672825963378</v>
      </c>
      <c r="N14" s="69">
        <v>0.92933085469850996</v>
      </c>
    </row>
    <row r="15" spans="1:14" x14ac:dyDescent="0.2">
      <c r="A15" s="56"/>
      <c r="B15" s="44" t="s">
        <v>113</v>
      </c>
      <c r="C15" s="69">
        <v>7.4982502416922388E-3</v>
      </c>
      <c r="D15" s="69">
        <v>8.6606786157047439E-3</v>
      </c>
      <c r="E15" s="69">
        <v>1.6426289681577017E-2</v>
      </c>
      <c r="F15" s="69">
        <v>2.2361431694848392E-2</v>
      </c>
      <c r="G15" s="69">
        <v>2.4090024576955874E-2</v>
      </c>
      <c r="H15" s="69">
        <v>1.1986754375021638E-2</v>
      </c>
      <c r="I15" s="69">
        <v>1.4436389124607606E-2</v>
      </c>
      <c r="J15" s="69">
        <v>3.2603293475393855E-2</v>
      </c>
      <c r="K15" s="69">
        <v>5.0574270977689573E-2</v>
      </c>
      <c r="L15" s="69">
        <v>8.0444856444047474E-2</v>
      </c>
      <c r="M15" s="69">
        <v>9.4181560925092472E-2</v>
      </c>
      <c r="N15" s="69">
        <v>0.12189586380746499</v>
      </c>
    </row>
    <row r="16" spans="1:14" x14ac:dyDescent="0.2">
      <c r="A16" s="56"/>
      <c r="B16" s="44" t="s">
        <v>114</v>
      </c>
      <c r="C16" s="69">
        <v>1.8468128437695505E-2</v>
      </c>
      <c r="D16" s="69">
        <v>2.0810416086241033E-2</v>
      </c>
      <c r="E16" s="69">
        <v>5.4548116499764744E-2</v>
      </c>
      <c r="F16" s="69">
        <v>5.7952046088032338E-2</v>
      </c>
      <c r="G16" s="69">
        <v>6.3531700892287685E-2</v>
      </c>
      <c r="H16" s="69">
        <v>6.3781744243876476E-2</v>
      </c>
      <c r="I16" s="69">
        <v>7.8015693267118769E-2</v>
      </c>
      <c r="J16" s="69">
        <v>0.11086206081544429</v>
      </c>
      <c r="K16" s="69">
        <v>0.15273647630703624</v>
      </c>
      <c r="L16" s="69">
        <v>0.19006432632998616</v>
      </c>
      <c r="M16" s="69">
        <v>0.2279900186830458</v>
      </c>
      <c r="N16" s="69">
        <v>0.25616587020462289</v>
      </c>
    </row>
    <row r="17" spans="1:14" x14ac:dyDescent="0.2">
      <c r="A17" s="56"/>
      <c r="B17" s="44" t="s">
        <v>15</v>
      </c>
      <c r="C17" s="69">
        <v>4.6323191880320008E-3</v>
      </c>
      <c r="D17" s="69">
        <v>1.3829950306056398E-2</v>
      </c>
      <c r="E17" s="69">
        <v>1.4329819589748482E-3</v>
      </c>
      <c r="F17" s="69">
        <v>2.5972003267746898E-2</v>
      </c>
      <c r="G17" s="69">
        <v>4.2364582613061997E-4</v>
      </c>
      <c r="H17" s="69">
        <v>1.2903717371163001E-3</v>
      </c>
      <c r="I17" s="69">
        <v>3.3896980389600001E-4</v>
      </c>
      <c r="J17" s="69">
        <v>6.8524142205741068E-4</v>
      </c>
      <c r="K17" s="69">
        <v>7.4246635499425199E-5</v>
      </c>
      <c r="L17" s="69">
        <v>1.1801383972939788E-4</v>
      </c>
      <c r="M17" s="69">
        <v>5.1955562066586353E-4</v>
      </c>
      <c r="N17" s="69">
        <v>7.692601891150329E-4</v>
      </c>
    </row>
    <row r="18" spans="1:14" x14ac:dyDescent="0.2">
      <c r="A18" s="56"/>
      <c r="B18" s="49" t="s">
        <v>97</v>
      </c>
      <c r="C18" s="136">
        <v>2.525516834053505</v>
      </c>
      <c r="D18" s="136">
        <v>2.6469344982048786</v>
      </c>
      <c r="E18" s="136">
        <v>2.983424776323385</v>
      </c>
      <c r="F18" s="136">
        <v>3.2803175273552747</v>
      </c>
      <c r="G18" s="136">
        <v>3.6708439872753549</v>
      </c>
      <c r="H18" s="136">
        <v>3.7195426766953719</v>
      </c>
      <c r="I18" s="136">
        <v>4.094415896968389</v>
      </c>
      <c r="J18" s="136">
        <v>4.7413546032358012</v>
      </c>
      <c r="K18" s="136">
        <v>5.3337384343929015</v>
      </c>
      <c r="L18" s="136">
        <v>6.01260074598322</v>
      </c>
      <c r="M18" s="136">
        <v>6.6194453443669001</v>
      </c>
      <c r="N18" s="136">
        <v>7.2752544615148613</v>
      </c>
    </row>
    <row r="19" spans="1:14" x14ac:dyDescent="0.2">
      <c r="A19" s="56"/>
      <c r="B19" s="125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</row>
    <row r="20" spans="1:14" x14ac:dyDescent="0.2">
      <c r="A20" s="56"/>
      <c r="B20" s="125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</row>
    <row r="21" spans="1:14" x14ac:dyDescent="0.2">
      <c r="A21" s="56"/>
      <c r="B21" s="5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x14ac:dyDescent="0.2">
      <c r="A22" s="56"/>
      <c r="B22" s="52" t="s">
        <v>115</v>
      </c>
      <c r="C22" s="53">
        <f t="shared" ref="C22:N22" si="0">C7</f>
        <v>0.37030987374538354</v>
      </c>
      <c r="D22" s="53">
        <f t="shared" si="0"/>
        <v>0.37235135445860312</v>
      </c>
      <c r="E22" s="53">
        <f t="shared" si="0"/>
        <v>0.33371502623117305</v>
      </c>
      <c r="F22" s="53">
        <f t="shared" si="0"/>
        <v>0.42884693148745334</v>
      </c>
      <c r="G22" s="53">
        <f t="shared" si="0"/>
        <v>0.47341342623546312</v>
      </c>
      <c r="H22" s="53">
        <f t="shared" si="0"/>
        <v>0.54390766838987148</v>
      </c>
      <c r="I22" s="53">
        <f t="shared" si="0"/>
        <v>0.49449911997366663</v>
      </c>
      <c r="J22" s="53">
        <f t="shared" si="0"/>
        <v>0.52789759235199896</v>
      </c>
      <c r="K22" s="53">
        <f t="shared" si="0"/>
        <v>0.53485775711505434</v>
      </c>
      <c r="L22" s="53">
        <f t="shared" si="0"/>
        <v>0.51786432837675955</v>
      </c>
      <c r="M22" s="53">
        <f t="shared" si="0"/>
        <v>0.50434099567310664</v>
      </c>
      <c r="N22" s="53">
        <f t="shared" si="0"/>
        <v>0.48995641543914314</v>
      </c>
    </row>
    <row r="23" spans="1:14" x14ac:dyDescent="0.2">
      <c r="A23" s="56"/>
      <c r="B23" s="52" t="s">
        <v>107</v>
      </c>
      <c r="C23" s="53">
        <f t="shared" ref="C23:N23" si="1">C8</f>
        <v>0.25619641260125448</v>
      </c>
      <c r="D23" s="53">
        <f t="shared" si="1"/>
        <v>0.29041290631107641</v>
      </c>
      <c r="E23" s="53">
        <f t="shared" si="1"/>
        <v>0.37594500004314418</v>
      </c>
      <c r="F23" s="53">
        <f t="shared" si="1"/>
        <v>0.47611303456162896</v>
      </c>
      <c r="G23" s="53">
        <f t="shared" si="1"/>
        <v>0.56586018782903003</v>
      </c>
      <c r="H23" s="53">
        <f t="shared" si="1"/>
        <v>0.60036444267472744</v>
      </c>
      <c r="I23" s="53">
        <f t="shared" si="1"/>
        <v>0.58554490457377617</v>
      </c>
      <c r="J23" s="53">
        <f t="shared" si="1"/>
        <v>0.62620736515834952</v>
      </c>
      <c r="K23" s="53">
        <f t="shared" si="1"/>
        <v>0.72301033240399992</v>
      </c>
      <c r="L23" s="53">
        <f t="shared" si="1"/>
        <v>0.780019515088888</v>
      </c>
      <c r="M23" s="53">
        <f t="shared" si="1"/>
        <v>0.88861863579086775</v>
      </c>
      <c r="N23" s="53">
        <f t="shared" si="1"/>
        <v>0.90621952430274177</v>
      </c>
    </row>
    <row r="24" spans="1:14" x14ac:dyDescent="0.2">
      <c r="A24" s="56"/>
      <c r="B24" s="52" t="s">
        <v>108</v>
      </c>
      <c r="C24" s="53">
        <f t="shared" ref="C24:N24" si="2">C9</f>
        <v>8.6390374117597563E-2</v>
      </c>
      <c r="D24" s="53">
        <f t="shared" si="2"/>
        <v>0.11470651291687355</v>
      </c>
      <c r="E24" s="53">
        <f t="shared" si="2"/>
        <v>0.13680373081375941</v>
      </c>
      <c r="F24" s="53">
        <f t="shared" si="2"/>
        <v>0.15940206998049905</v>
      </c>
      <c r="G24" s="53">
        <f t="shared" si="2"/>
        <v>0.19739362159729762</v>
      </c>
      <c r="H24" s="53">
        <f t="shared" si="2"/>
        <v>0.20677813296689343</v>
      </c>
      <c r="I24" s="53">
        <f t="shared" si="2"/>
        <v>0.23754672225138215</v>
      </c>
      <c r="J24" s="53">
        <f t="shared" si="2"/>
        <v>0.27963740275120563</v>
      </c>
      <c r="K24" s="53">
        <f t="shared" si="2"/>
        <v>0.31752431130640563</v>
      </c>
      <c r="L24" s="53">
        <f t="shared" si="2"/>
        <v>0.35028426487310149</v>
      </c>
      <c r="M24" s="53">
        <f t="shared" si="2"/>
        <v>0.37397613495040233</v>
      </c>
      <c r="N24" s="53">
        <f t="shared" si="2"/>
        <v>0.44083758163706099</v>
      </c>
    </row>
    <row r="25" spans="1:14" x14ac:dyDescent="0.2">
      <c r="A25" s="56"/>
      <c r="B25" s="52" t="s">
        <v>157</v>
      </c>
      <c r="C25" s="53">
        <f t="shared" ref="C25:N25" si="3">C10</f>
        <v>0.33488368830726623</v>
      </c>
      <c r="D25" s="53">
        <f t="shared" si="3"/>
        <v>0.31459747317964537</v>
      </c>
      <c r="E25" s="53">
        <f t="shared" si="3"/>
        <v>0.30260328028529471</v>
      </c>
      <c r="F25" s="53">
        <f t="shared" si="3"/>
        <v>0.31331662694514528</v>
      </c>
      <c r="G25" s="53">
        <f t="shared" si="3"/>
        <v>0.32994365775413914</v>
      </c>
      <c r="H25" s="53">
        <f t="shared" si="3"/>
        <v>0.39689907494884663</v>
      </c>
      <c r="I25" s="53">
        <f t="shared" si="3"/>
        <v>0.40579610162641422</v>
      </c>
      <c r="J25" s="53">
        <f t="shared" si="3"/>
        <v>0.48030877146484385</v>
      </c>
      <c r="K25" s="53">
        <f t="shared" si="3"/>
        <v>0.49039312880010255</v>
      </c>
      <c r="L25" s="53">
        <f t="shared" si="3"/>
        <v>0.51867062275980469</v>
      </c>
      <c r="M25" s="53">
        <f t="shared" si="3"/>
        <v>0.52946060915653503</v>
      </c>
      <c r="N25" s="53">
        <f t="shared" si="3"/>
        <v>0.53781020692430492</v>
      </c>
    </row>
    <row r="26" spans="1:14" x14ac:dyDescent="0.2">
      <c r="A26" s="56"/>
      <c r="B26" s="52" t="s">
        <v>109</v>
      </c>
      <c r="C26" s="53">
        <f t="shared" ref="C26:N26" si="4">C11</f>
        <v>0.3279780498240758</v>
      </c>
      <c r="D26" s="53">
        <f t="shared" si="4"/>
        <v>0.33601158099451678</v>
      </c>
      <c r="E26" s="53">
        <f t="shared" si="4"/>
        <v>0.33625444087144951</v>
      </c>
      <c r="F26" s="53">
        <f t="shared" si="4"/>
        <v>0.39976730012442224</v>
      </c>
      <c r="G26" s="53">
        <f t="shared" si="4"/>
        <v>0.42380750864426758</v>
      </c>
      <c r="H26" s="53">
        <f t="shared" si="4"/>
        <v>0.50762056462022276</v>
      </c>
      <c r="I26" s="53">
        <f t="shared" si="4"/>
        <v>0.53328443699810812</v>
      </c>
      <c r="J26" s="53">
        <f t="shared" si="4"/>
        <v>0.68038990796305543</v>
      </c>
      <c r="K26" s="53">
        <f t="shared" si="4"/>
        <v>0.64428965457859877</v>
      </c>
      <c r="L26" s="53">
        <f t="shared" si="4"/>
        <v>0.6629525663504261</v>
      </c>
      <c r="M26" s="53">
        <f t="shared" si="4"/>
        <v>0.67351131870460101</v>
      </c>
      <c r="N26" s="53">
        <f t="shared" si="4"/>
        <v>0.7176411467612861</v>
      </c>
    </row>
    <row r="27" spans="1:14" x14ac:dyDescent="0.2">
      <c r="A27" s="56"/>
      <c r="B27" s="52" t="s">
        <v>158</v>
      </c>
      <c r="C27" s="53">
        <f t="shared" ref="C27:N27" si="5">C12</f>
        <v>0.98928431685666596</v>
      </c>
      <c r="D27" s="53">
        <f t="shared" si="5"/>
        <v>1.0352146587642774</v>
      </c>
      <c r="E27" s="53">
        <f t="shared" si="5"/>
        <v>1.254190920254286</v>
      </c>
      <c r="F27" s="53">
        <f t="shared" si="5"/>
        <v>1.2472311530398332</v>
      </c>
      <c r="G27" s="53">
        <f t="shared" si="5"/>
        <v>1.4284244904609633</v>
      </c>
      <c r="H27" s="53">
        <f t="shared" si="5"/>
        <v>1.2113911007093279</v>
      </c>
      <c r="I27" s="53">
        <f t="shared" si="5"/>
        <v>1.4055569293378016</v>
      </c>
      <c r="J27" s="53">
        <f t="shared" si="5"/>
        <v>1.4717165388389211</v>
      </c>
      <c r="K27" s="53">
        <f t="shared" si="5"/>
        <v>1.7201431298276766</v>
      </c>
      <c r="L27" s="53">
        <f t="shared" si="5"/>
        <v>1.8980606612172279</v>
      </c>
      <c r="M27" s="53">
        <f t="shared" si="5"/>
        <v>2.2137870580002899</v>
      </c>
      <c r="N27" s="53">
        <f t="shared" si="5"/>
        <v>2.6137507245232263</v>
      </c>
    </row>
    <row r="28" spans="1:14" x14ac:dyDescent="0.2">
      <c r="A28" s="56"/>
      <c r="B28" s="52" t="s">
        <v>160</v>
      </c>
      <c r="C28" s="53">
        <f t="shared" ref="C28:N28" si="6">C13</f>
        <v>6.3407661011550029E-2</v>
      </c>
      <c r="D28" s="53">
        <f t="shared" si="6"/>
        <v>5.8860551792886191E-2</v>
      </c>
      <c r="E28" s="53">
        <f t="shared" si="6"/>
        <v>9.2394574608410732E-2</v>
      </c>
      <c r="F28" s="53">
        <f t="shared" si="6"/>
        <v>5.969587289997836E-2</v>
      </c>
      <c r="G28" s="53">
        <f t="shared" si="6"/>
        <v>6.5402590895125609E-2</v>
      </c>
      <c r="H28" s="53">
        <f t="shared" si="6"/>
        <v>4.8323440499160306E-2</v>
      </c>
      <c r="I28" s="53">
        <f t="shared" si="6"/>
        <v>6.9261151854668648E-2</v>
      </c>
      <c r="J28" s="53">
        <f t="shared" si="6"/>
        <v>0.11662353797915667</v>
      </c>
      <c r="K28" s="53">
        <f t="shared" si="6"/>
        <v>0.15754106615446503</v>
      </c>
      <c r="L28" s="53">
        <f t="shared" si="6"/>
        <v>0.19515404156943145</v>
      </c>
      <c r="M28" s="53">
        <f t="shared" si="6"/>
        <v>0.21512272860265941</v>
      </c>
      <c r="N28" s="53">
        <f t="shared" si="6"/>
        <v>0.26087701302738597</v>
      </c>
    </row>
    <row r="29" spans="1:14" x14ac:dyDescent="0.2">
      <c r="A29" s="56"/>
      <c r="B29" s="52" t="s">
        <v>161</v>
      </c>
      <c r="C29" s="53">
        <f t="shared" ref="C29:N29" si="7">C14</f>
        <v>6.6467759722291769E-2</v>
      </c>
      <c r="D29" s="53">
        <f t="shared" si="7"/>
        <v>8.1478414778997338E-2</v>
      </c>
      <c r="E29" s="53">
        <f t="shared" si="7"/>
        <v>7.9110415075550305E-2</v>
      </c>
      <c r="F29" s="53">
        <f t="shared" si="7"/>
        <v>8.965905726568657E-2</v>
      </c>
      <c r="G29" s="53">
        <f t="shared" si="7"/>
        <v>9.8553132563693899E-2</v>
      </c>
      <c r="H29" s="53">
        <f t="shared" si="7"/>
        <v>0.12719938153030744</v>
      </c>
      <c r="I29" s="53">
        <f t="shared" si="7"/>
        <v>0.2701354781569491</v>
      </c>
      <c r="J29" s="53">
        <f t="shared" si="7"/>
        <v>0.41442289101537461</v>
      </c>
      <c r="K29" s="53">
        <f t="shared" si="7"/>
        <v>0.54259406028637336</v>
      </c>
      <c r="L29" s="53">
        <f t="shared" si="7"/>
        <v>0.81896754913381786</v>
      </c>
      <c r="M29" s="53">
        <f t="shared" si="7"/>
        <v>0.89793672825963378</v>
      </c>
      <c r="N29" s="53">
        <f t="shared" si="7"/>
        <v>0.92933085469850996</v>
      </c>
    </row>
    <row r="30" spans="1:14" x14ac:dyDescent="0.2">
      <c r="A30" s="56"/>
      <c r="B30" s="52" t="s">
        <v>116</v>
      </c>
      <c r="C30" s="53">
        <f t="shared" ref="C30:N30" si="8">(C15+C16)</f>
        <v>2.5966378679387746E-2</v>
      </c>
      <c r="D30" s="53">
        <f t="shared" si="8"/>
        <v>2.9471094701945776E-2</v>
      </c>
      <c r="E30" s="53">
        <f t="shared" si="8"/>
        <v>7.0974406181341765E-2</v>
      </c>
      <c r="F30" s="53">
        <f t="shared" si="8"/>
        <v>8.0313477782880727E-2</v>
      </c>
      <c r="G30" s="53">
        <f t="shared" si="8"/>
        <v>8.7621725469243558E-2</v>
      </c>
      <c r="H30" s="53">
        <f t="shared" si="8"/>
        <v>7.5768498618898117E-2</v>
      </c>
      <c r="I30" s="53">
        <f t="shared" si="8"/>
        <v>9.2452082391726378E-2</v>
      </c>
      <c r="J30" s="53">
        <f t="shared" si="8"/>
        <v>0.14346535429083815</v>
      </c>
      <c r="K30" s="53">
        <f t="shared" si="8"/>
        <v>0.20331074728472581</v>
      </c>
      <c r="L30" s="53">
        <f t="shared" si="8"/>
        <v>0.27050918277403363</v>
      </c>
      <c r="M30" s="53">
        <f t="shared" si="8"/>
        <v>0.32217157960813825</v>
      </c>
      <c r="N30" s="53">
        <f t="shared" si="8"/>
        <v>0.37806173401208787</v>
      </c>
    </row>
    <row r="31" spans="1:14" x14ac:dyDescent="0.2">
      <c r="A31" s="56"/>
      <c r="B31" s="52" t="s">
        <v>15</v>
      </c>
      <c r="C31" s="53">
        <f t="shared" ref="C31:N31" si="9">C17</f>
        <v>4.6323191880320008E-3</v>
      </c>
      <c r="D31" s="53">
        <f t="shared" si="9"/>
        <v>1.3829950306056398E-2</v>
      </c>
      <c r="E31" s="53">
        <f t="shared" si="9"/>
        <v>1.4329819589748482E-3</v>
      </c>
      <c r="F31" s="53">
        <f t="shared" si="9"/>
        <v>2.5972003267746898E-2</v>
      </c>
      <c r="G31" s="53">
        <f t="shared" si="9"/>
        <v>4.2364582613061997E-4</v>
      </c>
      <c r="H31" s="53">
        <f t="shared" si="9"/>
        <v>1.2903717371163001E-3</v>
      </c>
      <c r="I31" s="53">
        <f t="shared" si="9"/>
        <v>3.3896980389600001E-4</v>
      </c>
      <c r="J31" s="53">
        <f t="shared" si="9"/>
        <v>6.8524142205741068E-4</v>
      </c>
      <c r="K31" s="53">
        <f t="shared" si="9"/>
        <v>7.4246635499425199E-5</v>
      </c>
      <c r="L31" s="53">
        <f t="shared" si="9"/>
        <v>1.1801383972939788E-4</v>
      </c>
      <c r="M31" s="53">
        <f t="shared" si="9"/>
        <v>5.1955562066586353E-4</v>
      </c>
      <c r="N31" s="53">
        <f t="shared" si="9"/>
        <v>7.692601891150329E-4</v>
      </c>
    </row>
    <row r="32" spans="1:14" x14ac:dyDescent="0.2">
      <c r="A32" s="56"/>
      <c r="B32" s="52"/>
      <c r="C32" s="53">
        <f t="shared" ref="C32:K32" si="10">SUM(C22:C31)</f>
        <v>2.525516834053505</v>
      </c>
      <c r="D32" s="53">
        <f t="shared" si="10"/>
        <v>2.6469344982048786</v>
      </c>
      <c r="E32" s="53">
        <f t="shared" si="10"/>
        <v>2.9834247763233845</v>
      </c>
      <c r="F32" s="53">
        <f t="shared" si="10"/>
        <v>3.2803175273552747</v>
      </c>
      <c r="G32" s="53">
        <f t="shared" si="10"/>
        <v>3.670843987275354</v>
      </c>
      <c r="H32" s="53">
        <f t="shared" si="10"/>
        <v>3.7195426766953714</v>
      </c>
      <c r="I32" s="53">
        <f t="shared" si="10"/>
        <v>4.094415896968389</v>
      </c>
      <c r="J32" s="53">
        <f t="shared" si="10"/>
        <v>4.7413546032358012</v>
      </c>
      <c r="K32" s="53">
        <f t="shared" si="10"/>
        <v>5.3337384343929015</v>
      </c>
      <c r="L32" s="53">
        <f t="shared" ref="L32:N32" si="11">SUM(L22:L31)</f>
        <v>6.01260074598322</v>
      </c>
      <c r="M32" s="53">
        <f t="shared" si="11"/>
        <v>6.6194453443668992</v>
      </c>
      <c r="N32" s="53">
        <f t="shared" si="11"/>
        <v>7.2752544615148613</v>
      </c>
    </row>
    <row r="33" spans="1:14" x14ac:dyDescent="0.2">
      <c r="B33" s="51"/>
      <c r="C33" s="54"/>
      <c r="D33" s="54"/>
      <c r="E33" s="54"/>
      <c r="F33" s="34"/>
      <c r="G33" s="34"/>
      <c r="H33" s="34"/>
      <c r="I33" s="34"/>
      <c r="J33" s="34"/>
      <c r="K33" s="34"/>
      <c r="L33" s="34"/>
      <c r="M33" s="34"/>
      <c r="N33" s="34"/>
    </row>
    <row r="34" spans="1:14" x14ac:dyDescent="0.2">
      <c r="A34" s="34" t="s">
        <v>135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zoomScale="90" zoomScaleNormal="90" workbookViewId="0">
      <selection activeCell="D16" sqref="D16"/>
    </sheetView>
  </sheetViews>
  <sheetFormatPr defaultColWidth="9.140625" defaultRowHeight="15" x14ac:dyDescent="0.25"/>
  <cols>
    <col min="1" max="1" width="9.140625" style="5"/>
    <col min="2" max="2" width="27.140625" style="5" customWidth="1"/>
    <col min="3" max="12" width="6.140625" style="5" customWidth="1"/>
    <col min="13" max="14" width="7.28515625" style="5" customWidth="1"/>
    <col min="15" max="15" width="4.28515625" customWidth="1"/>
    <col min="16" max="16384" width="9.140625" style="5"/>
  </cols>
  <sheetData>
    <row r="1" spans="1:15" x14ac:dyDescent="0.25">
      <c r="A1" s="33" t="s">
        <v>221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5"/>
    </row>
    <row r="2" spans="1:15" ht="13.5" customHeight="1" x14ac:dyDescent="0.25">
      <c r="A2" s="34" t="s">
        <v>94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5"/>
    </row>
    <row r="3" spans="1:15" x14ac:dyDescent="0.25">
      <c r="A3" s="34" t="s">
        <v>91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5"/>
    </row>
    <row r="4" spans="1:15" x14ac:dyDescent="0.25">
      <c r="A4" s="34"/>
      <c r="B4" s="57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5" x14ac:dyDescent="0.25">
      <c r="A5" s="34"/>
      <c r="B5" s="66"/>
      <c r="C5" s="45">
        <v>2018</v>
      </c>
      <c r="D5" s="45">
        <v>2019</v>
      </c>
      <c r="E5" s="45"/>
      <c r="F5" s="45"/>
      <c r="G5" s="45"/>
      <c r="H5" s="45">
        <v>2020</v>
      </c>
      <c r="I5" s="45"/>
      <c r="J5" s="45"/>
      <c r="K5" s="45"/>
      <c r="L5" s="45">
        <v>2021</v>
      </c>
      <c r="M5" s="45"/>
      <c r="N5" s="45"/>
    </row>
    <row r="6" spans="1:15" x14ac:dyDescent="0.25">
      <c r="A6" s="34"/>
      <c r="B6" s="66"/>
      <c r="C6" s="46" t="s">
        <v>35</v>
      </c>
      <c r="D6" s="46" t="s">
        <v>32</v>
      </c>
      <c r="E6" s="46" t="s">
        <v>33</v>
      </c>
      <c r="F6" s="46" t="s">
        <v>34</v>
      </c>
      <c r="G6" s="46" t="s">
        <v>35</v>
      </c>
      <c r="H6" s="46" t="s">
        <v>32</v>
      </c>
      <c r="I6" s="46" t="s">
        <v>33</v>
      </c>
      <c r="J6" s="46" t="s">
        <v>34</v>
      </c>
      <c r="K6" s="46" t="s">
        <v>35</v>
      </c>
      <c r="L6" s="46" t="s">
        <v>32</v>
      </c>
      <c r="M6" s="46" t="s">
        <v>33</v>
      </c>
      <c r="N6" s="46" t="s">
        <v>34</v>
      </c>
    </row>
    <row r="7" spans="1:15" x14ac:dyDescent="0.25">
      <c r="A7" s="34"/>
      <c r="B7" s="67"/>
      <c r="C7" s="93">
        <v>83</v>
      </c>
      <c r="D7" s="93">
        <v>25</v>
      </c>
      <c r="E7" s="93">
        <v>39</v>
      </c>
      <c r="F7" s="93">
        <v>44</v>
      </c>
      <c r="G7" s="93">
        <v>44</v>
      </c>
      <c r="H7" s="93">
        <v>30</v>
      </c>
      <c r="I7" s="93">
        <v>12</v>
      </c>
      <c r="J7" s="93">
        <v>11</v>
      </c>
      <c r="K7" s="93">
        <v>21</v>
      </c>
      <c r="L7" s="93">
        <v>25</v>
      </c>
      <c r="M7" s="93">
        <v>30</v>
      </c>
      <c r="N7" s="93">
        <v>17</v>
      </c>
    </row>
    <row r="8" spans="1:15" x14ac:dyDescent="0.25">
      <c r="A8" s="34"/>
      <c r="B8" s="108" t="s">
        <v>17</v>
      </c>
      <c r="C8" s="93">
        <v>22</v>
      </c>
      <c r="D8" s="66">
        <v>16</v>
      </c>
      <c r="E8" s="66">
        <v>11</v>
      </c>
      <c r="F8" s="64">
        <v>20</v>
      </c>
      <c r="G8" s="48">
        <v>18</v>
      </c>
      <c r="H8" s="48">
        <v>11</v>
      </c>
      <c r="I8" s="48">
        <v>10</v>
      </c>
      <c r="J8" s="64">
        <v>7</v>
      </c>
      <c r="K8" s="64">
        <v>6</v>
      </c>
      <c r="L8" s="64">
        <v>8</v>
      </c>
      <c r="M8" s="64">
        <v>5</v>
      </c>
      <c r="N8" s="64">
        <v>10</v>
      </c>
    </row>
    <row r="9" spans="1:15" ht="28.15" customHeight="1" x14ac:dyDescent="0.25">
      <c r="A9" s="34"/>
      <c r="B9" s="108" t="s">
        <v>31</v>
      </c>
      <c r="C9" s="93">
        <v>39</v>
      </c>
      <c r="D9" s="66">
        <v>5</v>
      </c>
      <c r="E9" s="66">
        <v>6</v>
      </c>
      <c r="F9" s="64">
        <v>4</v>
      </c>
      <c r="G9" s="48">
        <v>0</v>
      </c>
      <c r="H9" s="48">
        <v>6</v>
      </c>
      <c r="I9" s="48">
        <v>0</v>
      </c>
      <c r="J9" s="64">
        <v>0</v>
      </c>
      <c r="K9" s="64">
        <v>6</v>
      </c>
      <c r="L9" s="64">
        <v>3</v>
      </c>
      <c r="M9" s="64">
        <v>14</v>
      </c>
      <c r="N9" s="64">
        <v>3</v>
      </c>
    </row>
    <row r="10" spans="1:15" x14ac:dyDescent="0.25">
      <c r="A10" s="34"/>
      <c r="B10" s="108" t="s">
        <v>18</v>
      </c>
      <c r="C10" s="93">
        <v>21</v>
      </c>
      <c r="D10" s="66">
        <v>4</v>
      </c>
      <c r="E10" s="66">
        <v>20</v>
      </c>
      <c r="F10" s="64">
        <v>20</v>
      </c>
      <c r="G10" s="48">
        <v>23</v>
      </c>
      <c r="H10" s="48">
        <v>12</v>
      </c>
      <c r="I10" s="48">
        <v>2</v>
      </c>
      <c r="J10" s="64">
        <v>4</v>
      </c>
      <c r="K10" s="64">
        <v>4</v>
      </c>
      <c r="L10" s="64">
        <v>14</v>
      </c>
      <c r="M10" s="64">
        <v>9</v>
      </c>
      <c r="N10" s="64">
        <v>4</v>
      </c>
    </row>
    <row r="11" spans="1:15" ht="39" x14ac:dyDescent="0.25">
      <c r="A11" s="34"/>
      <c r="B11" s="108" t="s">
        <v>24</v>
      </c>
      <c r="C11" s="93">
        <v>1</v>
      </c>
      <c r="D11" s="66">
        <v>0</v>
      </c>
      <c r="E11" s="66">
        <v>2</v>
      </c>
      <c r="F11" s="64">
        <v>0</v>
      </c>
      <c r="G11" s="48">
        <v>3</v>
      </c>
      <c r="H11" s="48">
        <v>1</v>
      </c>
      <c r="I11" s="48">
        <v>0</v>
      </c>
      <c r="J11" s="64">
        <v>0</v>
      </c>
      <c r="K11" s="64">
        <v>1</v>
      </c>
      <c r="L11" s="64">
        <v>0</v>
      </c>
      <c r="M11" s="64">
        <v>0</v>
      </c>
      <c r="N11" s="64">
        <v>0</v>
      </c>
    </row>
    <row r="12" spans="1:15" x14ac:dyDescent="0.25">
      <c r="A12" s="34"/>
      <c r="B12" s="108" t="s">
        <v>87</v>
      </c>
      <c r="C12" s="93">
        <v>4</v>
      </c>
      <c r="D12" s="66">
        <v>0</v>
      </c>
      <c r="E12" s="64">
        <v>1</v>
      </c>
      <c r="F12" s="64">
        <v>8</v>
      </c>
      <c r="G12" s="48">
        <v>3</v>
      </c>
      <c r="H12" s="48">
        <v>1</v>
      </c>
      <c r="I12" s="91">
        <v>4</v>
      </c>
      <c r="J12" s="64">
        <v>1</v>
      </c>
      <c r="K12" s="64">
        <v>4</v>
      </c>
      <c r="L12" s="64">
        <v>3</v>
      </c>
      <c r="M12" s="64">
        <v>3</v>
      </c>
      <c r="N12" s="64">
        <v>3</v>
      </c>
    </row>
    <row r="13" spans="1:15" ht="41.25" customHeight="1" x14ac:dyDescent="0.25">
      <c r="A13" s="34"/>
      <c r="B13" s="108" t="s">
        <v>148</v>
      </c>
      <c r="C13" s="93"/>
      <c r="D13" s="66"/>
      <c r="E13" s="64"/>
      <c r="F13" s="64"/>
      <c r="G13" s="48"/>
      <c r="H13" s="48"/>
      <c r="I13" s="91"/>
      <c r="J13" s="64"/>
      <c r="K13" s="64">
        <v>2</v>
      </c>
      <c r="L13" s="64">
        <v>0</v>
      </c>
      <c r="M13" s="64">
        <v>2</v>
      </c>
      <c r="N13" s="64">
        <v>3</v>
      </c>
      <c r="O13" s="5"/>
    </row>
    <row r="14" spans="1:15" ht="26.25" x14ac:dyDescent="0.25">
      <c r="A14" s="34"/>
      <c r="B14" s="108" t="s">
        <v>88</v>
      </c>
      <c r="C14" s="93">
        <v>20</v>
      </c>
      <c r="D14" s="66">
        <v>14</v>
      </c>
      <c r="E14" s="64">
        <v>12</v>
      </c>
      <c r="F14" s="64">
        <v>15</v>
      </c>
      <c r="G14" s="48">
        <v>8</v>
      </c>
      <c r="H14" s="48">
        <v>5</v>
      </c>
      <c r="I14" s="91">
        <v>5</v>
      </c>
      <c r="J14" s="64">
        <v>9</v>
      </c>
      <c r="K14" s="64">
        <v>9</v>
      </c>
      <c r="L14" s="64">
        <v>5</v>
      </c>
      <c r="M14" s="64">
        <v>4</v>
      </c>
      <c r="N14" s="64">
        <v>10</v>
      </c>
      <c r="O14" s="5"/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E1" zoomScaleNormal="100" workbookViewId="0">
      <selection activeCell="E11" sqref="E11"/>
    </sheetView>
  </sheetViews>
  <sheetFormatPr defaultColWidth="9.140625" defaultRowHeight="15" x14ac:dyDescent="0.25"/>
  <cols>
    <col min="1" max="1" width="9.140625" style="5"/>
    <col min="2" max="2" width="27.140625" style="5" customWidth="1"/>
    <col min="3" max="14" width="6.28515625" style="5" customWidth="1"/>
    <col min="15" max="16384" width="9.140625" style="5"/>
  </cols>
  <sheetData>
    <row r="1" spans="1:14" x14ac:dyDescent="0.25">
      <c r="A1" s="33" t="s">
        <v>222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 t="s">
        <v>96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34"/>
      <c r="B4" s="57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x14ac:dyDescent="0.25">
      <c r="A5" s="34"/>
      <c r="B5" s="66"/>
      <c r="C5" s="45">
        <v>2018</v>
      </c>
      <c r="D5" s="45">
        <v>2019</v>
      </c>
      <c r="E5" s="45"/>
      <c r="F5" s="45"/>
      <c r="G5" s="45"/>
      <c r="H5" s="45">
        <v>2020</v>
      </c>
      <c r="I5" s="45"/>
      <c r="J5" s="45"/>
      <c r="K5" s="45"/>
      <c r="L5" s="45">
        <v>2021</v>
      </c>
      <c r="M5" s="45"/>
      <c r="N5" s="45"/>
    </row>
    <row r="6" spans="1:14" x14ac:dyDescent="0.25">
      <c r="A6" s="34"/>
      <c r="B6" s="66"/>
      <c r="C6" s="46" t="s">
        <v>35</v>
      </c>
      <c r="D6" s="46" t="s">
        <v>32</v>
      </c>
      <c r="E6" s="46" t="s">
        <v>33</v>
      </c>
      <c r="F6" s="46" t="s">
        <v>34</v>
      </c>
      <c r="G6" s="46" t="s">
        <v>35</v>
      </c>
      <c r="H6" s="46" t="s">
        <v>32</v>
      </c>
      <c r="I6" s="46" t="s">
        <v>33</v>
      </c>
      <c r="J6" s="46" t="s">
        <v>34</v>
      </c>
      <c r="K6" s="46" t="s">
        <v>35</v>
      </c>
      <c r="L6" s="46" t="s">
        <v>32</v>
      </c>
      <c r="M6" s="46" t="s">
        <v>33</v>
      </c>
      <c r="N6" s="46" t="s">
        <v>34</v>
      </c>
    </row>
    <row r="7" spans="1:14" s="3" customFormat="1" x14ac:dyDescent="0.25">
      <c r="A7" s="35"/>
      <c r="B7" s="43"/>
      <c r="C7" s="65">
        <v>350</v>
      </c>
      <c r="D7" s="65">
        <v>306</v>
      </c>
      <c r="E7" s="65">
        <v>225</v>
      </c>
      <c r="F7" s="65">
        <v>203</v>
      </c>
      <c r="G7" s="65">
        <v>214</v>
      </c>
      <c r="H7" s="65">
        <v>294</v>
      </c>
      <c r="I7" s="65">
        <v>613</v>
      </c>
      <c r="J7" s="65">
        <v>313</v>
      </c>
      <c r="K7" s="65">
        <v>429</v>
      </c>
      <c r="L7" s="65">
        <v>880</v>
      </c>
      <c r="M7" s="65">
        <v>473</v>
      </c>
      <c r="N7" s="65">
        <v>998</v>
      </c>
    </row>
    <row r="8" spans="1:14" s="3" customFormat="1" x14ac:dyDescent="0.25">
      <c r="A8" s="35"/>
      <c r="B8" s="43" t="s">
        <v>85</v>
      </c>
      <c r="C8" s="65">
        <v>42</v>
      </c>
      <c r="D8" s="65">
        <v>20</v>
      </c>
      <c r="E8" s="65">
        <v>15</v>
      </c>
      <c r="F8" s="65">
        <v>14</v>
      </c>
      <c r="G8" s="64">
        <v>8</v>
      </c>
      <c r="H8" s="64">
        <v>9</v>
      </c>
      <c r="I8" s="64">
        <v>3</v>
      </c>
      <c r="J8" s="64">
        <v>19</v>
      </c>
      <c r="K8" s="64">
        <v>22</v>
      </c>
      <c r="L8" s="64">
        <v>7</v>
      </c>
      <c r="M8" s="64">
        <v>21</v>
      </c>
      <c r="N8" s="64">
        <v>463</v>
      </c>
    </row>
    <row r="9" spans="1:14" s="3" customFormat="1" x14ac:dyDescent="0.25">
      <c r="A9" s="35"/>
      <c r="B9" s="43" t="s">
        <v>78</v>
      </c>
      <c r="C9" s="65">
        <v>100</v>
      </c>
      <c r="D9" s="65">
        <v>142</v>
      </c>
      <c r="E9" s="65">
        <v>105</v>
      </c>
      <c r="F9" s="65">
        <v>85</v>
      </c>
      <c r="G9" s="64">
        <v>102</v>
      </c>
      <c r="H9" s="64">
        <v>191</v>
      </c>
      <c r="I9" s="64">
        <v>147</v>
      </c>
      <c r="J9" s="64">
        <v>187</v>
      </c>
      <c r="K9" s="64">
        <v>267</v>
      </c>
      <c r="L9" s="64">
        <v>276</v>
      </c>
      <c r="M9" s="64">
        <v>256</v>
      </c>
      <c r="N9" s="64">
        <v>389</v>
      </c>
    </row>
    <row r="10" spans="1:14" s="3" customFormat="1" x14ac:dyDescent="0.25">
      <c r="A10" s="35"/>
      <c r="B10" s="43" t="s">
        <v>79</v>
      </c>
      <c r="C10" s="65">
        <v>28</v>
      </c>
      <c r="D10" s="65">
        <v>20</v>
      </c>
      <c r="E10" s="65">
        <v>14</v>
      </c>
      <c r="F10" s="65">
        <v>27</v>
      </c>
      <c r="G10" s="64">
        <v>18</v>
      </c>
      <c r="H10" s="64">
        <v>24</v>
      </c>
      <c r="I10" s="64">
        <v>10</v>
      </c>
      <c r="J10" s="64">
        <v>24</v>
      </c>
      <c r="K10" s="64">
        <v>11</v>
      </c>
      <c r="L10" s="64">
        <v>4</v>
      </c>
      <c r="M10" s="64">
        <v>19</v>
      </c>
      <c r="N10" s="64">
        <v>22</v>
      </c>
    </row>
    <row r="11" spans="1:14" s="3" customFormat="1" x14ac:dyDescent="0.25">
      <c r="A11" s="35"/>
      <c r="B11" s="43" t="s">
        <v>80</v>
      </c>
      <c r="C11" s="65">
        <v>60</v>
      </c>
      <c r="D11" s="65">
        <v>25</v>
      </c>
      <c r="E11" s="65">
        <v>26</v>
      </c>
      <c r="F11" s="65">
        <v>20</v>
      </c>
      <c r="G11" s="64">
        <v>22</v>
      </c>
      <c r="H11" s="64">
        <v>26</v>
      </c>
      <c r="I11" s="64">
        <v>22</v>
      </c>
      <c r="J11" s="64">
        <v>22</v>
      </c>
      <c r="K11" s="64">
        <v>34</v>
      </c>
      <c r="L11" s="64">
        <v>23</v>
      </c>
      <c r="M11" s="64">
        <v>26</v>
      </c>
      <c r="N11" s="64">
        <v>16</v>
      </c>
    </row>
    <row r="12" spans="1:14" s="3" customFormat="1" x14ac:dyDescent="0.25">
      <c r="A12" s="35"/>
      <c r="B12" s="43" t="s">
        <v>84</v>
      </c>
      <c r="C12" s="65"/>
      <c r="D12" s="65"/>
      <c r="E12" s="65">
        <v>10</v>
      </c>
      <c r="F12" s="65">
        <v>14</v>
      </c>
      <c r="G12" s="64">
        <v>31</v>
      </c>
      <c r="H12" s="64">
        <v>15</v>
      </c>
      <c r="I12" s="64">
        <v>21</v>
      </c>
      <c r="J12" s="64">
        <v>17</v>
      </c>
      <c r="K12" s="64">
        <v>35</v>
      </c>
      <c r="L12" s="64">
        <v>52</v>
      </c>
      <c r="M12" s="64">
        <v>59</v>
      </c>
      <c r="N12" s="64">
        <v>15</v>
      </c>
    </row>
    <row r="13" spans="1:14" s="3" customFormat="1" x14ac:dyDescent="0.25">
      <c r="A13" s="35"/>
      <c r="B13" s="43" t="s">
        <v>81</v>
      </c>
      <c r="C13" s="65">
        <v>42</v>
      </c>
      <c r="D13" s="65">
        <v>42</v>
      </c>
      <c r="E13" s="65">
        <v>6</v>
      </c>
      <c r="F13" s="65">
        <v>3</v>
      </c>
      <c r="G13" s="64">
        <v>6</v>
      </c>
      <c r="H13" s="64">
        <v>9</v>
      </c>
      <c r="I13" s="64">
        <v>374</v>
      </c>
      <c r="J13" s="64">
        <v>9</v>
      </c>
      <c r="K13" s="64">
        <v>18</v>
      </c>
      <c r="L13" s="64">
        <v>20</v>
      </c>
      <c r="M13" s="64">
        <v>12</v>
      </c>
      <c r="N13" s="64">
        <v>18</v>
      </c>
    </row>
    <row r="14" spans="1:14" s="3" customFormat="1" x14ac:dyDescent="0.25">
      <c r="A14" s="35"/>
      <c r="B14" s="43" t="s">
        <v>82</v>
      </c>
      <c r="C14" s="65">
        <v>50</v>
      </c>
      <c r="D14" s="65">
        <v>19</v>
      </c>
      <c r="E14" s="65">
        <v>31</v>
      </c>
      <c r="F14" s="65">
        <v>27</v>
      </c>
      <c r="G14" s="64">
        <v>19</v>
      </c>
      <c r="H14" s="64">
        <v>13</v>
      </c>
      <c r="I14" s="64">
        <v>26</v>
      </c>
      <c r="J14" s="64">
        <v>30</v>
      </c>
      <c r="K14" s="64">
        <v>21</v>
      </c>
      <c r="L14" s="64">
        <v>25</v>
      </c>
      <c r="M14" s="64">
        <v>22</v>
      </c>
      <c r="N14" s="64">
        <v>28</v>
      </c>
    </row>
    <row r="15" spans="1:14" s="3" customFormat="1" x14ac:dyDescent="0.25">
      <c r="A15" s="35"/>
      <c r="B15" s="43" t="s">
        <v>83</v>
      </c>
      <c r="C15" s="65">
        <v>13</v>
      </c>
      <c r="D15" s="65">
        <v>28</v>
      </c>
      <c r="E15" s="65">
        <v>4</v>
      </c>
      <c r="F15" s="65">
        <v>4</v>
      </c>
      <c r="G15" s="64">
        <v>3</v>
      </c>
      <c r="H15" s="64">
        <v>1</v>
      </c>
      <c r="I15" s="64">
        <v>4</v>
      </c>
      <c r="J15" s="64">
        <v>2</v>
      </c>
      <c r="K15" s="64">
        <v>2</v>
      </c>
      <c r="L15" s="64">
        <v>1</v>
      </c>
      <c r="M15" s="64">
        <v>3</v>
      </c>
      <c r="N15" s="64">
        <v>0</v>
      </c>
    </row>
    <row r="16" spans="1:14" s="3" customFormat="1" x14ac:dyDescent="0.25">
      <c r="A16" s="35"/>
      <c r="B16" s="43" t="s">
        <v>15</v>
      </c>
      <c r="C16" s="65">
        <v>15</v>
      </c>
      <c r="D16" s="65">
        <v>10</v>
      </c>
      <c r="E16" s="65">
        <v>14</v>
      </c>
      <c r="F16" s="65">
        <v>9</v>
      </c>
      <c r="G16" s="65">
        <v>5</v>
      </c>
      <c r="H16" s="65">
        <v>6</v>
      </c>
      <c r="I16" s="65">
        <v>6</v>
      </c>
      <c r="J16" s="65">
        <v>3</v>
      </c>
      <c r="K16" s="65">
        <v>19</v>
      </c>
      <c r="L16" s="65">
        <v>472</v>
      </c>
      <c r="M16" s="65">
        <v>55</v>
      </c>
      <c r="N16" s="65">
        <v>47</v>
      </c>
    </row>
    <row r="17" spans="2:12" x14ac:dyDescent="0.25">
      <c r="B17" s="11"/>
      <c r="C17" s="9"/>
      <c r="D17" s="9"/>
      <c r="E17" s="9"/>
      <c r="F17" s="9"/>
      <c r="G17" s="14"/>
      <c r="H17" s="14"/>
      <c r="I17" s="14"/>
      <c r="J17" s="14"/>
      <c r="K17" s="14"/>
      <c r="L17" s="14"/>
    </row>
    <row r="18" spans="2:12" x14ac:dyDescent="0.25">
      <c r="B18" s="11"/>
      <c r="C18" s="11"/>
      <c r="D18" s="11"/>
      <c r="E18" s="11"/>
      <c r="F18" s="11"/>
      <c r="G18" s="14"/>
      <c r="H18" s="14"/>
      <c r="I18" s="14"/>
      <c r="J18" s="14"/>
      <c r="K18" s="14"/>
      <c r="L18" s="14"/>
    </row>
    <row r="19" spans="2:12" x14ac:dyDescent="0.25">
      <c r="B19" s="11"/>
      <c r="C19" s="14"/>
      <c r="D19" s="8"/>
      <c r="E19" s="8"/>
      <c r="F19" s="8"/>
      <c r="G19" s="14"/>
      <c r="H19" s="14"/>
      <c r="I19" s="14"/>
      <c r="J19" s="14"/>
      <c r="K19" s="14"/>
      <c r="L19" s="14"/>
    </row>
  </sheetData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H1" zoomScaleNormal="100" workbookViewId="0">
      <selection activeCell="G28" sqref="G28"/>
    </sheetView>
  </sheetViews>
  <sheetFormatPr defaultColWidth="8.85546875" defaultRowHeight="15" x14ac:dyDescent="0.25"/>
  <cols>
    <col min="1" max="1" width="8.85546875" style="5"/>
    <col min="2" max="2" width="34.28515625" style="5" customWidth="1"/>
    <col min="3" max="14" width="7.42578125" style="5" customWidth="1"/>
    <col min="15" max="15" width="4.85546875" style="5" customWidth="1"/>
    <col min="16" max="16384" width="8.85546875" style="5"/>
  </cols>
  <sheetData>
    <row r="1" spans="1:17" x14ac:dyDescent="0.25">
      <c r="A1" s="33" t="s">
        <v>223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7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7" x14ac:dyDescent="0.25">
      <c r="A3" s="34"/>
      <c r="B3" s="5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7" x14ac:dyDescent="0.25">
      <c r="A4" s="34"/>
      <c r="B4" s="44"/>
      <c r="C4" s="45">
        <v>2018</v>
      </c>
      <c r="D4" s="45">
        <v>2019</v>
      </c>
      <c r="E4" s="45"/>
      <c r="F4" s="45"/>
      <c r="G4" s="45"/>
      <c r="H4" s="45">
        <v>2020</v>
      </c>
      <c r="I4" s="45"/>
      <c r="J4" s="45"/>
      <c r="K4" s="45"/>
      <c r="L4" s="45">
        <v>2021</v>
      </c>
      <c r="M4" s="45"/>
      <c r="N4" s="45"/>
    </row>
    <row r="5" spans="1:17" x14ac:dyDescent="0.25">
      <c r="A5" s="34"/>
      <c r="B5" s="87" t="s">
        <v>102</v>
      </c>
      <c r="C5" s="46" t="s">
        <v>48</v>
      </c>
      <c r="D5" s="46" t="s">
        <v>49</v>
      </c>
      <c r="E5" s="46" t="s">
        <v>46</v>
      </c>
      <c r="F5" s="46" t="s">
        <v>47</v>
      </c>
      <c r="G5" s="46" t="s">
        <v>48</v>
      </c>
      <c r="H5" s="46" t="s">
        <v>49</v>
      </c>
      <c r="I5" s="46" t="s">
        <v>46</v>
      </c>
      <c r="J5" s="46" t="s">
        <v>47</v>
      </c>
      <c r="K5" s="46" t="s">
        <v>48</v>
      </c>
      <c r="L5" s="46" t="s">
        <v>49</v>
      </c>
      <c r="M5" s="46" t="s">
        <v>46</v>
      </c>
      <c r="N5" s="46" t="s">
        <v>47</v>
      </c>
      <c r="O5" s="23"/>
      <c r="P5" s="22"/>
      <c r="Q5" s="22"/>
    </row>
    <row r="6" spans="1:17" x14ac:dyDescent="0.25">
      <c r="A6" s="34"/>
      <c r="B6" s="47" t="s">
        <v>22</v>
      </c>
      <c r="C6" s="69">
        <v>14.043866307338435</v>
      </c>
      <c r="D6" s="69">
        <v>11.296980200891014</v>
      </c>
      <c r="E6" s="69">
        <v>12.037106494314738</v>
      </c>
      <c r="F6" s="69">
        <v>12.026374517202269</v>
      </c>
      <c r="G6" s="69">
        <v>24.699089611672807</v>
      </c>
      <c r="H6" s="69">
        <v>24.723489126530545</v>
      </c>
      <c r="I6" s="69">
        <v>26.019541311446982</v>
      </c>
      <c r="J6" s="69">
        <v>28.688314352040081</v>
      </c>
      <c r="K6" s="69">
        <v>59.152593324125924</v>
      </c>
      <c r="L6" s="69">
        <v>47.824492287554001</v>
      </c>
      <c r="M6" s="69">
        <v>47.333104040694998</v>
      </c>
      <c r="N6" s="69">
        <v>48.411643139951998</v>
      </c>
      <c r="O6" s="1"/>
      <c r="P6" s="20"/>
      <c r="Q6" s="21"/>
    </row>
    <row r="7" spans="1:17" x14ac:dyDescent="0.25">
      <c r="A7" s="34"/>
      <c r="B7" s="44" t="s">
        <v>115</v>
      </c>
      <c r="C7" s="69">
        <v>15.267773381769999</v>
      </c>
      <c r="D7" s="69">
        <v>16.609225957469999</v>
      </c>
      <c r="E7" s="69">
        <v>17.355373637839996</v>
      </c>
      <c r="F7" s="69">
        <v>18.602241339913586</v>
      </c>
      <c r="G7" s="69">
        <v>20.932186546650005</v>
      </c>
      <c r="H7" s="69">
        <v>20.660892394540003</v>
      </c>
      <c r="I7" s="69">
        <v>19.458185189269997</v>
      </c>
      <c r="J7" s="69">
        <v>19.010514168930005</v>
      </c>
      <c r="K7" s="69">
        <v>21.437088268420002</v>
      </c>
      <c r="L7" s="69">
        <v>22.540210233980002</v>
      </c>
      <c r="M7" s="69">
        <v>21.810091310450002</v>
      </c>
      <c r="N7" s="69">
        <v>21.354494211700001</v>
      </c>
      <c r="O7" s="1"/>
      <c r="P7" s="20"/>
      <c r="Q7" s="21"/>
    </row>
    <row r="8" spans="1:17" x14ac:dyDescent="0.25">
      <c r="A8" s="34"/>
      <c r="B8" s="44" t="s">
        <v>19</v>
      </c>
      <c r="C8" s="69">
        <v>9.2396011510649991</v>
      </c>
      <c r="D8" s="69">
        <v>13.469842237189997</v>
      </c>
      <c r="E8" s="69">
        <v>16.269397220599998</v>
      </c>
      <c r="F8" s="69">
        <v>22.912513133775963</v>
      </c>
      <c r="G8" s="69">
        <v>31.046967996430002</v>
      </c>
      <c r="H8" s="69">
        <v>34.685170508600002</v>
      </c>
      <c r="I8" s="69">
        <v>37.829619881580001</v>
      </c>
      <c r="J8" s="69">
        <v>42.583108917569973</v>
      </c>
      <c r="K8" s="69">
        <v>50.881475530110009</v>
      </c>
      <c r="L8" s="69">
        <v>55.33490826901</v>
      </c>
      <c r="M8" s="69">
        <v>57.237223251979998</v>
      </c>
      <c r="N8" s="69">
        <v>62.078518919430003</v>
      </c>
      <c r="O8" s="1"/>
      <c r="P8" s="20"/>
      <c r="Q8" s="21"/>
    </row>
    <row r="9" spans="1:17" x14ac:dyDescent="0.25">
      <c r="A9" s="34"/>
      <c r="B9" s="44" t="s">
        <v>20</v>
      </c>
      <c r="C9" s="69">
        <v>1.2397906565100001</v>
      </c>
      <c r="D9" s="69">
        <v>1.4165114545000002</v>
      </c>
      <c r="E9" s="69">
        <v>1.4680293417200001</v>
      </c>
      <c r="F9" s="69">
        <v>1.8348897864853349</v>
      </c>
      <c r="G9" s="69">
        <v>2.6578731670899995</v>
      </c>
      <c r="H9" s="69">
        <v>2.7483973620200004</v>
      </c>
      <c r="I9" s="69">
        <v>3.3119441440299999</v>
      </c>
      <c r="J9" s="69">
        <v>4.0214114279199995</v>
      </c>
      <c r="K9" s="69">
        <v>4.8269396089699992</v>
      </c>
      <c r="L9" s="69">
        <v>6.6426806238699996</v>
      </c>
      <c r="M9" s="69">
        <v>6.6723698592499998</v>
      </c>
      <c r="N9" s="69">
        <v>6.4874538125700001</v>
      </c>
      <c r="O9" s="1"/>
      <c r="P9" s="20"/>
      <c r="Q9" s="21"/>
    </row>
    <row r="10" spans="1:17" x14ac:dyDescent="0.25">
      <c r="A10" s="34"/>
      <c r="B10" s="44" t="s">
        <v>101</v>
      </c>
      <c r="C10" s="69">
        <v>15.953204016859999</v>
      </c>
      <c r="D10" s="69">
        <v>18.28355774791812</v>
      </c>
      <c r="E10" s="69">
        <v>21.006096726620004</v>
      </c>
      <c r="F10" s="69">
        <v>23.80169869738188</v>
      </c>
      <c r="G10" s="69">
        <v>31.27099215350999</v>
      </c>
      <c r="H10" s="69">
        <v>35.011980678879979</v>
      </c>
      <c r="I10" s="69">
        <v>45.494217786589999</v>
      </c>
      <c r="J10" s="69">
        <v>50.779257281069988</v>
      </c>
      <c r="K10" s="69">
        <v>60.465394040150002</v>
      </c>
      <c r="L10" s="69">
        <v>70.398633870159998</v>
      </c>
      <c r="M10" s="69">
        <v>83.682294355400003</v>
      </c>
      <c r="N10" s="69">
        <v>98.206437055319995</v>
      </c>
      <c r="O10" s="25"/>
      <c r="P10" s="20"/>
      <c r="Q10" s="21"/>
    </row>
    <row r="11" spans="1:17" x14ac:dyDescent="0.25">
      <c r="A11" s="34"/>
      <c r="B11" s="44" t="s">
        <v>100</v>
      </c>
      <c r="C11" s="69">
        <v>4.0211793289900006</v>
      </c>
      <c r="D11" s="69">
        <v>4.7688425304300006</v>
      </c>
      <c r="E11" s="69">
        <v>5.5070667337299986</v>
      </c>
      <c r="F11" s="69">
        <v>6.2882127946348394</v>
      </c>
      <c r="G11" s="69">
        <v>6.8062171906900009</v>
      </c>
      <c r="H11" s="69">
        <v>7.704912904350004</v>
      </c>
      <c r="I11" s="69">
        <v>10.220547844380004</v>
      </c>
      <c r="J11" s="69">
        <v>12.017210515060006</v>
      </c>
      <c r="K11" s="69">
        <v>13.050195309770002</v>
      </c>
      <c r="L11" s="69">
        <v>15.1214841003</v>
      </c>
      <c r="M11" s="69">
        <v>17.099268561519999</v>
      </c>
      <c r="N11" s="69">
        <v>19.77317414254</v>
      </c>
      <c r="O11" s="25"/>
      <c r="P11" s="20"/>
      <c r="Q11" s="21"/>
    </row>
    <row r="12" spans="1:17" x14ac:dyDescent="0.25">
      <c r="A12" s="34"/>
      <c r="B12" s="44" t="s">
        <v>21</v>
      </c>
      <c r="C12" s="69">
        <v>1.3727827298300002</v>
      </c>
      <c r="D12" s="69">
        <v>2.0332396643794559</v>
      </c>
      <c r="E12" s="69">
        <v>2.3656578656599998</v>
      </c>
      <c r="F12" s="69">
        <v>3.1476445450900008</v>
      </c>
      <c r="G12" s="69">
        <v>4.1667817903599982</v>
      </c>
      <c r="H12" s="69">
        <v>5.8921647054200026</v>
      </c>
      <c r="I12" s="69">
        <v>10.23985339787</v>
      </c>
      <c r="J12" s="69">
        <v>16.062892815409999</v>
      </c>
      <c r="K12" s="69">
        <v>23.757903798899999</v>
      </c>
      <c r="L12" s="69">
        <v>37.72761804081</v>
      </c>
      <c r="M12" s="69">
        <v>40.994517517630001</v>
      </c>
      <c r="N12" s="69">
        <v>44.066255512950001</v>
      </c>
      <c r="O12" s="25"/>
      <c r="P12" s="20"/>
      <c r="Q12" s="21"/>
    </row>
    <row r="13" spans="1:17" x14ac:dyDescent="0.25">
      <c r="A13" s="34"/>
      <c r="B13" s="44" t="s">
        <v>112</v>
      </c>
      <c r="C13" s="69">
        <v>0.45695903059999998</v>
      </c>
      <c r="D13" s="69">
        <v>0.56386883522506004</v>
      </c>
      <c r="E13" s="69">
        <v>0.57600344424999994</v>
      </c>
      <c r="F13" s="69">
        <v>0.70207771416999987</v>
      </c>
      <c r="G13" s="69">
        <v>1.10497597351</v>
      </c>
      <c r="H13" s="69">
        <v>1.4618192577799993</v>
      </c>
      <c r="I13" s="69">
        <v>2.2310918993700004</v>
      </c>
      <c r="J13" s="69">
        <v>3.7590265904900009</v>
      </c>
      <c r="K13" s="69">
        <v>8.8437403435300013</v>
      </c>
      <c r="L13" s="69">
        <v>12.98782996666</v>
      </c>
      <c r="M13" s="69">
        <v>17.82190222677</v>
      </c>
      <c r="N13" s="69">
        <v>19.24787660354</v>
      </c>
      <c r="O13" s="25"/>
      <c r="P13" s="20"/>
      <c r="Q13" s="21"/>
    </row>
    <row r="14" spans="1:17" x14ac:dyDescent="0.25">
      <c r="A14" s="34"/>
      <c r="B14" s="44" t="s">
        <v>99</v>
      </c>
      <c r="C14" s="69">
        <v>0.60573109432999994</v>
      </c>
      <c r="D14" s="69">
        <v>1.84591483872579</v>
      </c>
      <c r="E14" s="69">
        <v>2.1105365078700005</v>
      </c>
      <c r="F14" s="69">
        <v>2.5148657798669394</v>
      </c>
      <c r="G14" s="69">
        <v>3.5421044566699997</v>
      </c>
      <c r="H14" s="69">
        <v>4.05301537281</v>
      </c>
      <c r="I14" s="69">
        <v>5.2418809929800005</v>
      </c>
      <c r="J14" s="69">
        <v>7.4331443754199986</v>
      </c>
      <c r="K14" s="69">
        <v>11.304978662460002</v>
      </c>
      <c r="L14" s="69">
        <v>18.618644791240001</v>
      </c>
      <c r="M14" s="69">
        <v>21.125860102019999</v>
      </c>
      <c r="N14" s="69">
        <v>18.649996694159999</v>
      </c>
      <c r="O14" s="25"/>
      <c r="P14" s="20"/>
      <c r="Q14" s="21"/>
    </row>
    <row r="15" spans="1:17" x14ac:dyDescent="0.25">
      <c r="A15" s="34"/>
      <c r="B15" s="47" t="s">
        <v>98</v>
      </c>
      <c r="C15" s="69">
        <v>3.1453898817699999</v>
      </c>
      <c r="D15" s="69">
        <v>2.3350278546712446</v>
      </c>
      <c r="E15" s="69">
        <v>2.4841834195600008</v>
      </c>
      <c r="F15" s="69">
        <v>3.4916252726899999</v>
      </c>
      <c r="G15" s="69">
        <v>4.8466360053899988</v>
      </c>
      <c r="H15" s="69">
        <v>6.4001525141099984</v>
      </c>
      <c r="I15" s="69">
        <v>8.6593545760800019</v>
      </c>
      <c r="J15" s="69">
        <v>10.864649007050001</v>
      </c>
      <c r="K15" s="69">
        <v>16.125545650100001</v>
      </c>
      <c r="L15" s="69">
        <v>21.291153275780001</v>
      </c>
      <c r="M15" s="69">
        <v>27.574180413280001</v>
      </c>
      <c r="N15" s="69">
        <v>27.149457217359998</v>
      </c>
      <c r="O15" s="25"/>
      <c r="P15" s="20"/>
      <c r="Q15" s="21"/>
    </row>
    <row r="16" spans="1:17" x14ac:dyDescent="0.25">
      <c r="A16" s="34"/>
      <c r="B16" s="47" t="s">
        <v>130</v>
      </c>
      <c r="C16" s="69">
        <v>3.309627489000011E-2</v>
      </c>
      <c r="D16" s="69">
        <v>2.4691035079999923E-2</v>
      </c>
      <c r="E16" s="69">
        <v>3.1197859260000183E-2</v>
      </c>
      <c r="F16" s="69">
        <v>3.4598846670000127E-2</v>
      </c>
      <c r="G16" s="69">
        <v>4.37985906199998E-2</v>
      </c>
      <c r="H16" s="69">
        <v>5.4759873230000533E-2</v>
      </c>
      <c r="I16" s="69">
        <v>5.3505216260000044E-2</v>
      </c>
      <c r="J16" s="69">
        <v>8.671015390999999E-2</v>
      </c>
      <c r="K16" s="69">
        <v>0.16944493542</v>
      </c>
      <c r="L16" s="69">
        <v>9.5157543400000003E-2</v>
      </c>
      <c r="M16" s="69">
        <v>0.11366031410999999</v>
      </c>
      <c r="N16" s="69">
        <v>0.12614010776000001</v>
      </c>
      <c r="O16" s="1"/>
      <c r="P16" s="20"/>
      <c r="Q16" s="21"/>
    </row>
    <row r="17" spans="1:17" x14ac:dyDescent="0.25">
      <c r="A17" s="34"/>
      <c r="B17" s="52" t="s">
        <v>97</v>
      </c>
      <c r="C17" s="53">
        <f t="shared" ref="C17:N17" si="0">SUM(C6:C16)</f>
        <v>65.379373853953425</v>
      </c>
      <c r="D17" s="53">
        <f t="shared" si="0"/>
        <v>72.647702356480679</v>
      </c>
      <c r="E17" s="53">
        <f t="shared" si="0"/>
        <v>81.210649251424726</v>
      </c>
      <c r="F17" s="53">
        <f t="shared" si="0"/>
        <v>95.356742427880818</v>
      </c>
      <c r="G17" s="53">
        <f t="shared" si="0"/>
        <v>131.11762348259282</v>
      </c>
      <c r="H17" s="53">
        <f t="shared" si="0"/>
        <v>143.39675469827057</v>
      </c>
      <c r="I17" s="53">
        <f t="shared" si="0"/>
        <v>168.75974223985696</v>
      </c>
      <c r="J17" s="53">
        <f t="shared" si="0"/>
        <v>195.30623960487006</v>
      </c>
      <c r="K17" s="53">
        <f t="shared" si="0"/>
        <v>270.01529947195598</v>
      </c>
      <c r="L17" s="53">
        <f t="shared" si="0"/>
        <v>308.582813002764</v>
      </c>
      <c r="M17" s="53">
        <f t="shared" si="0"/>
        <v>341.46447195310498</v>
      </c>
      <c r="N17" s="53">
        <f t="shared" si="0"/>
        <v>365.55144741728202</v>
      </c>
      <c r="O17" s="26"/>
      <c r="P17" s="20"/>
      <c r="Q17" s="21"/>
    </row>
    <row r="18" spans="1:17" x14ac:dyDescent="0.25">
      <c r="A18" s="34"/>
      <c r="B18" s="88" t="s">
        <v>102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7" x14ac:dyDescent="0.25">
      <c r="A19" s="34"/>
      <c r="B19" s="52" t="s">
        <v>22</v>
      </c>
      <c r="C19" s="61">
        <f t="shared" ref="C19:N22" si="1">C6</f>
        <v>14.043866307338435</v>
      </c>
      <c r="D19" s="61">
        <f t="shared" si="1"/>
        <v>11.296980200891014</v>
      </c>
      <c r="E19" s="61">
        <f t="shared" si="1"/>
        <v>12.037106494314738</v>
      </c>
      <c r="F19" s="61">
        <f t="shared" si="1"/>
        <v>12.026374517202269</v>
      </c>
      <c r="G19" s="61">
        <f t="shared" si="1"/>
        <v>24.699089611672807</v>
      </c>
      <c r="H19" s="61">
        <f t="shared" si="1"/>
        <v>24.723489126530545</v>
      </c>
      <c r="I19" s="61">
        <f t="shared" si="1"/>
        <v>26.019541311446982</v>
      </c>
      <c r="J19" s="61">
        <f t="shared" si="1"/>
        <v>28.688314352040081</v>
      </c>
      <c r="K19" s="61">
        <f t="shared" si="1"/>
        <v>59.152593324125924</v>
      </c>
      <c r="L19" s="61">
        <f t="shared" si="1"/>
        <v>47.824492287554001</v>
      </c>
      <c r="M19" s="61">
        <f t="shared" si="1"/>
        <v>47.333104040694998</v>
      </c>
      <c r="N19" s="61">
        <f t="shared" si="1"/>
        <v>48.411643139951998</v>
      </c>
    </row>
    <row r="20" spans="1:17" x14ac:dyDescent="0.25">
      <c r="A20" s="34"/>
      <c r="B20" s="52" t="s">
        <v>115</v>
      </c>
      <c r="C20" s="61">
        <f t="shared" si="1"/>
        <v>15.267773381769999</v>
      </c>
      <c r="D20" s="61">
        <f t="shared" si="1"/>
        <v>16.609225957469999</v>
      </c>
      <c r="E20" s="61">
        <f t="shared" si="1"/>
        <v>17.355373637839996</v>
      </c>
      <c r="F20" s="61">
        <f t="shared" si="1"/>
        <v>18.602241339913586</v>
      </c>
      <c r="G20" s="61">
        <f t="shared" si="1"/>
        <v>20.932186546650005</v>
      </c>
      <c r="H20" s="61">
        <f t="shared" si="1"/>
        <v>20.660892394540003</v>
      </c>
      <c r="I20" s="61">
        <f t="shared" si="1"/>
        <v>19.458185189269997</v>
      </c>
      <c r="J20" s="61">
        <f t="shared" si="1"/>
        <v>19.010514168930005</v>
      </c>
      <c r="K20" s="61">
        <f t="shared" si="1"/>
        <v>21.437088268420002</v>
      </c>
      <c r="L20" s="61">
        <f t="shared" si="1"/>
        <v>22.540210233980002</v>
      </c>
      <c r="M20" s="61">
        <f t="shared" si="1"/>
        <v>21.810091310450002</v>
      </c>
      <c r="N20" s="61">
        <f t="shared" si="1"/>
        <v>21.354494211700001</v>
      </c>
    </row>
    <row r="21" spans="1:17" x14ac:dyDescent="0.25">
      <c r="A21" s="34"/>
      <c r="B21" s="52" t="s">
        <v>19</v>
      </c>
      <c r="C21" s="61">
        <f t="shared" si="1"/>
        <v>9.2396011510649991</v>
      </c>
      <c r="D21" s="61">
        <f t="shared" si="1"/>
        <v>13.469842237189997</v>
      </c>
      <c r="E21" s="61">
        <f t="shared" si="1"/>
        <v>16.269397220599998</v>
      </c>
      <c r="F21" s="61">
        <f t="shared" si="1"/>
        <v>22.912513133775963</v>
      </c>
      <c r="G21" s="61">
        <f t="shared" si="1"/>
        <v>31.046967996430002</v>
      </c>
      <c r="H21" s="61">
        <f t="shared" si="1"/>
        <v>34.685170508600002</v>
      </c>
      <c r="I21" s="61">
        <f t="shared" si="1"/>
        <v>37.829619881580001</v>
      </c>
      <c r="J21" s="61">
        <f t="shared" si="1"/>
        <v>42.583108917569973</v>
      </c>
      <c r="K21" s="61">
        <f t="shared" si="1"/>
        <v>50.881475530110009</v>
      </c>
      <c r="L21" s="61">
        <f t="shared" si="1"/>
        <v>55.33490826901</v>
      </c>
      <c r="M21" s="61">
        <f t="shared" si="1"/>
        <v>57.237223251979998</v>
      </c>
      <c r="N21" s="61">
        <f t="shared" si="1"/>
        <v>62.078518919430003</v>
      </c>
    </row>
    <row r="22" spans="1:17" x14ac:dyDescent="0.25">
      <c r="A22" s="34"/>
      <c r="B22" s="52" t="s">
        <v>109</v>
      </c>
      <c r="C22" s="61">
        <f t="shared" si="1"/>
        <v>1.2397906565100001</v>
      </c>
      <c r="D22" s="61">
        <f t="shared" si="1"/>
        <v>1.4165114545000002</v>
      </c>
      <c r="E22" s="61">
        <f t="shared" si="1"/>
        <v>1.4680293417200001</v>
      </c>
      <c r="F22" s="61">
        <f t="shared" si="1"/>
        <v>1.8348897864853349</v>
      </c>
      <c r="G22" s="61">
        <f t="shared" si="1"/>
        <v>2.6578731670899995</v>
      </c>
      <c r="H22" s="61">
        <f t="shared" si="1"/>
        <v>2.7483973620200004</v>
      </c>
      <c r="I22" s="61">
        <f t="shared" si="1"/>
        <v>3.3119441440299999</v>
      </c>
      <c r="J22" s="61">
        <f t="shared" si="1"/>
        <v>4.0214114279199995</v>
      </c>
      <c r="K22" s="61">
        <f t="shared" si="1"/>
        <v>4.8269396089699992</v>
      </c>
      <c r="L22" s="61">
        <f t="shared" si="1"/>
        <v>6.6426806238699996</v>
      </c>
      <c r="M22" s="61">
        <f t="shared" si="1"/>
        <v>6.6723698592499998</v>
      </c>
      <c r="N22" s="61">
        <f t="shared" si="1"/>
        <v>6.4874538125700001</v>
      </c>
    </row>
    <row r="23" spans="1:17" x14ac:dyDescent="0.25">
      <c r="A23" s="34"/>
      <c r="B23" s="52" t="s">
        <v>110</v>
      </c>
      <c r="C23" s="61">
        <f t="shared" ref="C23:N23" si="2">C10+C11</f>
        <v>19.974383345850001</v>
      </c>
      <c r="D23" s="61">
        <f t="shared" si="2"/>
        <v>23.05240027834812</v>
      </c>
      <c r="E23" s="61">
        <f t="shared" si="2"/>
        <v>26.513163460350004</v>
      </c>
      <c r="F23" s="61">
        <f t="shared" si="2"/>
        <v>30.089911492016718</v>
      </c>
      <c r="G23" s="61">
        <f t="shared" si="2"/>
        <v>38.077209344199993</v>
      </c>
      <c r="H23" s="61">
        <f t="shared" si="2"/>
        <v>42.716893583229982</v>
      </c>
      <c r="I23" s="61">
        <f t="shared" si="2"/>
        <v>55.714765630970007</v>
      </c>
      <c r="J23" s="61">
        <f t="shared" si="2"/>
        <v>62.796467796129996</v>
      </c>
      <c r="K23" s="61">
        <f t="shared" si="2"/>
        <v>73.515589349920006</v>
      </c>
      <c r="L23" s="61">
        <f t="shared" si="2"/>
        <v>85.520117970459992</v>
      </c>
      <c r="M23" s="61">
        <f t="shared" si="2"/>
        <v>100.78156291692</v>
      </c>
      <c r="N23" s="61">
        <f t="shared" si="2"/>
        <v>117.97961119786</v>
      </c>
    </row>
    <row r="24" spans="1:17" x14ac:dyDescent="0.25">
      <c r="A24" s="34"/>
      <c r="B24" s="52" t="s">
        <v>111</v>
      </c>
      <c r="C24" s="61">
        <f t="shared" ref="C24:N25" si="3">C12</f>
        <v>1.3727827298300002</v>
      </c>
      <c r="D24" s="61">
        <f t="shared" si="3"/>
        <v>2.0332396643794559</v>
      </c>
      <c r="E24" s="61">
        <f t="shared" si="3"/>
        <v>2.3656578656599998</v>
      </c>
      <c r="F24" s="61">
        <f t="shared" si="3"/>
        <v>3.1476445450900008</v>
      </c>
      <c r="G24" s="61">
        <f t="shared" si="3"/>
        <v>4.1667817903599982</v>
      </c>
      <c r="H24" s="61">
        <f t="shared" si="3"/>
        <v>5.8921647054200026</v>
      </c>
      <c r="I24" s="61">
        <f t="shared" si="3"/>
        <v>10.23985339787</v>
      </c>
      <c r="J24" s="61">
        <f t="shared" si="3"/>
        <v>16.062892815409999</v>
      </c>
      <c r="K24" s="61">
        <f t="shared" si="3"/>
        <v>23.757903798899999</v>
      </c>
      <c r="L24" s="61">
        <f t="shared" si="3"/>
        <v>37.72761804081</v>
      </c>
      <c r="M24" s="61">
        <f t="shared" si="3"/>
        <v>40.994517517630001</v>
      </c>
      <c r="N24" s="61">
        <f t="shared" si="3"/>
        <v>44.066255512950001</v>
      </c>
    </row>
    <row r="25" spans="1:17" x14ac:dyDescent="0.25">
      <c r="A25" s="34"/>
      <c r="B25" s="52" t="s">
        <v>112</v>
      </c>
      <c r="C25" s="61">
        <f t="shared" si="3"/>
        <v>0.45695903059999998</v>
      </c>
      <c r="D25" s="61">
        <f t="shared" si="3"/>
        <v>0.56386883522506004</v>
      </c>
      <c r="E25" s="61">
        <f t="shared" si="3"/>
        <v>0.57600344424999994</v>
      </c>
      <c r="F25" s="61">
        <f t="shared" si="3"/>
        <v>0.70207771416999987</v>
      </c>
      <c r="G25" s="61">
        <f t="shared" si="3"/>
        <v>1.10497597351</v>
      </c>
      <c r="H25" s="61">
        <f t="shared" si="3"/>
        <v>1.4618192577799993</v>
      </c>
      <c r="I25" s="61">
        <f t="shared" si="3"/>
        <v>2.2310918993700004</v>
      </c>
      <c r="J25" s="61">
        <f t="shared" si="3"/>
        <v>3.7590265904900009</v>
      </c>
      <c r="K25" s="61">
        <f t="shared" si="3"/>
        <v>8.8437403435300013</v>
      </c>
      <c r="L25" s="61">
        <f t="shared" si="3"/>
        <v>12.98782996666</v>
      </c>
      <c r="M25" s="61">
        <f t="shared" si="3"/>
        <v>17.82190222677</v>
      </c>
      <c r="N25" s="61">
        <f t="shared" si="3"/>
        <v>19.24787660354</v>
      </c>
    </row>
    <row r="26" spans="1:17" x14ac:dyDescent="0.25">
      <c r="A26" s="34"/>
      <c r="B26" s="52" t="s">
        <v>116</v>
      </c>
      <c r="C26" s="61">
        <f t="shared" ref="C26:N26" si="4">C14+C15</f>
        <v>3.7511209760999997</v>
      </c>
      <c r="D26" s="61">
        <f t="shared" si="4"/>
        <v>4.1809426933970348</v>
      </c>
      <c r="E26" s="61">
        <f t="shared" si="4"/>
        <v>4.5947199274300008</v>
      </c>
      <c r="F26" s="61">
        <f t="shared" si="4"/>
        <v>6.0064910525569388</v>
      </c>
      <c r="G26" s="61">
        <f t="shared" si="4"/>
        <v>8.3887404620599995</v>
      </c>
      <c r="H26" s="61">
        <f t="shared" si="4"/>
        <v>10.453167886919999</v>
      </c>
      <c r="I26" s="61">
        <f t="shared" si="4"/>
        <v>13.901235569060002</v>
      </c>
      <c r="J26" s="61">
        <f t="shared" si="4"/>
        <v>18.297793382470001</v>
      </c>
      <c r="K26" s="61">
        <f t="shared" si="4"/>
        <v>27.430524312560003</v>
      </c>
      <c r="L26" s="61">
        <f t="shared" si="4"/>
        <v>39.909798067020006</v>
      </c>
      <c r="M26" s="61">
        <f t="shared" si="4"/>
        <v>48.700040515300003</v>
      </c>
      <c r="N26" s="61">
        <f t="shared" si="4"/>
        <v>45.799453911519997</v>
      </c>
    </row>
    <row r="27" spans="1:17" x14ac:dyDescent="0.25">
      <c r="A27" s="34"/>
      <c r="B27" s="52" t="s">
        <v>15</v>
      </c>
      <c r="C27" s="61">
        <f t="shared" ref="C27:N27" si="5">C16</f>
        <v>3.309627489000011E-2</v>
      </c>
      <c r="D27" s="61">
        <f t="shared" si="5"/>
        <v>2.4691035079999923E-2</v>
      </c>
      <c r="E27" s="61">
        <f t="shared" si="5"/>
        <v>3.1197859260000183E-2</v>
      </c>
      <c r="F27" s="61">
        <f t="shared" si="5"/>
        <v>3.4598846670000127E-2</v>
      </c>
      <c r="G27" s="61">
        <f t="shared" si="5"/>
        <v>4.37985906199998E-2</v>
      </c>
      <c r="H27" s="61">
        <f t="shared" si="5"/>
        <v>5.4759873230000533E-2</v>
      </c>
      <c r="I27" s="61">
        <f t="shared" si="5"/>
        <v>5.3505216260000044E-2</v>
      </c>
      <c r="J27" s="61">
        <f t="shared" si="5"/>
        <v>8.671015390999999E-2</v>
      </c>
      <c r="K27" s="61">
        <f t="shared" si="5"/>
        <v>0.16944493542</v>
      </c>
      <c r="L27" s="61">
        <f t="shared" si="5"/>
        <v>9.5157543400000003E-2</v>
      </c>
      <c r="M27" s="61">
        <f t="shared" si="5"/>
        <v>0.11366031410999999</v>
      </c>
      <c r="N27" s="61">
        <f t="shared" si="5"/>
        <v>0.12614010776000001</v>
      </c>
    </row>
    <row r="28" spans="1:17" x14ac:dyDescent="0.25">
      <c r="A28" s="34"/>
      <c r="B28" s="52" t="s">
        <v>97</v>
      </c>
      <c r="C28" s="61">
        <f t="shared" ref="C28:G28" si="6">SUM(C19:C27)</f>
        <v>65.379373853953439</v>
      </c>
      <c r="D28" s="61">
        <f t="shared" si="6"/>
        <v>72.647702356480664</v>
      </c>
      <c r="E28" s="61">
        <f t="shared" si="6"/>
        <v>81.210649251424741</v>
      </c>
      <c r="F28" s="61">
        <f t="shared" si="6"/>
        <v>95.356742427880818</v>
      </c>
      <c r="G28" s="61">
        <f t="shared" si="6"/>
        <v>131.11762348259282</v>
      </c>
      <c r="H28" s="61">
        <f t="shared" ref="H28:N28" si="7">SUM(H19:H27)</f>
        <v>143.39675469827057</v>
      </c>
      <c r="I28" s="61">
        <f t="shared" si="7"/>
        <v>168.75974223985696</v>
      </c>
      <c r="J28" s="61">
        <f t="shared" si="7"/>
        <v>195.30623960487006</v>
      </c>
      <c r="K28" s="61">
        <f t="shared" si="7"/>
        <v>270.01529947195598</v>
      </c>
      <c r="L28" s="61">
        <f t="shared" si="7"/>
        <v>308.582813002764</v>
      </c>
      <c r="M28" s="61">
        <f t="shared" si="7"/>
        <v>341.46447195310498</v>
      </c>
      <c r="N28" s="61">
        <f t="shared" si="7"/>
        <v>365.55144741728208</v>
      </c>
    </row>
    <row r="29" spans="1:17" x14ac:dyDescent="0.25">
      <c r="A29" s="34"/>
      <c r="B29" s="88" t="s">
        <v>104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7" x14ac:dyDescent="0.25">
      <c r="A30" s="34"/>
      <c r="B30" s="52" t="s">
        <v>22</v>
      </c>
      <c r="C30" s="89">
        <f t="shared" ref="C30:N39" si="8">C19/C$28*100</f>
        <v>21.480576333921579</v>
      </c>
      <c r="D30" s="89">
        <f t="shared" si="8"/>
        <v>15.550361311438293</v>
      </c>
      <c r="E30" s="89">
        <f t="shared" si="8"/>
        <v>14.822078884073891</v>
      </c>
      <c r="F30" s="89">
        <f t="shared" si="8"/>
        <v>12.611981293612171</v>
      </c>
      <c r="G30" s="89">
        <f t="shared" si="8"/>
        <v>18.837353023677903</v>
      </c>
      <c r="H30" s="89">
        <f t="shared" si="8"/>
        <v>17.241317056688398</v>
      </c>
      <c r="I30" s="89">
        <f t="shared" si="8"/>
        <v>15.418097329436305</v>
      </c>
      <c r="J30" s="89">
        <f t="shared" si="8"/>
        <v>14.688887774440937</v>
      </c>
      <c r="K30" s="89">
        <f t="shared" si="8"/>
        <v>21.907126536831502</v>
      </c>
      <c r="L30" s="89">
        <f t="shared" si="8"/>
        <v>15.498106269167245</v>
      </c>
      <c r="M30" s="89">
        <f t="shared" si="8"/>
        <v>13.861794689784151</v>
      </c>
      <c r="N30" s="89">
        <f>N19/N$28*100</f>
        <v>13.243455464885475</v>
      </c>
    </row>
    <row r="31" spans="1:17" x14ac:dyDescent="0.25">
      <c r="A31" s="34"/>
      <c r="B31" s="52" t="s">
        <v>115</v>
      </c>
      <c r="C31" s="89">
        <f t="shared" si="8"/>
        <v>23.352584281207168</v>
      </c>
      <c r="D31" s="89">
        <f t="shared" si="8"/>
        <v>22.86269960193496</v>
      </c>
      <c r="E31" s="89">
        <f t="shared" si="8"/>
        <v>21.370810106576656</v>
      </c>
      <c r="F31" s="89">
        <f t="shared" si="8"/>
        <v>19.508050365691375</v>
      </c>
      <c r="G31" s="89">
        <f t="shared" si="8"/>
        <v>15.964434063609279</v>
      </c>
      <c r="H31" s="89">
        <f t="shared" si="8"/>
        <v>14.408200825753543</v>
      </c>
      <c r="I31" s="89">
        <f t="shared" si="8"/>
        <v>11.53011075450342</v>
      </c>
      <c r="J31" s="89">
        <f t="shared" si="8"/>
        <v>9.733695250797286</v>
      </c>
      <c r="K31" s="89">
        <f t="shared" si="8"/>
        <v>7.9392124484584912</v>
      </c>
      <c r="L31" s="89">
        <f t="shared" si="8"/>
        <v>7.3044282715052269</v>
      </c>
      <c r="M31" s="89">
        <f t="shared" si="8"/>
        <v>6.3872212490221498</v>
      </c>
      <c r="N31" s="89">
        <f t="shared" si="8"/>
        <v>5.8417206011835452</v>
      </c>
    </row>
    <row r="32" spans="1:17" x14ac:dyDescent="0.25">
      <c r="A32" s="34"/>
      <c r="B32" s="52" t="s">
        <v>19</v>
      </c>
      <c r="C32" s="89">
        <f t="shared" si="8"/>
        <v>14.132287610622763</v>
      </c>
      <c r="D32" s="89">
        <f t="shared" si="8"/>
        <v>18.541318996014191</v>
      </c>
      <c r="E32" s="89">
        <f t="shared" si="8"/>
        <v>20.033576101861509</v>
      </c>
      <c r="F32" s="89">
        <f t="shared" si="8"/>
        <v>24.028204561523175</v>
      </c>
      <c r="G32" s="89">
        <f t="shared" si="8"/>
        <v>23.678714708058905</v>
      </c>
      <c r="H32" s="89">
        <f t="shared" si="8"/>
        <v>24.188253480061721</v>
      </c>
      <c r="I32" s="89">
        <f t="shared" si="8"/>
        <v>22.416258391656608</v>
      </c>
      <c r="J32" s="89">
        <f t="shared" si="8"/>
        <v>21.803250630251828</v>
      </c>
      <c r="K32" s="89">
        <f t="shared" si="8"/>
        <v>18.843923151619265</v>
      </c>
      <c r="L32" s="89">
        <f t="shared" si="8"/>
        <v>17.931947580150666</v>
      </c>
      <c r="M32" s="89">
        <f t="shared" si="8"/>
        <v>16.762277763362938</v>
      </c>
      <c r="N32" s="89">
        <f t="shared" si="8"/>
        <v>16.982156508483609</v>
      </c>
    </row>
    <row r="33" spans="1:14" x14ac:dyDescent="0.25">
      <c r="A33" s="34"/>
      <c r="B33" s="52" t="s">
        <v>109</v>
      </c>
      <c r="C33" s="89">
        <f t="shared" si="8"/>
        <v>1.8963024321393542</v>
      </c>
      <c r="D33" s="89">
        <f t="shared" si="8"/>
        <v>1.949836551676762</v>
      </c>
      <c r="E33" s="89">
        <f t="shared" si="8"/>
        <v>1.8076808340431354</v>
      </c>
      <c r="F33" s="89">
        <f t="shared" si="8"/>
        <v>1.9242370699408893</v>
      </c>
      <c r="G33" s="89">
        <f t="shared" si="8"/>
        <v>2.0270907117553567</v>
      </c>
      <c r="H33" s="89">
        <f t="shared" si="8"/>
        <v>1.9166384677275736</v>
      </c>
      <c r="I33" s="89">
        <f t="shared" si="8"/>
        <v>1.9625202670212414</v>
      </c>
      <c r="J33" s="89">
        <f t="shared" si="8"/>
        <v>2.059028649599643</v>
      </c>
      <c r="K33" s="89">
        <f t="shared" si="8"/>
        <v>1.787654113825994</v>
      </c>
      <c r="L33" s="89">
        <f t="shared" si="8"/>
        <v>2.1526411530283447</v>
      </c>
      <c r="M33" s="89">
        <f t="shared" si="8"/>
        <v>1.9540451224941346</v>
      </c>
      <c r="N33" s="89">
        <f t="shared" si="8"/>
        <v>1.7747033580103655</v>
      </c>
    </row>
    <row r="34" spans="1:14" x14ac:dyDescent="0.25">
      <c r="A34" s="34"/>
      <c r="B34" s="52" t="s">
        <v>110</v>
      </c>
      <c r="C34" s="89">
        <f t="shared" si="8"/>
        <v>30.551506030739027</v>
      </c>
      <c r="D34" s="89">
        <f t="shared" si="8"/>
        <v>31.731767875094661</v>
      </c>
      <c r="E34" s="89">
        <f t="shared" si="8"/>
        <v>32.647397483877235</v>
      </c>
      <c r="F34" s="89">
        <f t="shared" si="8"/>
        <v>31.555095870408952</v>
      </c>
      <c r="G34" s="89">
        <f t="shared" si="8"/>
        <v>29.040496870548544</v>
      </c>
      <c r="H34" s="89">
        <f t="shared" si="8"/>
        <v>29.789302884234083</v>
      </c>
      <c r="I34" s="89">
        <f t="shared" si="8"/>
        <v>33.014251439056494</v>
      </c>
      <c r="J34" s="89">
        <f t="shared" si="8"/>
        <v>32.152822113197935</v>
      </c>
      <c r="K34" s="89">
        <f t="shared" si="8"/>
        <v>27.226453276420877</v>
      </c>
      <c r="L34" s="89">
        <f t="shared" si="8"/>
        <v>27.713830572182253</v>
      </c>
      <c r="M34" s="89">
        <f t="shared" si="8"/>
        <v>29.514509178794107</v>
      </c>
      <c r="N34" s="89">
        <f t="shared" si="8"/>
        <v>32.274420476629821</v>
      </c>
    </row>
    <row r="35" spans="1:14" x14ac:dyDescent="0.25">
      <c r="A35" s="34"/>
      <c r="B35" s="52" t="s">
        <v>111</v>
      </c>
      <c r="C35" s="89">
        <f t="shared" si="8"/>
        <v>2.099718380442992</v>
      </c>
      <c r="D35" s="89">
        <f t="shared" si="8"/>
        <v>2.7987666483963856</v>
      </c>
      <c r="E35" s="89">
        <f t="shared" si="8"/>
        <v>2.9129897217494505</v>
      </c>
      <c r="F35" s="89">
        <f t="shared" si="8"/>
        <v>3.3009145079285749</v>
      </c>
      <c r="G35" s="89">
        <f t="shared" si="8"/>
        <v>3.1778960598025026</v>
      </c>
      <c r="H35" s="89">
        <f t="shared" si="8"/>
        <v>4.1089944593362997</v>
      </c>
      <c r="I35" s="89">
        <f t="shared" si="8"/>
        <v>6.0677109729855916</v>
      </c>
      <c r="J35" s="89">
        <f t="shared" si="8"/>
        <v>8.2244647420928914</v>
      </c>
      <c r="K35" s="89">
        <f t="shared" si="8"/>
        <v>8.7987250520104379</v>
      </c>
      <c r="L35" s="89">
        <f t="shared" si="8"/>
        <v>12.226091814281332</v>
      </c>
      <c r="M35" s="89">
        <f t="shared" si="8"/>
        <v>12.005500098780404</v>
      </c>
      <c r="N35" s="89">
        <f t="shared" si="8"/>
        <v>12.054734244465392</v>
      </c>
    </row>
    <row r="36" spans="1:14" x14ac:dyDescent="0.25">
      <c r="A36" s="34"/>
      <c r="B36" s="52" t="s">
        <v>112</v>
      </c>
      <c r="C36" s="89">
        <f t="shared" si="8"/>
        <v>0.69893454718726711</v>
      </c>
      <c r="D36" s="89">
        <f t="shared" si="8"/>
        <v>0.77616884902727978</v>
      </c>
      <c r="E36" s="89">
        <f t="shared" si="8"/>
        <v>0.70927082785253648</v>
      </c>
      <c r="F36" s="89">
        <f t="shared" si="8"/>
        <v>0.73626436505104786</v>
      </c>
      <c r="G36" s="89">
        <f t="shared" si="8"/>
        <v>0.84273642563136952</v>
      </c>
      <c r="H36" s="89">
        <f t="shared" si="8"/>
        <v>1.0194228320270553</v>
      </c>
      <c r="I36" s="89">
        <f t="shared" si="8"/>
        <v>1.3220522085172222</v>
      </c>
      <c r="J36" s="89">
        <f t="shared" si="8"/>
        <v>1.9246833066342381</v>
      </c>
      <c r="K36" s="89">
        <f t="shared" si="8"/>
        <v>3.2752737940497774</v>
      </c>
      <c r="L36" s="89">
        <f t="shared" si="8"/>
        <v>4.2088636889001556</v>
      </c>
      <c r="M36" s="89">
        <f t="shared" si="8"/>
        <v>5.2192552053314554</v>
      </c>
      <c r="N36" s="89">
        <f t="shared" si="8"/>
        <v>5.2654357518022028</v>
      </c>
    </row>
    <row r="37" spans="1:14" x14ac:dyDescent="0.25">
      <c r="A37" s="34"/>
      <c r="B37" s="52" t="s">
        <v>116</v>
      </c>
      <c r="C37" s="89">
        <f t="shared" si="8"/>
        <v>5.73746849347223</v>
      </c>
      <c r="D37" s="89">
        <f t="shared" si="8"/>
        <v>5.7550928078650605</v>
      </c>
      <c r="E37" s="89">
        <f t="shared" si="8"/>
        <v>5.657780069218437</v>
      </c>
      <c r="F37" s="89">
        <f t="shared" si="8"/>
        <v>6.2989683787695485</v>
      </c>
      <c r="G37" s="89">
        <f t="shared" si="8"/>
        <v>6.3978740914059422</v>
      </c>
      <c r="H37" s="89">
        <f t="shared" si="8"/>
        <v>7.2896823285262746</v>
      </c>
      <c r="I37" s="89">
        <f t="shared" si="8"/>
        <v>8.2372936723867944</v>
      </c>
      <c r="J37" s="89">
        <f t="shared" si="8"/>
        <v>9.3687705111156809</v>
      </c>
      <c r="K37" s="89">
        <f t="shared" si="8"/>
        <v>10.158877799222248</v>
      </c>
      <c r="L37" s="89">
        <f t="shared" si="8"/>
        <v>12.933253695714587</v>
      </c>
      <c r="M37" s="89">
        <f t="shared" si="8"/>
        <v>14.262110560652477</v>
      </c>
      <c r="N37" s="89">
        <f t="shared" si="8"/>
        <v>12.528866794292645</v>
      </c>
    </row>
    <row r="38" spans="1:14" x14ac:dyDescent="0.25">
      <c r="A38" s="34"/>
      <c r="B38" s="52" t="s">
        <v>15</v>
      </c>
      <c r="C38" s="89">
        <f t="shared" si="8"/>
        <v>5.0621890267611984E-2</v>
      </c>
      <c r="D38" s="89">
        <f t="shared" si="8"/>
        <v>3.3987358552430971E-2</v>
      </c>
      <c r="E38" s="89">
        <f t="shared" si="8"/>
        <v>3.8415970747152792E-2</v>
      </c>
      <c r="F38" s="89">
        <f t="shared" si="8"/>
        <v>3.6283587074262269E-2</v>
      </c>
      <c r="G38" s="89">
        <f t="shared" si="8"/>
        <v>3.340404551018613E-2</v>
      </c>
      <c r="H38" s="89">
        <f t="shared" si="8"/>
        <v>3.8187665645030781E-2</v>
      </c>
      <c r="I38" s="89">
        <f t="shared" si="8"/>
        <v>3.1704964436336643E-2</v>
      </c>
      <c r="J38" s="89">
        <f t="shared" si="8"/>
        <v>4.4397021869565415E-2</v>
      </c>
      <c r="K38" s="89">
        <f t="shared" si="8"/>
        <v>6.2753827561389239E-2</v>
      </c>
      <c r="L38" s="89">
        <f t="shared" si="8"/>
        <v>3.0836955070192993E-2</v>
      </c>
      <c r="M38" s="89">
        <f t="shared" si="8"/>
        <v>3.3286131778186734E-2</v>
      </c>
      <c r="N38" s="89">
        <f t="shared" si="8"/>
        <v>3.4506800246918268E-2</v>
      </c>
    </row>
    <row r="39" spans="1:14" x14ac:dyDescent="0.25">
      <c r="A39" s="34"/>
      <c r="B39" s="52" t="s">
        <v>97</v>
      </c>
      <c r="C39" s="89">
        <f t="shared" si="8"/>
        <v>100</v>
      </c>
      <c r="D39" s="89">
        <f t="shared" si="8"/>
        <v>100</v>
      </c>
      <c r="E39" s="89">
        <f t="shared" si="8"/>
        <v>100</v>
      </c>
      <c r="F39" s="89">
        <f t="shared" si="8"/>
        <v>100</v>
      </c>
      <c r="G39" s="89">
        <f t="shared" si="8"/>
        <v>100</v>
      </c>
      <c r="H39" s="89">
        <f t="shared" si="8"/>
        <v>100</v>
      </c>
      <c r="I39" s="89">
        <f t="shared" si="8"/>
        <v>100</v>
      </c>
      <c r="J39" s="89">
        <f t="shared" si="8"/>
        <v>100</v>
      </c>
      <c r="K39" s="89">
        <f t="shared" si="8"/>
        <v>100</v>
      </c>
      <c r="L39" s="89">
        <f t="shared" si="8"/>
        <v>100</v>
      </c>
      <c r="M39" s="89">
        <f t="shared" si="8"/>
        <v>100</v>
      </c>
      <c r="N39" s="89">
        <f t="shared" si="8"/>
        <v>100</v>
      </c>
    </row>
    <row r="40" spans="1:14" x14ac:dyDescent="0.25"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</sheetData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H1" zoomScaleNormal="100" workbookViewId="0">
      <selection activeCell="B6" sqref="B6"/>
    </sheetView>
  </sheetViews>
  <sheetFormatPr defaultColWidth="8.85546875" defaultRowHeight="15" x14ac:dyDescent="0.25"/>
  <cols>
    <col min="1" max="1" width="8.85546875" style="5"/>
    <col min="2" max="2" width="34.28515625" style="5" customWidth="1"/>
    <col min="3" max="14" width="7.42578125" style="5" customWidth="1"/>
    <col min="15" max="15" width="4.85546875" style="5" customWidth="1"/>
    <col min="16" max="16384" width="8.85546875" style="5"/>
  </cols>
  <sheetData>
    <row r="1" spans="1:17" x14ac:dyDescent="0.25">
      <c r="A1" s="33" t="s">
        <v>224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7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7" x14ac:dyDescent="0.25">
      <c r="A3" s="34"/>
      <c r="B3" s="5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7" x14ac:dyDescent="0.25">
      <c r="A4" s="34"/>
      <c r="B4" s="44"/>
      <c r="C4" s="45">
        <v>2018</v>
      </c>
      <c r="D4" s="45">
        <v>2019</v>
      </c>
      <c r="E4" s="45"/>
      <c r="F4" s="45"/>
      <c r="G4" s="45"/>
      <c r="H4" s="45">
        <v>2020</v>
      </c>
      <c r="I4" s="45"/>
      <c r="J4" s="45"/>
      <c r="K4" s="45"/>
      <c r="L4" s="45">
        <v>2021</v>
      </c>
      <c r="M4" s="45"/>
      <c r="N4" s="45"/>
    </row>
    <row r="5" spans="1:17" x14ac:dyDescent="0.25">
      <c r="A5" s="34"/>
      <c r="B5" s="87" t="s">
        <v>102</v>
      </c>
      <c r="C5" s="46" t="s">
        <v>48</v>
      </c>
      <c r="D5" s="46" t="s">
        <v>49</v>
      </c>
      <c r="E5" s="46" t="s">
        <v>46</v>
      </c>
      <c r="F5" s="46" t="s">
        <v>47</v>
      </c>
      <c r="G5" s="46" t="s">
        <v>48</v>
      </c>
      <c r="H5" s="46" t="s">
        <v>49</v>
      </c>
      <c r="I5" s="46" t="s">
        <v>46</v>
      </c>
      <c r="J5" s="46" t="s">
        <v>47</v>
      </c>
      <c r="K5" s="46" t="s">
        <v>48</v>
      </c>
      <c r="L5" s="46" t="s">
        <v>49</v>
      </c>
      <c r="M5" s="46" t="s">
        <v>46</v>
      </c>
      <c r="N5" s="46" t="s">
        <v>47</v>
      </c>
      <c r="O5" s="23"/>
      <c r="P5" s="22"/>
      <c r="Q5" s="22"/>
    </row>
    <row r="6" spans="1:17" x14ac:dyDescent="0.25">
      <c r="A6" s="34"/>
      <c r="B6" s="47" t="s">
        <v>22</v>
      </c>
      <c r="C6" s="69">
        <v>1.6732324724197956</v>
      </c>
      <c r="D6" s="69">
        <v>1.5037379746149873</v>
      </c>
      <c r="E6" s="69">
        <v>3.3717825609952312</v>
      </c>
      <c r="F6" s="69">
        <v>2.6355199543619925</v>
      </c>
      <c r="G6" s="69">
        <v>6.4796862564517115</v>
      </c>
      <c r="H6" s="69">
        <v>3.8564489379370501</v>
      </c>
      <c r="I6" s="69">
        <v>2.2432371233002302</v>
      </c>
      <c r="J6" s="69">
        <v>6.3862514834965216</v>
      </c>
      <c r="K6" s="69">
        <v>7.0713375528224542</v>
      </c>
      <c r="L6" s="69">
        <v>5.3041197001000002</v>
      </c>
      <c r="M6" s="69">
        <v>3.4307557133539999</v>
      </c>
      <c r="N6" s="69">
        <v>5.2925147890920003</v>
      </c>
      <c r="O6" s="1"/>
      <c r="P6" s="20"/>
      <c r="Q6" s="21"/>
    </row>
    <row r="7" spans="1:17" x14ac:dyDescent="0.25">
      <c r="A7" s="34"/>
      <c r="B7" s="44" t="s">
        <v>115</v>
      </c>
      <c r="C7" s="69">
        <v>5.568788462989998</v>
      </c>
      <c r="D7" s="69">
        <v>5.7569295642</v>
      </c>
      <c r="E7" s="69">
        <v>5.3829943370299995</v>
      </c>
      <c r="F7" s="69">
        <v>6.4485150183199993</v>
      </c>
      <c r="G7" s="69">
        <v>7.6836149793100015</v>
      </c>
      <c r="H7" s="69">
        <v>8.9622538449000011</v>
      </c>
      <c r="I7" s="69">
        <v>9.4577286387700017</v>
      </c>
      <c r="J7" s="69">
        <v>9.3865631787099968</v>
      </c>
      <c r="K7" s="69">
        <v>9.7340422697200015</v>
      </c>
      <c r="L7" s="69">
        <v>8.8261162828999993</v>
      </c>
      <c r="M7" s="69">
        <v>8.2849842048400006</v>
      </c>
      <c r="N7" s="69">
        <v>6.1548884875600001</v>
      </c>
      <c r="O7" s="1"/>
      <c r="P7" s="20"/>
      <c r="Q7" s="21"/>
    </row>
    <row r="8" spans="1:17" x14ac:dyDescent="0.25">
      <c r="A8" s="34"/>
      <c r="B8" s="44" t="s">
        <v>19</v>
      </c>
      <c r="C8" s="69">
        <v>1.9736822873299997</v>
      </c>
      <c r="D8" s="69">
        <v>2.1459049006399997</v>
      </c>
      <c r="E8" s="69">
        <v>2.55303243509</v>
      </c>
      <c r="F8" s="69">
        <v>4.6011522290199993</v>
      </c>
      <c r="G8" s="69">
        <v>8.1198024802800006</v>
      </c>
      <c r="H8" s="69">
        <v>13.235860869109999</v>
      </c>
      <c r="I8" s="69">
        <v>14.394309363039998</v>
      </c>
      <c r="J8" s="69">
        <v>18.152782701930001</v>
      </c>
      <c r="K8" s="69">
        <v>19.207652391749996</v>
      </c>
      <c r="L8" s="69">
        <v>19.14839725569</v>
      </c>
      <c r="M8" s="69">
        <v>18.59399574679</v>
      </c>
      <c r="N8" s="69">
        <v>17.510598996140001</v>
      </c>
      <c r="O8" s="1"/>
      <c r="P8" s="20"/>
      <c r="Q8" s="21"/>
    </row>
    <row r="9" spans="1:17" x14ac:dyDescent="0.25">
      <c r="A9" s="34"/>
      <c r="B9" s="44" t="s">
        <v>20</v>
      </c>
      <c r="C9" s="69">
        <v>0</v>
      </c>
      <c r="D9" s="69">
        <v>0</v>
      </c>
      <c r="E9" s="69">
        <v>0</v>
      </c>
      <c r="F9" s="69">
        <v>6.552025E-5</v>
      </c>
      <c r="G9" s="69">
        <v>5.7720545900000007E-3</v>
      </c>
      <c r="H9" s="69">
        <v>1.1394106920000001E-2</v>
      </c>
      <c r="I9" s="69">
        <v>4.6166975999999997E-3</v>
      </c>
      <c r="J9" s="69">
        <v>1.7840340600000001E-2</v>
      </c>
      <c r="K9" s="69">
        <v>6.0746750750000009E-2</v>
      </c>
      <c r="L9" s="69">
        <v>9.6924252229999994E-2</v>
      </c>
      <c r="M9" s="69">
        <v>0.10484499638</v>
      </c>
      <c r="N9" s="69">
        <v>9.5882959739999996E-2</v>
      </c>
      <c r="O9" s="1"/>
      <c r="P9" s="20"/>
      <c r="Q9" s="21"/>
    </row>
    <row r="10" spans="1:17" x14ac:dyDescent="0.25">
      <c r="A10" s="34"/>
      <c r="B10" s="44" t="s">
        <v>101</v>
      </c>
      <c r="C10" s="69">
        <v>1.1046646376500002</v>
      </c>
      <c r="D10" s="69">
        <v>1.3898915316</v>
      </c>
      <c r="E10" s="69">
        <v>1.6419007697999994</v>
      </c>
      <c r="F10" s="69">
        <v>1.8312194578499996</v>
      </c>
      <c r="G10" s="69">
        <v>2.6225947514200003</v>
      </c>
      <c r="H10" s="69">
        <v>2.3500421557699993</v>
      </c>
      <c r="I10" s="69">
        <v>2.4854065619000005</v>
      </c>
      <c r="J10" s="69">
        <v>2.6111948220099999</v>
      </c>
      <c r="K10" s="69">
        <v>3.3247600344000001</v>
      </c>
      <c r="L10" s="69">
        <v>3.2181255448999999</v>
      </c>
      <c r="M10" s="69">
        <v>3.6060120972199998</v>
      </c>
      <c r="N10" s="69">
        <v>3.8594893130000001</v>
      </c>
      <c r="O10" s="25"/>
      <c r="P10" s="20"/>
      <c r="Q10" s="21"/>
    </row>
    <row r="11" spans="1:17" x14ac:dyDescent="0.25">
      <c r="A11" s="34"/>
      <c r="B11" s="44" t="s">
        <v>100</v>
      </c>
      <c r="C11" s="69">
        <v>5.4256553389999997E-2</v>
      </c>
      <c r="D11" s="69">
        <v>3.0779268999999998E-2</v>
      </c>
      <c r="E11" s="69">
        <v>4.2194861189999995E-2</v>
      </c>
      <c r="F11" s="69">
        <v>8.1222877460000023E-2</v>
      </c>
      <c r="G11" s="69">
        <v>0.14724192176000001</v>
      </c>
      <c r="H11" s="69">
        <v>0.15467177433000001</v>
      </c>
      <c r="I11" s="69">
        <v>0.12097438782000004</v>
      </c>
      <c r="J11" s="69">
        <v>0.26321111214000004</v>
      </c>
      <c r="K11" s="69">
        <v>0.2928523554900001</v>
      </c>
      <c r="L11" s="69">
        <v>0.28633499532000001</v>
      </c>
      <c r="M11" s="69">
        <v>0.27240993130000002</v>
      </c>
      <c r="N11" s="69">
        <v>0.1181059799</v>
      </c>
      <c r="O11" s="25"/>
      <c r="P11" s="20"/>
      <c r="Q11" s="21"/>
    </row>
    <row r="12" spans="1:17" x14ac:dyDescent="0.25">
      <c r="A12" s="34"/>
      <c r="B12" s="44" t="s">
        <v>21</v>
      </c>
      <c r="C12" s="69">
        <v>0.11889702921999998</v>
      </c>
      <c r="D12" s="69">
        <v>0.15048078680999999</v>
      </c>
      <c r="E12" s="69">
        <v>0.18528993428000001</v>
      </c>
      <c r="F12" s="69">
        <v>0.21442644831999999</v>
      </c>
      <c r="G12" s="69">
        <v>0.27420188358999997</v>
      </c>
      <c r="H12" s="69">
        <v>0.30332065584999995</v>
      </c>
      <c r="I12" s="69">
        <v>0.32645380616999986</v>
      </c>
      <c r="J12" s="69">
        <v>0.35721088300000003</v>
      </c>
      <c r="K12" s="69">
        <v>0.37483574634</v>
      </c>
      <c r="L12" s="69">
        <v>0.33971455799</v>
      </c>
      <c r="M12" s="69">
        <v>0.37615277778</v>
      </c>
      <c r="N12" s="69">
        <v>2.3852856209999999E-2</v>
      </c>
      <c r="O12" s="25"/>
      <c r="P12" s="20"/>
      <c r="Q12" s="21"/>
    </row>
    <row r="13" spans="1:17" x14ac:dyDescent="0.25">
      <c r="A13" s="34"/>
      <c r="B13" s="44" t="s">
        <v>112</v>
      </c>
      <c r="C13" s="69">
        <v>5.3534619999999998E-4</v>
      </c>
      <c r="D13" s="69">
        <v>2.2103760000000001E-4</v>
      </c>
      <c r="E13" s="69">
        <v>2.4324860000000001E-4</v>
      </c>
      <c r="F13" s="69">
        <v>4.6662560000000001E-4</v>
      </c>
      <c r="G13" s="69">
        <v>4.4648329099999991E-3</v>
      </c>
      <c r="H13" s="69">
        <v>1.9643787579999999E-2</v>
      </c>
      <c r="I13" s="69">
        <v>2.8435148509999997E-2</v>
      </c>
      <c r="J13" s="69">
        <v>6.5013760269999998E-2</v>
      </c>
      <c r="K13" s="69">
        <v>9.0390824219999999E-2</v>
      </c>
      <c r="L13" s="69">
        <v>3.5180104060000002E-2</v>
      </c>
      <c r="M13" s="69">
        <v>3.4961102190000003E-2</v>
      </c>
      <c r="N13" s="69">
        <v>3.6391685900000002E-3</v>
      </c>
      <c r="O13" s="25"/>
      <c r="P13" s="20"/>
      <c r="Q13" s="21"/>
    </row>
    <row r="14" spans="1:17" x14ac:dyDescent="0.25">
      <c r="A14" s="34"/>
      <c r="B14" s="44" t="s">
        <v>99</v>
      </c>
      <c r="C14" s="69">
        <v>22.93869966794</v>
      </c>
      <c r="D14" s="69">
        <v>24.256952934369998</v>
      </c>
      <c r="E14" s="69">
        <v>25.849658999959995</v>
      </c>
      <c r="F14" s="69">
        <v>32.605142441230001</v>
      </c>
      <c r="G14" s="69">
        <v>40.614493284119995</v>
      </c>
      <c r="H14" s="69">
        <v>45.053227425099998</v>
      </c>
      <c r="I14" s="69">
        <v>47.854157003849998</v>
      </c>
      <c r="J14" s="69">
        <v>52.12868266612</v>
      </c>
      <c r="K14" s="69">
        <v>63.910543241870002</v>
      </c>
      <c r="L14" s="69">
        <v>70.518222651019997</v>
      </c>
      <c r="M14" s="69">
        <v>72.93050964036</v>
      </c>
      <c r="N14" s="69">
        <v>76.908606023329995</v>
      </c>
      <c r="O14" s="25"/>
      <c r="P14" s="20"/>
      <c r="Q14" s="21"/>
    </row>
    <row r="15" spans="1:17" x14ac:dyDescent="0.25">
      <c r="A15" s="34"/>
      <c r="B15" s="47" t="s">
        <v>98</v>
      </c>
      <c r="C15" s="69">
        <v>6.8047312000000006E-3</v>
      </c>
      <c r="D15" s="69">
        <v>6.0114505999999991E-3</v>
      </c>
      <c r="E15" s="69">
        <v>1.232193805E-2</v>
      </c>
      <c r="F15" s="69">
        <v>3.1735819569999997E-2</v>
      </c>
      <c r="G15" s="69">
        <v>0.20395734422</v>
      </c>
      <c r="H15" s="69">
        <v>0.23099447372000001</v>
      </c>
      <c r="I15" s="69">
        <v>0.26933802281999997</v>
      </c>
      <c r="J15" s="69">
        <v>0.87213510251000015</v>
      </c>
      <c r="K15" s="69">
        <v>1.5312863320800001</v>
      </c>
      <c r="L15" s="69">
        <v>1.7434246791100001</v>
      </c>
      <c r="M15" s="69">
        <v>4.4261374461600003</v>
      </c>
      <c r="N15" s="69">
        <v>6.6059534407599996</v>
      </c>
      <c r="O15" s="25"/>
      <c r="P15" s="20"/>
      <c r="Q15" s="21"/>
    </row>
    <row r="16" spans="1:17" x14ac:dyDescent="0.25">
      <c r="A16" s="34"/>
      <c r="B16" s="47" t="s">
        <v>130</v>
      </c>
      <c r="C16" s="69">
        <v>1.0583605999999999E-2</v>
      </c>
      <c r="D16" s="69">
        <v>4.7299686500000002E-3</v>
      </c>
      <c r="E16" s="69">
        <v>1.9329634300000002E-3</v>
      </c>
      <c r="F16" s="69">
        <v>2.3403281999999999E-4</v>
      </c>
      <c r="G16" s="69">
        <v>0</v>
      </c>
      <c r="H16" s="69">
        <v>1.8917354400000003E-3</v>
      </c>
      <c r="I16" s="69">
        <v>2.0729907600000007E-3</v>
      </c>
      <c r="J16" s="69">
        <v>4.6273839700000001E-3</v>
      </c>
      <c r="K16" s="69">
        <v>7.0620751600000004E-3</v>
      </c>
      <c r="L16" s="69">
        <v>1.035965996E-2</v>
      </c>
      <c r="M16" s="69">
        <v>1.159176137E-2</v>
      </c>
      <c r="N16" s="69">
        <v>1.8124848690000001E-2</v>
      </c>
      <c r="O16" s="1"/>
      <c r="P16" s="20"/>
      <c r="Q16" s="21"/>
    </row>
    <row r="17" spans="1:17" x14ac:dyDescent="0.25">
      <c r="A17" s="34"/>
      <c r="B17" s="52" t="s">
        <v>97</v>
      </c>
      <c r="C17" s="53">
        <f t="shared" ref="C17:N17" si="0">SUM(C6:C16)</f>
        <v>33.450144794339785</v>
      </c>
      <c r="D17" s="53">
        <f t="shared" si="0"/>
        <v>35.245639418084977</v>
      </c>
      <c r="E17" s="53">
        <f t="shared" si="0"/>
        <v>39.041352048425225</v>
      </c>
      <c r="F17" s="53">
        <f t="shared" si="0"/>
        <v>48.449700424801996</v>
      </c>
      <c r="G17" s="53">
        <f t="shared" si="0"/>
        <v>66.155829788651701</v>
      </c>
      <c r="H17" s="53">
        <f t="shared" si="0"/>
        <v>74.179749766657054</v>
      </c>
      <c r="I17" s="53">
        <f t="shared" si="0"/>
        <v>77.186729744540216</v>
      </c>
      <c r="J17" s="53">
        <f t="shared" si="0"/>
        <v>90.245513434756532</v>
      </c>
      <c r="K17" s="53">
        <f t="shared" si="0"/>
        <v>105.60550957460245</v>
      </c>
      <c r="L17" s="53">
        <f t="shared" si="0"/>
        <v>109.52691968327998</v>
      </c>
      <c r="M17" s="53">
        <f t="shared" si="0"/>
        <v>112.07235541774401</v>
      </c>
      <c r="N17" s="53">
        <f t="shared" si="0"/>
        <v>116.59165686301199</v>
      </c>
      <c r="O17" s="26"/>
      <c r="P17" s="20"/>
      <c r="Q17" s="21"/>
    </row>
    <row r="18" spans="1:17" x14ac:dyDescent="0.25">
      <c r="A18" s="34"/>
      <c r="B18" s="88" t="s">
        <v>102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7" x14ac:dyDescent="0.25">
      <c r="A19" s="34"/>
      <c r="B19" s="52" t="s">
        <v>22</v>
      </c>
      <c r="C19" s="61">
        <f t="shared" ref="C19:N22" si="1">C6</f>
        <v>1.6732324724197956</v>
      </c>
      <c r="D19" s="61">
        <f t="shared" si="1"/>
        <v>1.5037379746149873</v>
      </c>
      <c r="E19" s="61">
        <f t="shared" si="1"/>
        <v>3.3717825609952312</v>
      </c>
      <c r="F19" s="61">
        <f t="shared" si="1"/>
        <v>2.6355199543619925</v>
      </c>
      <c r="G19" s="61">
        <f t="shared" si="1"/>
        <v>6.4796862564517115</v>
      </c>
      <c r="H19" s="61">
        <f t="shared" si="1"/>
        <v>3.8564489379370501</v>
      </c>
      <c r="I19" s="61">
        <f t="shared" si="1"/>
        <v>2.2432371233002302</v>
      </c>
      <c r="J19" s="61">
        <f t="shared" si="1"/>
        <v>6.3862514834965216</v>
      </c>
      <c r="K19" s="61">
        <f t="shared" si="1"/>
        <v>7.0713375528224542</v>
      </c>
      <c r="L19" s="61">
        <f t="shared" si="1"/>
        <v>5.3041197001000002</v>
      </c>
      <c r="M19" s="61">
        <f t="shared" si="1"/>
        <v>3.4307557133539999</v>
      </c>
      <c r="N19" s="61">
        <f t="shared" si="1"/>
        <v>5.2925147890920003</v>
      </c>
    </row>
    <row r="20" spans="1:17" x14ac:dyDescent="0.25">
      <c r="A20" s="34"/>
      <c r="B20" s="52" t="s">
        <v>115</v>
      </c>
      <c r="C20" s="61">
        <f t="shared" si="1"/>
        <v>5.568788462989998</v>
      </c>
      <c r="D20" s="61">
        <f t="shared" si="1"/>
        <v>5.7569295642</v>
      </c>
      <c r="E20" s="61">
        <f t="shared" si="1"/>
        <v>5.3829943370299995</v>
      </c>
      <c r="F20" s="61">
        <f t="shared" si="1"/>
        <v>6.4485150183199993</v>
      </c>
      <c r="G20" s="61">
        <f t="shared" si="1"/>
        <v>7.6836149793100015</v>
      </c>
      <c r="H20" s="61">
        <f t="shared" si="1"/>
        <v>8.9622538449000011</v>
      </c>
      <c r="I20" s="61">
        <f t="shared" si="1"/>
        <v>9.4577286387700017</v>
      </c>
      <c r="J20" s="61">
        <f t="shared" si="1"/>
        <v>9.3865631787099968</v>
      </c>
      <c r="K20" s="61">
        <f t="shared" si="1"/>
        <v>9.7340422697200015</v>
      </c>
      <c r="L20" s="61">
        <f t="shared" si="1"/>
        <v>8.8261162828999993</v>
      </c>
      <c r="M20" s="61">
        <f t="shared" si="1"/>
        <v>8.2849842048400006</v>
      </c>
      <c r="N20" s="61">
        <f t="shared" si="1"/>
        <v>6.1548884875600001</v>
      </c>
    </row>
    <row r="21" spans="1:17" x14ac:dyDescent="0.25">
      <c r="A21" s="34"/>
      <c r="B21" s="52" t="s">
        <v>19</v>
      </c>
      <c r="C21" s="61">
        <f t="shared" si="1"/>
        <v>1.9736822873299997</v>
      </c>
      <c r="D21" s="61">
        <f t="shared" si="1"/>
        <v>2.1459049006399997</v>
      </c>
      <c r="E21" s="61">
        <f t="shared" si="1"/>
        <v>2.55303243509</v>
      </c>
      <c r="F21" s="61">
        <f t="shared" si="1"/>
        <v>4.6011522290199993</v>
      </c>
      <c r="G21" s="61">
        <f t="shared" si="1"/>
        <v>8.1198024802800006</v>
      </c>
      <c r="H21" s="61">
        <f t="shared" si="1"/>
        <v>13.235860869109999</v>
      </c>
      <c r="I21" s="61">
        <f t="shared" si="1"/>
        <v>14.394309363039998</v>
      </c>
      <c r="J21" s="61">
        <f t="shared" si="1"/>
        <v>18.152782701930001</v>
      </c>
      <c r="K21" s="61">
        <f t="shared" si="1"/>
        <v>19.207652391749996</v>
      </c>
      <c r="L21" s="61">
        <f t="shared" si="1"/>
        <v>19.14839725569</v>
      </c>
      <c r="M21" s="61">
        <f t="shared" si="1"/>
        <v>18.59399574679</v>
      </c>
      <c r="N21" s="61">
        <f t="shared" si="1"/>
        <v>17.510598996140001</v>
      </c>
    </row>
    <row r="22" spans="1:17" x14ac:dyDescent="0.25">
      <c r="A22" s="34"/>
      <c r="B22" s="52" t="s">
        <v>109</v>
      </c>
      <c r="C22" s="61">
        <f t="shared" si="1"/>
        <v>0</v>
      </c>
      <c r="D22" s="61">
        <f t="shared" si="1"/>
        <v>0</v>
      </c>
      <c r="E22" s="61">
        <f t="shared" si="1"/>
        <v>0</v>
      </c>
      <c r="F22" s="61">
        <f t="shared" si="1"/>
        <v>6.552025E-5</v>
      </c>
      <c r="G22" s="61">
        <f t="shared" si="1"/>
        <v>5.7720545900000007E-3</v>
      </c>
      <c r="H22" s="61">
        <f t="shared" si="1"/>
        <v>1.1394106920000001E-2</v>
      </c>
      <c r="I22" s="61">
        <f t="shared" si="1"/>
        <v>4.6166975999999997E-3</v>
      </c>
      <c r="J22" s="61">
        <f t="shared" si="1"/>
        <v>1.7840340600000001E-2</v>
      </c>
      <c r="K22" s="61">
        <f t="shared" si="1"/>
        <v>6.0746750750000009E-2</v>
      </c>
      <c r="L22" s="61">
        <f t="shared" si="1"/>
        <v>9.6924252229999994E-2</v>
      </c>
      <c r="M22" s="61">
        <f t="shared" si="1"/>
        <v>0.10484499638</v>
      </c>
      <c r="N22" s="61">
        <f t="shared" si="1"/>
        <v>9.5882959739999996E-2</v>
      </c>
    </row>
    <row r="23" spans="1:17" x14ac:dyDescent="0.25">
      <c r="A23" s="34"/>
      <c r="B23" s="52" t="s">
        <v>110</v>
      </c>
      <c r="C23" s="61">
        <f t="shared" ref="C23:N23" si="2">C10+C11</f>
        <v>1.1589211910400001</v>
      </c>
      <c r="D23" s="61">
        <f t="shared" si="2"/>
        <v>1.4206708006</v>
      </c>
      <c r="E23" s="61">
        <f t="shared" si="2"/>
        <v>1.6840956309899995</v>
      </c>
      <c r="F23" s="61">
        <f t="shared" si="2"/>
        <v>1.9124423353099997</v>
      </c>
      <c r="G23" s="61">
        <f t="shared" si="2"/>
        <v>2.7698366731800004</v>
      </c>
      <c r="H23" s="61">
        <f t="shared" si="2"/>
        <v>2.5047139300999994</v>
      </c>
      <c r="I23" s="61">
        <f t="shared" si="2"/>
        <v>2.6063809497200006</v>
      </c>
      <c r="J23" s="61">
        <f t="shared" si="2"/>
        <v>2.8744059341499999</v>
      </c>
      <c r="K23" s="61">
        <f t="shared" si="2"/>
        <v>3.6176123898900001</v>
      </c>
      <c r="L23" s="61">
        <f t="shared" si="2"/>
        <v>3.5044605402199998</v>
      </c>
      <c r="M23" s="61">
        <f t="shared" si="2"/>
        <v>3.8784220285199997</v>
      </c>
      <c r="N23" s="61">
        <f t="shared" si="2"/>
        <v>3.9775952929000002</v>
      </c>
    </row>
    <row r="24" spans="1:17" x14ac:dyDescent="0.25">
      <c r="A24" s="34"/>
      <c r="B24" s="52" t="s">
        <v>111</v>
      </c>
      <c r="C24" s="61">
        <f t="shared" ref="C24:N25" si="3">C12</f>
        <v>0.11889702921999998</v>
      </c>
      <c r="D24" s="61">
        <f t="shared" si="3"/>
        <v>0.15048078680999999</v>
      </c>
      <c r="E24" s="61">
        <f t="shared" si="3"/>
        <v>0.18528993428000001</v>
      </c>
      <c r="F24" s="61">
        <f t="shared" si="3"/>
        <v>0.21442644831999999</v>
      </c>
      <c r="G24" s="61">
        <f t="shared" si="3"/>
        <v>0.27420188358999997</v>
      </c>
      <c r="H24" s="61">
        <f t="shared" si="3"/>
        <v>0.30332065584999995</v>
      </c>
      <c r="I24" s="61">
        <f t="shared" si="3"/>
        <v>0.32645380616999986</v>
      </c>
      <c r="J24" s="61">
        <f t="shared" si="3"/>
        <v>0.35721088300000003</v>
      </c>
      <c r="K24" s="61">
        <f t="shared" si="3"/>
        <v>0.37483574634</v>
      </c>
      <c r="L24" s="61">
        <f t="shared" si="3"/>
        <v>0.33971455799</v>
      </c>
      <c r="M24" s="61">
        <f t="shared" si="3"/>
        <v>0.37615277778</v>
      </c>
      <c r="N24" s="61">
        <f t="shared" si="3"/>
        <v>2.3852856209999999E-2</v>
      </c>
    </row>
    <row r="25" spans="1:17" x14ac:dyDescent="0.25">
      <c r="A25" s="34"/>
      <c r="B25" s="52" t="s">
        <v>112</v>
      </c>
      <c r="C25" s="61">
        <f t="shared" si="3"/>
        <v>5.3534619999999998E-4</v>
      </c>
      <c r="D25" s="61">
        <f t="shared" si="3"/>
        <v>2.2103760000000001E-4</v>
      </c>
      <c r="E25" s="61">
        <f t="shared" si="3"/>
        <v>2.4324860000000001E-4</v>
      </c>
      <c r="F25" s="61">
        <f t="shared" si="3"/>
        <v>4.6662560000000001E-4</v>
      </c>
      <c r="G25" s="61">
        <f t="shared" si="3"/>
        <v>4.4648329099999991E-3</v>
      </c>
      <c r="H25" s="61">
        <f t="shared" si="3"/>
        <v>1.9643787579999999E-2</v>
      </c>
      <c r="I25" s="61">
        <f t="shared" si="3"/>
        <v>2.8435148509999997E-2</v>
      </c>
      <c r="J25" s="61">
        <f t="shared" si="3"/>
        <v>6.5013760269999998E-2</v>
      </c>
      <c r="K25" s="61">
        <f t="shared" si="3"/>
        <v>9.0390824219999999E-2</v>
      </c>
      <c r="L25" s="61">
        <f t="shared" si="3"/>
        <v>3.5180104060000002E-2</v>
      </c>
      <c r="M25" s="61">
        <f t="shared" si="3"/>
        <v>3.4961102190000003E-2</v>
      </c>
      <c r="N25" s="61">
        <f t="shared" si="3"/>
        <v>3.6391685900000002E-3</v>
      </c>
    </row>
    <row r="26" spans="1:17" x14ac:dyDescent="0.25">
      <c r="A26" s="34"/>
      <c r="B26" s="52" t="s">
        <v>116</v>
      </c>
      <c r="C26" s="61">
        <f t="shared" ref="C26:N26" si="4">C14+C15</f>
        <v>22.945504399139999</v>
      </c>
      <c r="D26" s="61">
        <f t="shared" si="4"/>
        <v>24.262964384969997</v>
      </c>
      <c r="E26" s="61">
        <f t="shared" si="4"/>
        <v>25.861980938009996</v>
      </c>
      <c r="F26" s="61">
        <f t="shared" si="4"/>
        <v>32.636878260800003</v>
      </c>
      <c r="G26" s="61">
        <f t="shared" si="4"/>
        <v>40.818450628339995</v>
      </c>
      <c r="H26" s="61">
        <f t="shared" si="4"/>
        <v>45.28422189882</v>
      </c>
      <c r="I26" s="61">
        <f t="shared" si="4"/>
        <v>48.12349502667</v>
      </c>
      <c r="J26" s="61">
        <f t="shared" si="4"/>
        <v>53.00081776863</v>
      </c>
      <c r="K26" s="61">
        <f t="shared" si="4"/>
        <v>65.441829573950002</v>
      </c>
      <c r="L26" s="61">
        <f t="shared" si="4"/>
        <v>72.261647330130003</v>
      </c>
      <c r="M26" s="61">
        <f t="shared" si="4"/>
        <v>77.356647086519999</v>
      </c>
      <c r="N26" s="61">
        <f t="shared" si="4"/>
        <v>83.514559464089999</v>
      </c>
    </row>
    <row r="27" spans="1:17" x14ac:dyDescent="0.25">
      <c r="A27" s="34"/>
      <c r="B27" s="52" t="s">
        <v>15</v>
      </c>
      <c r="C27" s="61">
        <f t="shared" ref="C27:N27" si="5">C16</f>
        <v>1.0583605999999999E-2</v>
      </c>
      <c r="D27" s="61">
        <f t="shared" si="5"/>
        <v>4.7299686500000002E-3</v>
      </c>
      <c r="E27" s="61">
        <f t="shared" si="5"/>
        <v>1.9329634300000002E-3</v>
      </c>
      <c r="F27" s="61">
        <f t="shared" si="5"/>
        <v>2.3403281999999999E-4</v>
      </c>
      <c r="G27" s="61">
        <f t="shared" si="5"/>
        <v>0</v>
      </c>
      <c r="H27" s="61">
        <f t="shared" si="5"/>
        <v>1.8917354400000003E-3</v>
      </c>
      <c r="I27" s="61">
        <f t="shared" si="5"/>
        <v>2.0729907600000007E-3</v>
      </c>
      <c r="J27" s="61">
        <f t="shared" si="5"/>
        <v>4.6273839700000001E-3</v>
      </c>
      <c r="K27" s="61">
        <f t="shared" si="5"/>
        <v>7.0620751600000004E-3</v>
      </c>
      <c r="L27" s="61">
        <f t="shared" si="5"/>
        <v>1.035965996E-2</v>
      </c>
      <c r="M27" s="61">
        <f t="shared" si="5"/>
        <v>1.159176137E-2</v>
      </c>
      <c r="N27" s="61">
        <f t="shared" si="5"/>
        <v>1.8124848690000001E-2</v>
      </c>
    </row>
    <row r="28" spans="1:17" x14ac:dyDescent="0.25">
      <c r="A28" s="34"/>
      <c r="B28" s="52" t="s">
        <v>97</v>
      </c>
      <c r="C28" s="61">
        <f t="shared" ref="C28:G28" si="6">SUM(C19:C27)</f>
        <v>33.450144794339785</v>
      </c>
      <c r="D28" s="61">
        <f t="shared" si="6"/>
        <v>35.245639418084977</v>
      </c>
      <c r="E28" s="61">
        <f t="shared" si="6"/>
        <v>39.041352048425225</v>
      </c>
      <c r="F28" s="61">
        <f t="shared" si="6"/>
        <v>48.449700424801996</v>
      </c>
      <c r="G28" s="61">
        <f t="shared" si="6"/>
        <v>66.155829788651715</v>
      </c>
      <c r="H28" s="61">
        <f t="shared" ref="H28:N28" si="7">SUM(H19:H27)</f>
        <v>74.179749766657054</v>
      </c>
      <c r="I28" s="61">
        <f t="shared" si="7"/>
        <v>77.18672974454023</v>
      </c>
      <c r="J28" s="61">
        <f t="shared" si="7"/>
        <v>90.245513434756518</v>
      </c>
      <c r="K28" s="61">
        <f t="shared" si="7"/>
        <v>105.60550957460244</v>
      </c>
      <c r="L28" s="61">
        <f t="shared" si="7"/>
        <v>109.52691968328</v>
      </c>
      <c r="M28" s="61">
        <f t="shared" si="7"/>
        <v>112.07235541774401</v>
      </c>
      <c r="N28" s="61">
        <f t="shared" si="7"/>
        <v>116.59165686301199</v>
      </c>
    </row>
    <row r="29" spans="1:17" x14ac:dyDescent="0.25">
      <c r="A29" s="34"/>
      <c r="B29" s="88" t="s">
        <v>104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7" x14ac:dyDescent="0.25">
      <c r="A30" s="34"/>
      <c r="B30" s="52" t="s">
        <v>22</v>
      </c>
      <c r="C30" s="89">
        <f t="shared" ref="C30:N39" si="8">C19/C$28*100</f>
        <v>5.0021681003393716</v>
      </c>
      <c r="D30" s="89">
        <f t="shared" si="8"/>
        <v>4.2664511112356234</v>
      </c>
      <c r="E30" s="89">
        <f t="shared" si="8"/>
        <v>8.6364390167968992</v>
      </c>
      <c r="F30" s="89">
        <f t="shared" si="8"/>
        <v>5.4397033031247339</v>
      </c>
      <c r="G30" s="89">
        <f t="shared" si="8"/>
        <v>9.7945808814618314</v>
      </c>
      <c r="H30" s="89">
        <f t="shared" si="8"/>
        <v>5.198789359721566</v>
      </c>
      <c r="I30" s="89">
        <f t="shared" si="8"/>
        <v>2.90624713694248</v>
      </c>
      <c r="J30" s="89">
        <f t="shared" si="8"/>
        <v>7.076530722065753</v>
      </c>
      <c r="K30" s="89">
        <f t="shared" si="8"/>
        <v>6.6959930228139095</v>
      </c>
      <c r="L30" s="89">
        <f t="shared" si="8"/>
        <v>4.8427543798711508</v>
      </c>
      <c r="M30" s="89">
        <f t="shared" si="8"/>
        <v>3.0611971173141068</v>
      </c>
      <c r="N30" s="89">
        <f>N19/N$28*100</f>
        <v>4.5393597891059905</v>
      </c>
    </row>
    <row r="31" spans="1:17" x14ac:dyDescent="0.25">
      <c r="A31" s="34"/>
      <c r="B31" s="52" t="s">
        <v>115</v>
      </c>
      <c r="C31" s="89">
        <f t="shared" si="8"/>
        <v>16.648024985327751</v>
      </c>
      <c r="D31" s="89">
        <f t="shared" si="8"/>
        <v>16.333735631551765</v>
      </c>
      <c r="E31" s="89">
        <f t="shared" si="8"/>
        <v>13.787930116644432</v>
      </c>
      <c r="F31" s="89">
        <f t="shared" si="8"/>
        <v>13.309710817156931</v>
      </c>
      <c r="G31" s="89">
        <f t="shared" si="8"/>
        <v>11.614418568789594</v>
      </c>
      <c r="H31" s="89">
        <f t="shared" si="8"/>
        <v>12.081806521445602</v>
      </c>
      <c r="I31" s="89">
        <f t="shared" si="8"/>
        <v>12.253050064527432</v>
      </c>
      <c r="J31" s="89">
        <f t="shared" si="8"/>
        <v>10.40114108885431</v>
      </c>
      <c r="K31" s="89">
        <f t="shared" si="8"/>
        <v>9.2173621517763937</v>
      </c>
      <c r="L31" s="89">
        <f t="shared" si="8"/>
        <v>8.0583990752433845</v>
      </c>
      <c r="M31" s="89">
        <f t="shared" si="8"/>
        <v>7.3925315247976577</v>
      </c>
      <c r="N31" s="89">
        <f t="shared" si="8"/>
        <v>5.27901279830993</v>
      </c>
    </row>
    <row r="32" spans="1:17" x14ac:dyDescent="0.25">
      <c r="A32" s="34"/>
      <c r="B32" s="52" t="s">
        <v>19</v>
      </c>
      <c r="C32" s="89">
        <f t="shared" si="8"/>
        <v>5.9003699370053946</v>
      </c>
      <c r="D32" s="89">
        <f t="shared" si="8"/>
        <v>6.0884266424711511</v>
      </c>
      <c r="E32" s="89">
        <f t="shared" si="8"/>
        <v>6.5393033313070905</v>
      </c>
      <c r="F32" s="89">
        <f t="shared" si="8"/>
        <v>9.4967609472867096</v>
      </c>
      <c r="G32" s="89">
        <f t="shared" si="8"/>
        <v>12.273751997700527</v>
      </c>
      <c r="H32" s="89">
        <f t="shared" si="8"/>
        <v>17.84295702094612</v>
      </c>
      <c r="I32" s="89">
        <f t="shared" si="8"/>
        <v>18.648684055769536</v>
      </c>
      <c r="J32" s="89">
        <f t="shared" si="8"/>
        <v>20.114886614339728</v>
      </c>
      <c r="K32" s="89">
        <f t="shared" si="8"/>
        <v>18.188115818125205</v>
      </c>
      <c r="L32" s="89">
        <f t="shared" si="8"/>
        <v>17.482822771846042</v>
      </c>
      <c r="M32" s="89">
        <f t="shared" si="8"/>
        <v>16.591063583416112</v>
      </c>
      <c r="N32" s="89">
        <f t="shared" si="8"/>
        <v>15.018741020820961</v>
      </c>
    </row>
    <row r="33" spans="1:14" x14ac:dyDescent="0.25">
      <c r="A33" s="34"/>
      <c r="B33" s="52" t="s">
        <v>109</v>
      </c>
      <c r="C33" s="89">
        <f t="shared" si="8"/>
        <v>0</v>
      </c>
      <c r="D33" s="89">
        <f t="shared" si="8"/>
        <v>0</v>
      </c>
      <c r="E33" s="89">
        <f t="shared" si="8"/>
        <v>0</v>
      </c>
      <c r="F33" s="89">
        <f t="shared" si="8"/>
        <v>1.3523355031202499E-4</v>
      </c>
      <c r="G33" s="89">
        <f t="shared" si="8"/>
        <v>8.7249371800489934E-3</v>
      </c>
      <c r="H33" s="89">
        <f t="shared" si="8"/>
        <v>1.5360131243151645E-2</v>
      </c>
      <c r="I33" s="89">
        <f t="shared" si="8"/>
        <v>5.9812063748257973E-3</v>
      </c>
      <c r="J33" s="89">
        <f t="shared" si="8"/>
        <v>1.9768673168331821E-2</v>
      </c>
      <c r="K33" s="89">
        <f t="shared" si="8"/>
        <v>5.7522330979414428E-2</v>
      </c>
      <c r="L33" s="89">
        <f t="shared" si="8"/>
        <v>8.8493543423184676E-2</v>
      </c>
      <c r="M33" s="89">
        <f t="shared" si="8"/>
        <v>9.3551167002063632E-2</v>
      </c>
      <c r="N33" s="89">
        <f t="shared" si="8"/>
        <v>8.2238268431725395E-2</v>
      </c>
    </row>
    <row r="34" spans="1:14" x14ac:dyDescent="0.25">
      <c r="A34" s="34"/>
      <c r="B34" s="52" t="s">
        <v>110</v>
      </c>
      <c r="C34" s="89">
        <f t="shared" si="8"/>
        <v>3.4646223451807159</v>
      </c>
      <c r="D34" s="89">
        <f t="shared" si="8"/>
        <v>4.0307703989930621</v>
      </c>
      <c r="E34" s="89">
        <f t="shared" si="8"/>
        <v>4.3136201556265759</v>
      </c>
      <c r="F34" s="89">
        <f t="shared" si="8"/>
        <v>3.947273808799439</v>
      </c>
      <c r="G34" s="89">
        <f t="shared" si="8"/>
        <v>4.1868368699006693</v>
      </c>
      <c r="H34" s="89">
        <f t="shared" si="8"/>
        <v>3.3765467502639646</v>
      </c>
      <c r="I34" s="89">
        <f t="shared" si="8"/>
        <v>3.37672156644823</v>
      </c>
      <c r="J34" s="89">
        <f t="shared" si="8"/>
        <v>3.1850956626537084</v>
      </c>
      <c r="K34" s="89">
        <f t="shared" si="8"/>
        <v>3.425590581838371</v>
      </c>
      <c r="L34" s="89">
        <f t="shared" si="8"/>
        <v>3.1996339807180556</v>
      </c>
      <c r="M34" s="89">
        <f t="shared" si="8"/>
        <v>3.460641131404242</v>
      </c>
      <c r="N34" s="89">
        <f t="shared" si="8"/>
        <v>3.4115608268380901</v>
      </c>
    </row>
    <row r="35" spans="1:14" x14ac:dyDescent="0.25">
      <c r="A35" s="34"/>
      <c r="B35" s="52" t="s">
        <v>111</v>
      </c>
      <c r="C35" s="89">
        <f t="shared" si="8"/>
        <v>0.35544548446952895</v>
      </c>
      <c r="D35" s="89">
        <f t="shared" si="8"/>
        <v>0.42694866455674635</v>
      </c>
      <c r="E35" s="89">
        <f t="shared" si="8"/>
        <v>0.47459917384565553</v>
      </c>
      <c r="F35" s="89">
        <f t="shared" si="8"/>
        <v>0.44257538527572088</v>
      </c>
      <c r="G35" s="89">
        <f t="shared" si="8"/>
        <v>0.41447879116019526</v>
      </c>
      <c r="H35" s="89">
        <f t="shared" si="8"/>
        <v>0.40889954037879367</v>
      </c>
      <c r="I35" s="89">
        <f t="shared" si="8"/>
        <v>0.42294032568868023</v>
      </c>
      <c r="J35" s="89">
        <f t="shared" si="8"/>
        <v>0.39582120972501039</v>
      </c>
      <c r="K35" s="89">
        <f t="shared" si="8"/>
        <v>0.35493957450695923</v>
      </c>
      <c r="L35" s="89">
        <f t="shared" si="8"/>
        <v>0.31016535384392779</v>
      </c>
      <c r="M35" s="89">
        <f t="shared" si="8"/>
        <v>0.33563386472775525</v>
      </c>
      <c r="N35" s="89">
        <f t="shared" si="8"/>
        <v>2.0458458908449714E-2</v>
      </c>
    </row>
    <row r="36" spans="1:14" x14ac:dyDescent="0.25">
      <c r="A36" s="34"/>
      <c r="B36" s="52" t="s">
        <v>112</v>
      </c>
      <c r="C36" s="89">
        <f t="shared" si="8"/>
        <v>1.6004301425044587E-3</v>
      </c>
      <c r="D36" s="89">
        <f t="shared" si="8"/>
        <v>6.2713460061837568E-4</v>
      </c>
      <c r="E36" s="89">
        <f t="shared" si="8"/>
        <v>6.2305372953857965E-4</v>
      </c>
      <c r="F36" s="89">
        <f t="shared" si="8"/>
        <v>9.6311348864631713E-4</v>
      </c>
      <c r="G36" s="89">
        <f t="shared" si="8"/>
        <v>6.7489636578723575E-3</v>
      </c>
      <c r="H36" s="89">
        <f t="shared" si="8"/>
        <v>2.648133438275584E-2</v>
      </c>
      <c r="I36" s="89">
        <f t="shared" si="8"/>
        <v>3.6839426419683685E-2</v>
      </c>
      <c r="J36" s="89">
        <f t="shared" si="8"/>
        <v>7.2040988848716625E-2</v>
      </c>
      <c r="K36" s="89">
        <f t="shared" si="8"/>
        <v>8.5592905696028676E-2</v>
      </c>
      <c r="L36" s="89">
        <f t="shared" si="8"/>
        <v>3.2120052459916372E-2</v>
      </c>
      <c r="M36" s="89">
        <f t="shared" si="8"/>
        <v>3.1195116815100628E-2</v>
      </c>
      <c r="N36" s="89">
        <f t="shared" si="8"/>
        <v>3.1212941713966713E-3</v>
      </c>
    </row>
    <row r="37" spans="1:14" x14ac:dyDescent="0.25">
      <c r="A37" s="34"/>
      <c r="B37" s="52" t="s">
        <v>116</v>
      </c>
      <c r="C37" s="89">
        <f t="shared" si="8"/>
        <v>68.59612877676598</v>
      </c>
      <c r="D37" s="89">
        <f t="shared" si="8"/>
        <v>68.839620405695825</v>
      </c>
      <c r="E37" s="89">
        <f t="shared" si="8"/>
        <v>66.242534085223028</v>
      </c>
      <c r="F37" s="89">
        <f t="shared" si="8"/>
        <v>67.3623943484546</v>
      </c>
      <c r="G37" s="89">
        <f t="shared" si="8"/>
        <v>61.700458990149251</v>
      </c>
      <c r="H37" s="89">
        <f t="shared" si="8"/>
        <v>61.046609136951737</v>
      </c>
      <c r="I37" s="89">
        <f t="shared" si="8"/>
        <v>62.346850534983311</v>
      </c>
      <c r="J37" s="89">
        <f t="shared" si="8"/>
        <v>58.729587490182801</v>
      </c>
      <c r="K37" s="89">
        <f t="shared" si="8"/>
        <v>61.968196391988641</v>
      </c>
      <c r="L37" s="89">
        <f t="shared" si="8"/>
        <v>65.97615229122637</v>
      </c>
      <c r="M37" s="89">
        <f t="shared" si="8"/>
        <v>69.023843389546897</v>
      </c>
      <c r="N37" s="89">
        <f t="shared" si="8"/>
        <v>71.629961963928906</v>
      </c>
    </row>
    <row r="38" spans="1:14" x14ac:dyDescent="0.25">
      <c r="A38" s="34"/>
      <c r="B38" s="52" t="s">
        <v>15</v>
      </c>
      <c r="C38" s="89">
        <f t="shared" si="8"/>
        <v>3.1639940768779233E-2</v>
      </c>
      <c r="D38" s="89">
        <f t="shared" si="8"/>
        <v>1.3420010895228627E-2</v>
      </c>
      <c r="E38" s="89">
        <f t="shared" si="8"/>
        <v>4.9510668267903095E-3</v>
      </c>
      <c r="F38" s="89">
        <f t="shared" si="8"/>
        <v>4.8304286290322591E-4</v>
      </c>
      <c r="G38" s="89">
        <f t="shared" si="8"/>
        <v>0</v>
      </c>
      <c r="H38" s="89">
        <f t="shared" si="8"/>
        <v>2.5502046663014137E-3</v>
      </c>
      <c r="I38" s="89">
        <f t="shared" si="8"/>
        <v>2.6856828458218657E-3</v>
      </c>
      <c r="J38" s="89">
        <f t="shared" si="8"/>
        <v>5.1275501616436505E-3</v>
      </c>
      <c r="K38" s="89">
        <f t="shared" si="8"/>
        <v>6.6872222750946246E-3</v>
      </c>
      <c r="L38" s="89">
        <f t="shared" si="8"/>
        <v>9.4585513679715672E-3</v>
      </c>
      <c r="M38" s="89">
        <f t="shared" si="8"/>
        <v>1.0343104976059706E-2</v>
      </c>
      <c r="N38" s="89">
        <f t="shared" si="8"/>
        <v>1.5545579484555727E-2</v>
      </c>
    </row>
    <row r="39" spans="1:14" x14ac:dyDescent="0.25">
      <c r="A39" s="34"/>
      <c r="B39" s="52" t="s">
        <v>97</v>
      </c>
      <c r="C39" s="89">
        <f t="shared" si="8"/>
        <v>100</v>
      </c>
      <c r="D39" s="89">
        <f t="shared" si="8"/>
        <v>100</v>
      </c>
      <c r="E39" s="89">
        <f t="shared" si="8"/>
        <v>100</v>
      </c>
      <c r="F39" s="89">
        <f t="shared" si="8"/>
        <v>100</v>
      </c>
      <c r="G39" s="89">
        <f t="shared" si="8"/>
        <v>100</v>
      </c>
      <c r="H39" s="89">
        <f t="shared" si="8"/>
        <v>100</v>
      </c>
      <c r="I39" s="89">
        <f t="shared" si="8"/>
        <v>100</v>
      </c>
      <c r="J39" s="89">
        <f t="shared" si="8"/>
        <v>100</v>
      </c>
      <c r="K39" s="89">
        <f t="shared" si="8"/>
        <v>100</v>
      </c>
      <c r="L39" s="89">
        <f t="shared" si="8"/>
        <v>100</v>
      </c>
      <c r="M39" s="89">
        <f t="shared" si="8"/>
        <v>100</v>
      </c>
      <c r="N39" s="89">
        <f t="shared" si="8"/>
        <v>100</v>
      </c>
    </row>
    <row r="40" spans="1:14" x14ac:dyDescent="0.25"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</sheetData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F29" zoomScaleNormal="100" workbookViewId="0">
      <selection activeCell="B38" sqref="B38"/>
    </sheetView>
  </sheetViews>
  <sheetFormatPr defaultRowHeight="15" x14ac:dyDescent="0.25"/>
  <cols>
    <col min="1" max="1" width="10.5703125" bestFit="1" customWidth="1"/>
    <col min="2" max="2" width="27.85546875" customWidth="1"/>
    <col min="3" max="9" width="6.85546875" customWidth="1"/>
    <col min="10" max="14" width="6.85546875" style="5" customWidth="1"/>
  </cols>
  <sheetData>
    <row r="1" spans="1:14" hidden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idden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idden="1" x14ac:dyDescent="0.25">
      <c r="A3" s="34"/>
      <c r="B3" s="109"/>
      <c r="C3" s="109" t="s">
        <v>1</v>
      </c>
      <c r="D3" s="109" t="s">
        <v>14</v>
      </c>
      <c r="E3" s="34" t="s">
        <v>0</v>
      </c>
      <c r="F3" s="34"/>
      <c r="G3" s="34"/>
      <c r="H3" s="34"/>
      <c r="I3" s="34"/>
      <c r="J3" s="34"/>
      <c r="K3" s="34"/>
      <c r="L3" s="34"/>
      <c r="M3" s="34"/>
      <c r="N3" s="34"/>
    </row>
    <row r="4" spans="1:14" hidden="1" x14ac:dyDescent="0.25">
      <c r="A4" s="34"/>
      <c r="B4" s="109" t="s">
        <v>3</v>
      </c>
      <c r="C4" s="110" t="e">
        <f>#REF!-AVERAGE(#REF!)</f>
        <v>#REF!</v>
      </c>
      <c r="D4" s="110" t="e">
        <f>#REF!-AVERAGE(#REF!)</f>
        <v>#REF!</v>
      </c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6.5" hidden="1" customHeight="1" thickBot="1" x14ac:dyDescent="0.3">
      <c r="A5" s="34"/>
      <c r="B5" s="109" t="s">
        <v>4</v>
      </c>
      <c r="C5" s="110" t="e">
        <f>AVERAGE(#REF!)</f>
        <v>#REF!</v>
      </c>
      <c r="D5" s="110" t="e">
        <f>AVERAGE(#REF!)</f>
        <v>#REF!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16.5" hidden="1" customHeight="1" thickBot="1" x14ac:dyDescent="0.3">
      <c r="A6" s="34"/>
      <c r="B6" s="109" t="s">
        <v>5</v>
      </c>
      <c r="C6" s="110" t="e">
        <f>#REF!-AVERAGE(#REF!)</f>
        <v>#REF!</v>
      </c>
      <c r="D6" s="110" t="e">
        <f>#REF!-AVERAGE(#REF!)</f>
        <v>#REF!</v>
      </c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idden="1" x14ac:dyDescent="0.25">
      <c r="A7" s="111" t="e">
        <f>#REF!/#REF!</f>
        <v>#REF!</v>
      </c>
      <c r="B7" s="109" t="s">
        <v>6</v>
      </c>
      <c r="C7" s="110" t="e">
        <f>AVERAGE(#REF!)</f>
        <v>#REF!</v>
      </c>
      <c r="D7" s="110" t="e">
        <f>AVERAGE(#REF!)</f>
        <v>#REF!</v>
      </c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hidden="1" x14ac:dyDescent="0.25">
      <c r="A8" s="34"/>
      <c r="B8" s="109" t="s">
        <v>7</v>
      </c>
      <c r="C8" s="110" t="e">
        <f>#REF!-AVERAGE(#REF!)</f>
        <v>#REF!</v>
      </c>
      <c r="D8" s="112" t="e">
        <f>#REF!-AVERAGE(#REF!)</f>
        <v>#REF!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idden="1" x14ac:dyDescent="0.25">
      <c r="A9" s="34"/>
      <c r="B9" s="109" t="s">
        <v>8</v>
      </c>
      <c r="C9" s="110" t="e">
        <f>AVERAGE(#REF!)</f>
        <v>#REF!</v>
      </c>
      <c r="D9" s="110" t="e">
        <f>AVERAGE(#REF!)</f>
        <v>#REF!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idden="1" x14ac:dyDescent="0.25">
      <c r="A10" s="34"/>
      <c r="B10" s="109" t="s">
        <v>9</v>
      </c>
      <c r="C10" s="110" t="e">
        <f>#REF!-AVERAGE(#REF!)</f>
        <v>#REF!</v>
      </c>
      <c r="D10" s="110" t="e">
        <f>#REF!-AVERAGE(#REF!)</f>
        <v>#REF!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hidden="1" x14ac:dyDescent="0.25">
      <c r="A11" s="34"/>
      <c r="B11" s="109" t="s">
        <v>10</v>
      </c>
      <c r="C11" s="110" t="e">
        <f>AVERAGE(#REF!)</f>
        <v>#REF!</v>
      </c>
      <c r="D11" s="110" t="e">
        <f>AVERAGE(#REF!)</f>
        <v>#REF!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45.75" hidden="1" customHeight="1" thickBot="1" x14ac:dyDescent="0.3">
      <c r="A12" s="113" t="s">
        <v>13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ht="15.75" hidden="1" customHeight="1" thickBot="1" x14ac:dyDescent="0.3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4" ht="16.5" hidden="1" customHeight="1" thickBo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idden="1" x14ac:dyDescent="0.2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hidden="1" x14ac:dyDescent="0.2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1:14" hidden="1" x14ac:dyDescent="0.2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 hidden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4" hidden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1:14" ht="45.75" hidden="1" customHeight="1" thickBot="1" x14ac:dyDescent="0.3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1:14" ht="15.75" hidden="1" customHeight="1" thickBot="1" x14ac:dyDescent="0.3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16.5" hidden="1" customHeight="1" thickBot="1" x14ac:dyDescent="0.3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idden="1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idden="1" x14ac:dyDescent="0.2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1:14" hidden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1:14" hidden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1:14" hidden="1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1:14" hidden="1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14" s="5" customFormat="1" x14ac:dyDescent="0.25">
      <c r="A29" s="33" t="s">
        <v>225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4" s="5" customFormat="1" x14ac:dyDescent="0.25">
      <c r="A30" s="34" t="s">
        <v>125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14" s="5" customFormat="1" x14ac:dyDescent="0.25">
      <c r="A31" s="34"/>
      <c r="B31" s="57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x14ac:dyDescent="0.25">
      <c r="A32" s="34"/>
      <c r="B32" s="35"/>
      <c r="C32" s="114">
        <v>2018</v>
      </c>
      <c r="D32" s="114">
        <v>2019</v>
      </c>
      <c r="E32" s="114"/>
      <c r="F32" s="114"/>
      <c r="G32" s="103"/>
      <c r="H32" s="103">
        <v>2020</v>
      </c>
      <c r="I32" s="103"/>
      <c r="J32" s="114"/>
      <c r="K32" s="114"/>
      <c r="L32" s="114">
        <v>2021</v>
      </c>
      <c r="M32" s="114"/>
      <c r="N32" s="114"/>
    </row>
    <row r="33" spans="1:14" ht="15.75" customHeight="1" x14ac:dyDescent="0.25">
      <c r="A33" s="34"/>
      <c r="B33" s="64"/>
      <c r="C33" s="39" t="s">
        <v>35</v>
      </c>
      <c r="D33" s="39" t="s">
        <v>32</v>
      </c>
      <c r="E33" s="39" t="s">
        <v>33</v>
      </c>
      <c r="F33" s="39" t="s">
        <v>34</v>
      </c>
      <c r="G33" s="39" t="s">
        <v>35</v>
      </c>
      <c r="H33" s="39" t="s">
        <v>32</v>
      </c>
      <c r="I33" s="39" t="s">
        <v>33</v>
      </c>
      <c r="J33" s="39" t="s">
        <v>34</v>
      </c>
      <c r="K33" s="39" t="s">
        <v>35</v>
      </c>
      <c r="L33" s="39" t="s">
        <v>32</v>
      </c>
      <c r="M33" s="39" t="s">
        <v>33</v>
      </c>
      <c r="N33" s="39" t="s">
        <v>34</v>
      </c>
    </row>
    <row r="34" spans="1:14" x14ac:dyDescent="0.25">
      <c r="A34" s="34"/>
      <c r="B34" s="42" t="s">
        <v>2</v>
      </c>
      <c r="C34" s="101">
        <v>34.059891150934838</v>
      </c>
      <c r="D34" s="101">
        <v>32.790577878432742</v>
      </c>
      <c r="E34" s="101">
        <v>32.553030181811657</v>
      </c>
      <c r="F34" s="101">
        <v>37.312241417208156</v>
      </c>
      <c r="G34" s="101">
        <v>36.179908437638879</v>
      </c>
      <c r="H34" s="101">
        <v>50.790605140508305</v>
      </c>
      <c r="I34" s="101">
        <v>54.123166388656827</v>
      </c>
      <c r="J34" s="101">
        <v>58.829410191814468</v>
      </c>
      <c r="K34" s="101">
        <v>59.748951927550955</v>
      </c>
      <c r="L34" s="101">
        <v>75.103172104908182</v>
      </c>
      <c r="M34" s="101">
        <v>70.773130009674816</v>
      </c>
      <c r="N34" s="101">
        <v>67.947223901634516</v>
      </c>
    </row>
    <row r="35" spans="1:14" ht="39" x14ac:dyDescent="0.25">
      <c r="A35" s="34"/>
      <c r="B35" s="42" t="s">
        <v>42</v>
      </c>
      <c r="C35" s="101">
        <v>15.630134342016866</v>
      </c>
      <c r="D35" s="101">
        <v>14.631710485386462</v>
      </c>
      <c r="E35" s="101">
        <v>13.547330524131237</v>
      </c>
      <c r="F35" s="101">
        <v>6.0445028881069955</v>
      </c>
      <c r="G35" s="101">
        <v>11.302798129413812</v>
      </c>
      <c r="H35" s="101">
        <v>8.3255904408538655</v>
      </c>
      <c r="I35" s="101">
        <v>8.9661852610949939</v>
      </c>
      <c r="J35" s="101">
        <v>11.142833323935388</v>
      </c>
      <c r="K35" s="101">
        <v>8.8203398334558969</v>
      </c>
      <c r="L35" s="101">
        <v>3.7792946982479014</v>
      </c>
      <c r="M35" s="101">
        <v>5.1827256999698976</v>
      </c>
      <c r="N35" s="101">
        <v>4.0573300864451394</v>
      </c>
    </row>
    <row r="36" spans="1:14" ht="39" x14ac:dyDescent="0.25">
      <c r="A36" s="34"/>
      <c r="B36" s="42" t="s">
        <v>43</v>
      </c>
      <c r="C36" s="101">
        <v>17.489098495400615</v>
      </c>
      <c r="D36" s="101">
        <v>20.205069943791536</v>
      </c>
      <c r="E36" s="101">
        <v>21.680838981358384</v>
      </c>
      <c r="F36" s="101">
        <v>20.399305065427189</v>
      </c>
      <c r="G36" s="101">
        <v>17.75385308755402</v>
      </c>
      <c r="H36" s="101">
        <v>18.795366009316282</v>
      </c>
      <c r="I36" s="101">
        <v>18.595250299108343</v>
      </c>
      <c r="J36" s="101">
        <v>10.558548990043683</v>
      </c>
      <c r="K36" s="101">
        <v>8.414707655336688</v>
      </c>
      <c r="L36" s="101">
        <v>8.3817256369391018</v>
      </c>
      <c r="M36" s="101">
        <v>9.4548861426551731</v>
      </c>
      <c r="N36" s="101">
        <v>11.681228465444407</v>
      </c>
    </row>
    <row r="37" spans="1:14" ht="26.25" x14ac:dyDescent="0.25">
      <c r="A37" s="34"/>
      <c r="B37" s="42" t="s">
        <v>12</v>
      </c>
      <c r="C37" s="101">
        <v>32.283020382318597</v>
      </c>
      <c r="D37" s="101">
        <v>31.397471593483139</v>
      </c>
      <c r="E37" s="101">
        <v>31.56386736433987</v>
      </c>
      <c r="F37" s="101">
        <v>35.449747042132444</v>
      </c>
      <c r="G37" s="101">
        <v>33.805892286658498</v>
      </c>
      <c r="H37" s="101">
        <v>20.76449711610784</v>
      </c>
      <c r="I37" s="101">
        <v>16.677704157575459</v>
      </c>
      <c r="J37" s="101">
        <v>18.103421158354887</v>
      </c>
      <c r="K37" s="101">
        <v>21.832859265557197</v>
      </c>
      <c r="L37" s="101">
        <v>11.415952393232526</v>
      </c>
      <c r="M37" s="101">
        <v>13.234420239194222</v>
      </c>
      <c r="N37" s="101">
        <v>14.899894974693467</v>
      </c>
    </row>
    <row r="38" spans="1:14" ht="26.25" x14ac:dyDescent="0.25">
      <c r="A38" s="34"/>
      <c r="B38" s="42" t="s">
        <v>89</v>
      </c>
      <c r="C38" s="101">
        <v>0.53785562932907771</v>
      </c>
      <c r="D38" s="101">
        <v>0.97517009890612172</v>
      </c>
      <c r="E38" s="101">
        <v>0.65493294835884319</v>
      </c>
      <c r="F38" s="101">
        <v>0.79420358712521832</v>
      </c>
      <c r="G38" s="101">
        <v>0.95754805873479154</v>
      </c>
      <c r="H38" s="101">
        <v>1.3239412932137009</v>
      </c>
      <c r="I38" s="101">
        <v>1.6376938935643639</v>
      </c>
      <c r="J38" s="101">
        <v>1.3657863358515747</v>
      </c>
      <c r="K38" s="101">
        <v>1.1831413180992698</v>
      </c>
      <c r="L38" s="101">
        <v>1.319855166672278</v>
      </c>
      <c r="M38" s="101">
        <v>1.3548379085058901</v>
      </c>
      <c r="N38" s="101">
        <v>1.4143225717824659</v>
      </c>
    </row>
    <row r="39" spans="1:14" x14ac:dyDescent="0.25">
      <c r="C39" s="1"/>
    </row>
    <row r="94" spans="1:2" x14ac:dyDescent="0.25">
      <c r="A94">
        <v>70553</v>
      </c>
      <c r="B94">
        <f>A94/A95</f>
        <v>0.7824616271848106</v>
      </c>
    </row>
    <row r="95" spans="1:2" x14ac:dyDescent="0.25">
      <c r="A95">
        <v>90168</v>
      </c>
      <c r="B95">
        <v>54764</v>
      </c>
    </row>
    <row r="96" spans="1:2" x14ac:dyDescent="0.25">
      <c r="B96">
        <f>B95/A94</f>
        <v>0.77621079188695019</v>
      </c>
    </row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Normal="100" workbookViewId="0">
      <selection activeCell="D14" sqref="D14"/>
    </sheetView>
  </sheetViews>
  <sheetFormatPr defaultColWidth="9.140625" defaultRowHeight="15" x14ac:dyDescent="0.25"/>
  <cols>
    <col min="1" max="1" width="9.140625" style="5"/>
    <col min="2" max="2" width="22.7109375" style="5" customWidth="1"/>
    <col min="3" max="14" width="5.28515625" style="5" customWidth="1"/>
    <col min="15" max="16384" width="9.140625" style="5"/>
  </cols>
  <sheetData>
    <row r="1" spans="1:14" x14ac:dyDescent="0.25">
      <c r="A1" s="33" t="s">
        <v>226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117"/>
      <c r="C3" s="62"/>
      <c r="D3" s="62"/>
      <c r="E3" s="98"/>
      <c r="F3" s="98"/>
      <c r="G3" s="98"/>
      <c r="H3" s="98"/>
      <c r="I3" s="98"/>
      <c r="J3" s="98"/>
      <c r="K3" s="98"/>
      <c r="L3" s="98"/>
      <c r="M3" s="98"/>
      <c r="N3" s="34"/>
    </row>
    <row r="4" spans="1:14" x14ac:dyDescent="0.25">
      <c r="A4" s="34"/>
      <c r="B4" s="115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x14ac:dyDescent="0.25">
      <c r="A5" s="34"/>
      <c r="B5" s="115"/>
      <c r="C5" s="39" t="s">
        <v>35</v>
      </c>
      <c r="D5" s="39" t="s">
        <v>32</v>
      </c>
      <c r="E5" s="39" t="s">
        <v>33</v>
      </c>
      <c r="F5" s="39" t="s">
        <v>34</v>
      </c>
      <c r="G5" s="39" t="s">
        <v>35</v>
      </c>
      <c r="H5" s="39" t="s">
        <v>32</v>
      </c>
      <c r="I5" s="39" t="s">
        <v>33</v>
      </c>
      <c r="J5" s="39" t="s">
        <v>34</v>
      </c>
      <c r="K5" s="39" t="s">
        <v>35</v>
      </c>
      <c r="L5" s="39" t="s">
        <v>32</v>
      </c>
      <c r="M5" s="39" t="s">
        <v>33</v>
      </c>
      <c r="N5" s="39" t="s">
        <v>34</v>
      </c>
    </row>
    <row r="6" spans="1:14" x14ac:dyDescent="0.25">
      <c r="A6" s="34"/>
      <c r="B6" s="64" t="s">
        <v>55</v>
      </c>
      <c r="C6" s="116">
        <v>18.181818181818183</v>
      </c>
      <c r="D6" s="116">
        <v>18.181818181818183</v>
      </c>
      <c r="E6" s="116">
        <v>12.121212121212121</v>
      </c>
      <c r="F6" s="116">
        <v>15.625</v>
      </c>
      <c r="G6" s="116">
        <v>15.625</v>
      </c>
      <c r="H6" s="116">
        <v>15.625</v>
      </c>
      <c r="I6" s="116">
        <v>31.25</v>
      </c>
      <c r="J6" s="116">
        <v>12.903225806451612</v>
      </c>
      <c r="K6" s="116">
        <v>16.129032258064516</v>
      </c>
      <c r="L6" s="116">
        <v>19.35483870967742</v>
      </c>
      <c r="M6" s="116">
        <v>12.5</v>
      </c>
      <c r="N6" s="116">
        <v>19.35483870967742</v>
      </c>
    </row>
    <row r="7" spans="1:14" x14ac:dyDescent="0.25">
      <c r="A7" s="34"/>
      <c r="B7" s="64" t="s">
        <v>60</v>
      </c>
      <c r="C7" s="116">
        <v>27.27272727272727</v>
      </c>
      <c r="D7" s="116">
        <v>27.27272727272727</v>
      </c>
      <c r="E7" s="116">
        <v>21.212121212121211</v>
      </c>
      <c r="F7" s="116">
        <v>15.625</v>
      </c>
      <c r="G7" s="116">
        <v>15.625</v>
      </c>
      <c r="H7" s="116">
        <v>9.375</v>
      </c>
      <c r="I7" s="116">
        <v>9.375</v>
      </c>
      <c r="J7" s="116">
        <v>25.806451612903224</v>
      </c>
      <c r="K7" s="116">
        <v>25.806451612903224</v>
      </c>
      <c r="L7" s="116">
        <v>22.58064516129032</v>
      </c>
      <c r="M7" s="116">
        <v>15.625</v>
      </c>
      <c r="N7" s="116">
        <v>16.129032258064516</v>
      </c>
    </row>
    <row r="8" spans="1:14" x14ac:dyDescent="0.25">
      <c r="A8" s="34"/>
      <c r="B8" s="64" t="s">
        <v>61</v>
      </c>
      <c r="C8" s="116">
        <v>42.424242424242422</v>
      </c>
      <c r="D8" s="116">
        <v>39.393939393939391</v>
      </c>
      <c r="E8" s="116">
        <v>45.454545454545453</v>
      </c>
      <c r="F8" s="116">
        <v>43.75</v>
      </c>
      <c r="G8" s="116">
        <v>53.125</v>
      </c>
      <c r="H8" s="116">
        <v>56.25</v>
      </c>
      <c r="I8" s="116">
        <v>43.75</v>
      </c>
      <c r="J8" s="116">
        <v>35.483870967741936</v>
      </c>
      <c r="K8" s="116">
        <v>48.387096774193552</v>
      </c>
      <c r="L8" s="116">
        <v>45.161290322580641</v>
      </c>
      <c r="M8" s="116">
        <v>53.125</v>
      </c>
      <c r="N8" s="116">
        <v>54.838709677419352</v>
      </c>
    </row>
    <row r="9" spans="1:14" x14ac:dyDescent="0.25">
      <c r="A9" s="34"/>
      <c r="B9" s="64" t="s">
        <v>62</v>
      </c>
      <c r="C9" s="116">
        <v>6.0606060606060606</v>
      </c>
      <c r="D9" s="116">
        <v>9.0909090909090917</v>
      </c>
      <c r="E9" s="116">
        <v>15.151515151515152</v>
      </c>
      <c r="F9" s="116">
        <v>18.75</v>
      </c>
      <c r="G9" s="116">
        <v>12.5</v>
      </c>
      <c r="H9" s="116">
        <v>15.625</v>
      </c>
      <c r="I9" s="116">
        <v>15.625</v>
      </c>
      <c r="J9" s="116">
        <v>22.58064516129032</v>
      </c>
      <c r="K9" s="116">
        <v>9.67741935483871</v>
      </c>
      <c r="L9" s="116">
        <v>9.67741935483871</v>
      </c>
      <c r="M9" s="116">
        <v>15.625</v>
      </c>
      <c r="N9" s="116">
        <v>6.4516129032258061</v>
      </c>
    </row>
    <row r="10" spans="1:14" x14ac:dyDescent="0.25">
      <c r="A10" s="34"/>
      <c r="B10" s="64" t="s">
        <v>63</v>
      </c>
      <c r="C10" s="116">
        <v>6.0606060606060606</v>
      </c>
      <c r="D10" s="116">
        <v>6.0606060606060606</v>
      </c>
      <c r="E10" s="116">
        <v>6.0606060606060606</v>
      </c>
      <c r="F10" s="116">
        <v>6.25</v>
      </c>
      <c r="G10" s="116">
        <v>3.125</v>
      </c>
      <c r="H10" s="116">
        <v>3.125</v>
      </c>
      <c r="I10" s="116">
        <v>0</v>
      </c>
      <c r="J10" s="116">
        <v>3.225806451612903</v>
      </c>
      <c r="K10" s="116">
        <v>0</v>
      </c>
      <c r="L10" s="116">
        <v>3.225806451612903</v>
      </c>
      <c r="M10" s="116">
        <v>3.125</v>
      </c>
      <c r="N10" s="116">
        <v>3.225806451612903</v>
      </c>
    </row>
    <row r="12" spans="1:14" x14ac:dyDescent="0.25">
      <c r="B12"/>
      <c r="C12"/>
      <c r="D12"/>
      <c r="E12"/>
      <c r="F12"/>
      <c r="G12"/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B15" sqref="B15"/>
    </sheetView>
  </sheetViews>
  <sheetFormatPr defaultColWidth="9.140625" defaultRowHeight="15" x14ac:dyDescent="0.25"/>
  <cols>
    <col min="1" max="1" width="9.140625" style="5"/>
    <col min="2" max="2" width="18.7109375" style="5" customWidth="1"/>
    <col min="3" max="13" width="5.5703125" style="5" customWidth="1"/>
    <col min="14" max="14" width="6.5703125" style="5" customWidth="1"/>
    <col min="15" max="16384" width="9.140625" style="5"/>
  </cols>
  <sheetData>
    <row r="1" spans="1:14" x14ac:dyDescent="0.25">
      <c r="A1" s="33" t="s">
        <v>227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117"/>
      <c r="C3" s="117"/>
      <c r="D3" s="117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34"/>
      <c r="B4" s="64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x14ac:dyDescent="0.25">
      <c r="A5" s="34"/>
      <c r="B5" s="64"/>
      <c r="C5" s="39" t="s">
        <v>35</v>
      </c>
      <c r="D5" s="39" t="s">
        <v>32</v>
      </c>
      <c r="E5" s="39" t="s">
        <v>33</v>
      </c>
      <c r="F5" s="39" t="s">
        <v>34</v>
      </c>
      <c r="G5" s="39" t="s">
        <v>35</v>
      </c>
      <c r="H5" s="39" t="s">
        <v>32</v>
      </c>
      <c r="I5" s="39" t="s">
        <v>33</v>
      </c>
      <c r="J5" s="39" t="s">
        <v>34</v>
      </c>
      <c r="K5" s="39" t="s">
        <v>35</v>
      </c>
      <c r="L5" s="39" t="s">
        <v>32</v>
      </c>
      <c r="M5" s="39" t="s">
        <v>33</v>
      </c>
      <c r="N5" s="39" t="s">
        <v>34</v>
      </c>
    </row>
    <row r="6" spans="1:14" x14ac:dyDescent="0.25">
      <c r="A6" s="34"/>
      <c r="B6" s="64" t="s">
        <v>55</v>
      </c>
      <c r="C6" s="101">
        <v>18.181818181818183</v>
      </c>
      <c r="D6" s="101">
        <v>18.181818181818183</v>
      </c>
      <c r="E6" s="101">
        <v>12.121212121212121</v>
      </c>
      <c r="F6" s="101">
        <v>15.625</v>
      </c>
      <c r="G6" s="101">
        <v>15.625</v>
      </c>
      <c r="H6" s="101">
        <v>15.625</v>
      </c>
      <c r="I6" s="101">
        <v>31.25</v>
      </c>
      <c r="J6" s="101">
        <v>12.903225806451612</v>
      </c>
      <c r="K6" s="101">
        <v>16.129032258064516</v>
      </c>
      <c r="L6" s="101">
        <v>19.35483870967742</v>
      </c>
      <c r="M6" s="101">
        <v>12.5</v>
      </c>
      <c r="N6" s="101">
        <v>19.35483870967742</v>
      </c>
    </row>
    <row r="7" spans="1:14" x14ac:dyDescent="0.25">
      <c r="A7" s="34"/>
      <c r="B7" s="64" t="s">
        <v>56</v>
      </c>
      <c r="C7" s="101">
        <v>9.0909090909090917</v>
      </c>
      <c r="D7" s="101">
        <v>3.0303030303030303</v>
      </c>
      <c r="E7" s="101">
        <v>9.0909090909090917</v>
      </c>
      <c r="F7" s="101">
        <v>0</v>
      </c>
      <c r="G7" s="101">
        <v>6.25</v>
      </c>
      <c r="H7" s="101">
        <v>3.125</v>
      </c>
      <c r="I7" s="101">
        <v>0</v>
      </c>
      <c r="J7" s="101">
        <v>3.225806451612903</v>
      </c>
      <c r="K7" s="101">
        <v>3.225806451612903</v>
      </c>
      <c r="L7" s="101">
        <v>0</v>
      </c>
      <c r="M7" s="101">
        <v>3.125</v>
      </c>
      <c r="N7" s="101">
        <v>6.4516129032258061</v>
      </c>
    </row>
    <row r="8" spans="1:14" x14ac:dyDescent="0.25">
      <c r="A8" s="34"/>
      <c r="B8" s="64" t="s">
        <v>57</v>
      </c>
      <c r="C8" s="101">
        <v>51.515151515151516</v>
      </c>
      <c r="D8" s="101">
        <v>57.575757575757578</v>
      </c>
      <c r="E8" s="101">
        <v>51.515151515151516</v>
      </c>
      <c r="F8" s="101">
        <v>53.125</v>
      </c>
      <c r="G8" s="101">
        <v>37.5</v>
      </c>
      <c r="H8" s="101">
        <v>37.5</v>
      </c>
      <c r="I8" s="101">
        <v>40.625</v>
      </c>
      <c r="J8" s="101">
        <v>54.838709677419352</v>
      </c>
      <c r="K8" s="101">
        <v>45.161290322580641</v>
      </c>
      <c r="L8" s="101">
        <v>41.935483870967744</v>
      </c>
      <c r="M8" s="101">
        <v>37.5</v>
      </c>
      <c r="N8" s="101">
        <v>38.70967741935484</v>
      </c>
    </row>
    <row r="9" spans="1:14" x14ac:dyDescent="0.25">
      <c r="A9" s="34"/>
      <c r="B9" s="64" t="s">
        <v>58</v>
      </c>
      <c r="C9" s="101">
        <v>18.181818181818183</v>
      </c>
      <c r="D9" s="101">
        <v>18.181818181818183</v>
      </c>
      <c r="E9" s="101">
        <v>24.242424242424242</v>
      </c>
      <c r="F9" s="101">
        <v>28.125</v>
      </c>
      <c r="G9" s="101">
        <v>34.375</v>
      </c>
      <c r="H9" s="101">
        <v>43.75</v>
      </c>
      <c r="I9" s="101">
        <v>28.125</v>
      </c>
      <c r="J9" s="101">
        <v>16.129032258064516</v>
      </c>
      <c r="K9" s="101">
        <v>35.483870967741936</v>
      </c>
      <c r="L9" s="101">
        <v>35.483870967741936</v>
      </c>
      <c r="M9" s="101">
        <v>43.75</v>
      </c>
      <c r="N9" s="101">
        <v>25.806451612903224</v>
      </c>
    </row>
    <row r="10" spans="1:14" x14ac:dyDescent="0.25">
      <c r="A10" s="34"/>
      <c r="B10" s="64" t="s">
        <v>59</v>
      </c>
      <c r="C10" s="101">
        <v>3.0303030303030303</v>
      </c>
      <c r="D10" s="101">
        <v>3.0303030303030303</v>
      </c>
      <c r="E10" s="101">
        <v>3.0303030303030303</v>
      </c>
      <c r="F10" s="101">
        <v>3.125</v>
      </c>
      <c r="G10" s="101">
        <v>6.25</v>
      </c>
      <c r="H10" s="101">
        <v>0</v>
      </c>
      <c r="I10" s="101">
        <v>0</v>
      </c>
      <c r="J10" s="101">
        <v>12.903225806451612</v>
      </c>
      <c r="K10" s="101">
        <v>0</v>
      </c>
      <c r="L10" s="101">
        <v>3.225806451612903</v>
      </c>
      <c r="M10" s="101">
        <v>3.125</v>
      </c>
      <c r="N10" s="101">
        <v>9.67741935483871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22" sqref="G22"/>
    </sheetView>
  </sheetViews>
  <sheetFormatPr defaultRowHeight="15" x14ac:dyDescent="0.25"/>
  <cols>
    <col min="1" max="1" width="23.42578125" style="5" customWidth="1"/>
    <col min="2" max="16384" width="9.140625" style="5"/>
  </cols>
  <sheetData>
    <row r="1" spans="1:8" x14ac:dyDescent="0.25">
      <c r="A1" s="57" t="s">
        <v>180</v>
      </c>
      <c r="B1" s="34"/>
      <c r="C1" s="34"/>
      <c r="D1" s="34"/>
      <c r="E1" s="34"/>
      <c r="F1" s="34"/>
      <c r="G1" s="34"/>
      <c r="H1" s="34"/>
    </row>
    <row r="2" spans="1:8" ht="15.75" customHeight="1" x14ac:dyDescent="0.25">
      <c r="A2" s="34" t="s">
        <v>91</v>
      </c>
      <c r="B2" s="34"/>
      <c r="C2" s="34"/>
      <c r="D2" s="34"/>
      <c r="E2" s="34"/>
      <c r="F2" s="34"/>
      <c r="G2" s="34"/>
      <c r="H2" s="34"/>
    </row>
    <row r="3" spans="1:8" ht="15.75" customHeight="1" x14ac:dyDescent="0.25">
      <c r="A3" s="34"/>
      <c r="B3" s="34"/>
      <c r="C3" s="34"/>
      <c r="D3" s="34"/>
      <c r="E3" s="34"/>
      <c r="F3" s="34"/>
      <c r="G3" s="34"/>
      <c r="H3" s="34"/>
    </row>
    <row r="4" spans="1:8" x14ac:dyDescent="0.25">
      <c r="A4" s="45"/>
      <c r="B4" s="45">
        <v>2017</v>
      </c>
      <c r="C4" s="45">
        <v>2018</v>
      </c>
      <c r="D4" s="45">
        <v>2019</v>
      </c>
      <c r="E4" s="45">
        <v>2020</v>
      </c>
      <c r="F4" s="45">
        <v>2021</v>
      </c>
      <c r="G4" s="45"/>
      <c r="H4" s="45"/>
    </row>
    <row r="5" spans="1:8" x14ac:dyDescent="0.25">
      <c r="A5" s="45" t="s">
        <v>181</v>
      </c>
      <c r="B5" s="45" t="s">
        <v>35</v>
      </c>
      <c r="C5" s="45" t="s">
        <v>35</v>
      </c>
      <c r="D5" s="45" t="s">
        <v>35</v>
      </c>
      <c r="E5" s="45" t="s">
        <v>35</v>
      </c>
      <c r="F5" s="45" t="s">
        <v>32</v>
      </c>
      <c r="G5" s="45" t="s">
        <v>33</v>
      </c>
      <c r="H5" s="127" t="s">
        <v>34</v>
      </c>
    </row>
    <row r="6" spans="1:8" x14ac:dyDescent="0.25">
      <c r="A6" s="66" t="s">
        <v>106</v>
      </c>
      <c r="B6" s="48">
        <v>184542.34908149339</v>
      </c>
      <c r="C6" s="48">
        <v>370309.87374538352</v>
      </c>
      <c r="D6" s="48">
        <v>473413.42623546312</v>
      </c>
      <c r="E6" s="48">
        <v>534857.75711505336</v>
      </c>
      <c r="F6" s="48">
        <v>517864.3283767596</v>
      </c>
      <c r="G6" s="48">
        <v>504340.99567310617</v>
      </c>
      <c r="H6" s="48">
        <v>489956.41543914314</v>
      </c>
    </row>
    <row r="7" spans="1:8" x14ac:dyDescent="0.25">
      <c r="A7" s="66" t="s">
        <v>107</v>
      </c>
      <c r="B7" s="48">
        <v>92137.948269100612</v>
      </c>
      <c r="C7" s="48">
        <v>256196.41260125447</v>
      </c>
      <c r="D7" s="48">
        <v>565860.18782902998</v>
      </c>
      <c r="E7" s="48">
        <v>723010.33240400057</v>
      </c>
      <c r="F7" s="48">
        <v>780019.51508888847</v>
      </c>
      <c r="G7" s="48">
        <v>888618.6357908689</v>
      </c>
      <c r="H7" s="48">
        <v>906219.52430274175</v>
      </c>
    </row>
    <row r="8" spans="1:8" x14ac:dyDescent="0.25">
      <c r="A8" s="66" t="s">
        <v>108</v>
      </c>
      <c r="B8" s="48">
        <v>56408.394699000964</v>
      </c>
      <c r="C8" s="48">
        <v>86390.374117597559</v>
      </c>
      <c r="D8" s="48">
        <v>197393.77159729751</v>
      </c>
      <c r="E8" s="48">
        <v>317524.31130640622</v>
      </c>
      <c r="F8" s="48">
        <v>350284.26487310149</v>
      </c>
      <c r="G8" s="48">
        <v>373865.74343071238</v>
      </c>
      <c r="H8" s="48">
        <v>440837.58163706074</v>
      </c>
    </row>
    <row r="9" spans="1:8" x14ac:dyDescent="0.25">
      <c r="A9" s="66" t="s">
        <v>157</v>
      </c>
      <c r="B9" s="48">
        <v>255460.2775404909</v>
      </c>
      <c r="C9" s="48">
        <v>336548.33208636707</v>
      </c>
      <c r="D9" s="48">
        <v>332508.26247496734</v>
      </c>
      <c r="E9" s="48">
        <v>501060.43333242764</v>
      </c>
      <c r="F9" s="48">
        <v>518554.04337455292</v>
      </c>
      <c r="G9" s="48">
        <v>529350.04788937548</v>
      </c>
      <c r="H9" s="48">
        <v>537810.20692430495</v>
      </c>
    </row>
    <row r="10" spans="1:8" x14ac:dyDescent="0.25">
      <c r="A10" s="66" t="s">
        <v>109</v>
      </c>
      <c r="B10" s="48">
        <v>170705.35684520935</v>
      </c>
      <c r="C10" s="48">
        <v>327978.04982407583</v>
      </c>
      <c r="D10" s="48">
        <v>423807.50864426757</v>
      </c>
      <c r="E10" s="48">
        <v>644289.6545785988</v>
      </c>
      <c r="F10" s="48">
        <v>662952.56635042478</v>
      </c>
      <c r="G10" s="48">
        <v>673511.31870459474</v>
      </c>
      <c r="H10" s="48">
        <v>717641.14676128607</v>
      </c>
    </row>
    <row r="11" spans="1:8" x14ac:dyDescent="0.25">
      <c r="A11" s="66" t="s">
        <v>182</v>
      </c>
      <c r="B11" s="48">
        <v>759254.32643529528</v>
      </c>
      <c r="C11" s="48">
        <v>1377423.0423746784</v>
      </c>
      <c r="D11" s="48">
        <v>1992983.1567810257</v>
      </c>
      <c r="E11" s="48">
        <v>2720742.4887364865</v>
      </c>
      <c r="F11" s="48">
        <v>2829674.718063727</v>
      </c>
      <c r="G11" s="48">
        <v>2969686.7414886579</v>
      </c>
      <c r="H11" s="48">
        <v>3092464.8750645365</v>
      </c>
    </row>
    <row r="12" spans="1:8" x14ac:dyDescent="0.25">
      <c r="A12" s="34"/>
      <c r="B12" s="63"/>
      <c r="C12" s="63"/>
      <c r="D12" s="63"/>
      <c r="E12" s="63"/>
      <c r="F12" s="63"/>
      <c r="G12" s="63"/>
      <c r="H12" s="63"/>
    </row>
    <row r="13" spans="1:8" x14ac:dyDescent="0.25">
      <c r="A13" s="66" t="s">
        <v>106</v>
      </c>
      <c r="B13" s="118">
        <f>B6/B$11*100</f>
        <v>24.305735595596943</v>
      </c>
      <c r="C13" s="118">
        <f t="shared" ref="C13:H13" si="0">C6/C$11*100</f>
        <v>26.884251413927924</v>
      </c>
      <c r="D13" s="118">
        <f t="shared" si="0"/>
        <v>23.754010395155504</v>
      </c>
      <c r="E13" s="118">
        <f t="shared" si="0"/>
        <v>19.658521867809746</v>
      </c>
      <c r="F13" s="118">
        <f t="shared" si="0"/>
        <v>18.30119642624933</v>
      </c>
      <c r="G13" s="118">
        <f t="shared" si="0"/>
        <v>16.982969571406304</v>
      </c>
      <c r="H13" s="118">
        <f t="shared" si="0"/>
        <v>15.843556361458051</v>
      </c>
    </row>
    <row r="14" spans="1:8" x14ac:dyDescent="0.25">
      <c r="A14" s="66" t="s">
        <v>107</v>
      </c>
      <c r="B14" s="118">
        <f t="shared" ref="B14:H17" si="1">B7/B$11*100</f>
        <v>12.135320808995449</v>
      </c>
      <c r="C14" s="118">
        <f t="shared" si="1"/>
        <v>18.599689762672451</v>
      </c>
      <c r="D14" s="118">
        <f t="shared" si="1"/>
        <v>28.392622682420519</v>
      </c>
      <c r="E14" s="118">
        <f t="shared" si="1"/>
        <v>26.574008212727502</v>
      </c>
      <c r="F14" s="118">
        <f t="shared" si="1"/>
        <v>27.565695452890626</v>
      </c>
      <c r="G14" s="118">
        <f t="shared" si="1"/>
        <v>29.922975490183124</v>
      </c>
      <c r="H14" s="118">
        <f t="shared" si="1"/>
        <v>29.304116971864712</v>
      </c>
    </row>
    <row r="15" spans="1:8" x14ac:dyDescent="0.25">
      <c r="A15" s="66" t="s">
        <v>108</v>
      </c>
      <c r="B15" s="118">
        <f t="shared" si="1"/>
        <v>7.4294465945079029</v>
      </c>
      <c r="C15" s="118">
        <f t="shared" si="1"/>
        <v>6.271883906389462</v>
      </c>
      <c r="D15" s="118">
        <f t="shared" si="1"/>
        <v>9.9044375224986254</v>
      </c>
      <c r="E15" s="118">
        <f t="shared" si="1"/>
        <v>11.67050217434817</v>
      </c>
      <c r="F15" s="118">
        <f t="shared" si="1"/>
        <v>12.378958706348833</v>
      </c>
      <c r="G15" s="118">
        <f t="shared" si="1"/>
        <v>12.589400026862741</v>
      </c>
      <c r="H15" s="118">
        <f t="shared" si="1"/>
        <v>14.255217098556727</v>
      </c>
    </row>
    <row r="16" spans="1:8" x14ac:dyDescent="0.25">
      <c r="A16" s="66" t="s">
        <v>157</v>
      </c>
      <c r="B16" s="118">
        <f t="shared" si="1"/>
        <v>33.646206369330656</v>
      </c>
      <c r="C16" s="118">
        <f t="shared" si="1"/>
        <v>24.433185864682319</v>
      </c>
      <c r="D16" s="118">
        <f t="shared" si="1"/>
        <v>16.683947445497697</v>
      </c>
      <c r="E16" s="118">
        <f t="shared" si="1"/>
        <v>18.416312289999933</v>
      </c>
      <c r="F16" s="118">
        <f t="shared" si="1"/>
        <v>18.325570782545139</v>
      </c>
      <c r="G16" s="118">
        <f t="shared" si="1"/>
        <v>17.825114026135314</v>
      </c>
      <c r="H16" s="118">
        <f t="shared" si="1"/>
        <v>17.390988375028236</v>
      </c>
    </row>
    <row r="17" spans="1:8" x14ac:dyDescent="0.25">
      <c r="A17" s="66" t="s">
        <v>109</v>
      </c>
      <c r="B17" s="118">
        <f t="shared" si="1"/>
        <v>22.483290631569037</v>
      </c>
      <c r="C17" s="118">
        <f t="shared" si="1"/>
        <v>23.810989052327848</v>
      </c>
      <c r="D17" s="118">
        <f t="shared" si="1"/>
        <v>21.264981954427647</v>
      </c>
      <c r="E17" s="118">
        <f t="shared" si="1"/>
        <v>23.680655455114646</v>
      </c>
      <c r="F17" s="118">
        <f t="shared" si="1"/>
        <v>23.428578631966079</v>
      </c>
      <c r="G17" s="118">
        <f t="shared" si="1"/>
        <v>22.679540885412511</v>
      </c>
      <c r="H17" s="118">
        <f t="shared" si="1"/>
        <v>23.206121193092279</v>
      </c>
    </row>
    <row r="18" spans="1:8" x14ac:dyDescent="0.25">
      <c r="A18" s="66" t="s">
        <v>183</v>
      </c>
      <c r="B18" s="69">
        <f>B11/1000000</f>
        <v>0.75925432643529533</v>
      </c>
      <c r="C18" s="69">
        <f t="shared" ref="C18:H18" si="2">C11/1000000</f>
        <v>1.3774230423746785</v>
      </c>
      <c r="D18" s="69">
        <f t="shared" si="2"/>
        <v>1.9929831567810257</v>
      </c>
      <c r="E18" s="69">
        <f t="shared" si="2"/>
        <v>2.7207424887364864</v>
      </c>
      <c r="F18" s="69">
        <f t="shared" si="2"/>
        <v>2.8296747180637269</v>
      </c>
      <c r="G18" s="69">
        <f t="shared" si="2"/>
        <v>2.9696867414886579</v>
      </c>
      <c r="H18" s="69">
        <f t="shared" si="2"/>
        <v>3.0924648750645365</v>
      </c>
    </row>
    <row r="19" spans="1:8" x14ac:dyDescent="0.25">
      <c r="C19" s="7"/>
      <c r="D19" s="7"/>
      <c r="E19" s="7"/>
      <c r="F19" s="7"/>
      <c r="G19" s="7"/>
      <c r="H19" s="7"/>
    </row>
  </sheetData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23" sqref="G23"/>
    </sheetView>
  </sheetViews>
  <sheetFormatPr defaultRowHeight="15" x14ac:dyDescent="0.25"/>
  <cols>
    <col min="1" max="1" width="9.140625" style="5"/>
    <col min="2" max="2" width="34" style="5" customWidth="1"/>
    <col min="3" max="16384" width="9.140625" style="5"/>
  </cols>
  <sheetData>
    <row r="1" spans="1:9" x14ac:dyDescent="0.25">
      <c r="A1" s="57" t="s">
        <v>184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x14ac:dyDescent="0.25">
      <c r="A4" s="34"/>
      <c r="B4" s="66"/>
      <c r="C4" s="45">
        <v>2017</v>
      </c>
      <c r="D4" s="45">
        <v>2018</v>
      </c>
      <c r="E4" s="45">
        <v>2019</v>
      </c>
      <c r="F4" s="45">
        <v>2020</v>
      </c>
      <c r="G4" s="45">
        <v>2021</v>
      </c>
      <c r="H4" s="45"/>
      <c r="I4" s="45"/>
    </row>
    <row r="5" spans="1:9" x14ac:dyDescent="0.25">
      <c r="A5" s="34"/>
      <c r="B5" s="66"/>
      <c r="C5" s="45" t="s">
        <v>35</v>
      </c>
      <c r="D5" s="45" t="s">
        <v>35</v>
      </c>
      <c r="E5" s="45" t="s">
        <v>35</v>
      </c>
      <c r="F5" s="45" t="s">
        <v>35</v>
      </c>
      <c r="G5" s="45" t="s">
        <v>32</v>
      </c>
      <c r="H5" s="45" t="s">
        <v>33</v>
      </c>
      <c r="I5" s="127" t="s">
        <v>34</v>
      </c>
    </row>
    <row r="6" spans="1:9" x14ac:dyDescent="0.25">
      <c r="A6" s="34"/>
      <c r="B6" s="66" t="s">
        <v>185</v>
      </c>
      <c r="C6" s="48">
        <v>4666.3924040000002</v>
      </c>
      <c r="D6" s="48">
        <v>20166.837988200703</v>
      </c>
      <c r="E6" s="48">
        <v>30922.863100971754</v>
      </c>
      <c r="F6" s="48">
        <v>103403.9450038052</v>
      </c>
      <c r="G6" s="48">
        <v>197279.16069849659</v>
      </c>
      <c r="H6" s="48">
        <v>249783.48323803314</v>
      </c>
      <c r="I6" s="48">
        <v>268213.7102938731</v>
      </c>
    </row>
    <row r="7" spans="1:9" x14ac:dyDescent="0.25">
      <c r="A7" s="34"/>
      <c r="B7" s="66" t="s">
        <v>186</v>
      </c>
      <c r="C7" s="48">
        <v>1443.8584848</v>
      </c>
      <c r="D7" s="48">
        <v>24047.015973562178</v>
      </c>
      <c r="E7" s="48">
        <v>124381.37638349386</v>
      </c>
      <c r="F7" s="48">
        <v>214619.74524695368</v>
      </c>
      <c r="G7" s="48">
        <v>214569.61595088235</v>
      </c>
      <c r="H7" s="48">
        <v>222477.70136331188</v>
      </c>
      <c r="I7" s="48">
        <v>244433.6969307143</v>
      </c>
    </row>
    <row r="8" spans="1:9" x14ac:dyDescent="0.25">
      <c r="A8" s="34"/>
      <c r="B8" s="66" t="s">
        <v>187</v>
      </c>
      <c r="C8" s="48">
        <v>16.558059966293513</v>
      </c>
      <c r="D8" s="48">
        <v>53.439385901829752</v>
      </c>
      <c r="E8" s="48">
        <v>2674.31889962897</v>
      </c>
      <c r="F8" s="48">
        <v>2213.7060787459909</v>
      </c>
      <c r="G8" s="48">
        <v>3586.9926493077169</v>
      </c>
      <c r="H8" s="48">
        <v>7899.8632598057538</v>
      </c>
      <c r="I8" s="48">
        <v>32326.025923348701</v>
      </c>
    </row>
    <row r="9" spans="1:9" x14ac:dyDescent="0.25">
      <c r="A9" s="34"/>
      <c r="B9" s="66" t="s">
        <v>188</v>
      </c>
      <c r="C9" s="48">
        <v>142419.53401933514</v>
      </c>
      <c r="D9" s="48">
        <v>298319.49337118753</v>
      </c>
      <c r="E9" s="48">
        <v>605275.40104223287</v>
      </c>
      <c r="F9" s="48">
        <v>720297.24738090055</v>
      </c>
      <c r="G9" s="48">
        <v>714868.01066330262</v>
      </c>
      <c r="H9" s="48">
        <v>782323.33136042766</v>
      </c>
      <c r="I9" s="48">
        <v>802083.67279186822</v>
      </c>
    </row>
    <row r="10" spans="1:9" x14ac:dyDescent="0.25">
      <c r="A10" s="34"/>
      <c r="B10" s="66" t="s">
        <v>90</v>
      </c>
      <c r="C10" s="48">
        <v>148546.34296810144</v>
      </c>
      <c r="D10" s="48">
        <v>342586.78671885224</v>
      </c>
      <c r="E10" s="48">
        <v>763253.95942632749</v>
      </c>
      <c r="F10" s="48">
        <v>1040534.6437104054</v>
      </c>
      <c r="G10" s="48">
        <v>1130303.7799619893</v>
      </c>
      <c r="H10" s="48">
        <v>1262484.3792215784</v>
      </c>
      <c r="I10" s="48">
        <v>1347057.1059398043</v>
      </c>
    </row>
    <row r="11" spans="1:9" x14ac:dyDescent="0.25">
      <c r="A11" s="34"/>
      <c r="B11" s="34"/>
      <c r="C11" s="63"/>
      <c r="D11" s="63"/>
      <c r="E11" s="63"/>
      <c r="F11" s="63"/>
      <c r="G11" s="63"/>
      <c r="H11" s="63"/>
      <c r="I11" s="63"/>
    </row>
    <row r="12" spans="1:9" x14ac:dyDescent="0.25">
      <c r="A12" s="34"/>
      <c r="B12" s="66" t="s">
        <v>185</v>
      </c>
      <c r="C12" s="118">
        <f>C6/C$10*100</f>
        <v>3.141371447294433</v>
      </c>
      <c r="D12" s="118">
        <f t="shared" ref="D12:I12" si="0">D6/D$10*100</f>
        <v>5.8866362539401873</v>
      </c>
      <c r="E12" s="118">
        <f t="shared" si="0"/>
        <v>4.0514513837850004</v>
      </c>
      <c r="F12" s="118">
        <f t="shared" si="0"/>
        <v>9.9375783044647843</v>
      </c>
      <c r="G12" s="118">
        <f t="shared" si="0"/>
        <v>17.45364071109546</v>
      </c>
      <c r="H12" s="118">
        <f t="shared" si="0"/>
        <v>19.785075154121468</v>
      </c>
      <c r="I12" s="118">
        <f t="shared" si="0"/>
        <v>19.911086850824177</v>
      </c>
    </row>
    <row r="13" spans="1:9" x14ac:dyDescent="0.25">
      <c r="A13" s="34"/>
      <c r="B13" s="66" t="s">
        <v>186</v>
      </c>
      <c r="C13" s="118">
        <f t="shared" ref="C13:I15" si="1">C7/C$10*100</f>
        <v>0.9719919426828646</v>
      </c>
      <c r="D13" s="118">
        <f t="shared" si="1"/>
        <v>7.0192479411929671</v>
      </c>
      <c r="E13" s="118">
        <f t="shared" si="1"/>
        <v>16.296197988541149</v>
      </c>
      <c r="F13" s="118">
        <f t="shared" si="1"/>
        <v>20.625910587815586</v>
      </c>
      <c r="G13" s="118">
        <f t="shared" si="1"/>
        <v>18.983358257732984</v>
      </c>
      <c r="H13" s="118">
        <f t="shared" si="1"/>
        <v>17.622214185373682</v>
      </c>
      <c r="I13" s="118">
        <f t="shared" si="1"/>
        <v>18.145756096968118</v>
      </c>
    </row>
    <row r="14" spans="1:9" x14ac:dyDescent="0.25">
      <c r="A14" s="34"/>
      <c r="B14" s="66" t="s">
        <v>187</v>
      </c>
      <c r="C14" s="118">
        <f t="shared" si="1"/>
        <v>1.1146730128421376E-2</v>
      </c>
      <c r="D14" s="118">
        <f t="shared" si="1"/>
        <v>1.5598787803128379E-2</v>
      </c>
      <c r="E14" s="118">
        <f t="shared" si="1"/>
        <v>0.35038388816731802</v>
      </c>
      <c r="F14" s="118">
        <f t="shared" si="1"/>
        <v>0.21274698465129574</v>
      </c>
      <c r="G14" s="118">
        <f t="shared" si="1"/>
        <v>0.31734766466306452</v>
      </c>
      <c r="H14" s="118">
        <f t="shared" si="1"/>
        <v>0.6257394855591516</v>
      </c>
      <c r="I14" s="118">
        <f t="shared" si="1"/>
        <v>2.3997517091746254</v>
      </c>
    </row>
    <row r="15" spans="1:9" x14ac:dyDescent="0.25">
      <c r="A15" s="34"/>
      <c r="B15" s="66" t="s">
        <v>188</v>
      </c>
      <c r="C15" s="118">
        <f t="shared" si="1"/>
        <v>95.875489879894289</v>
      </c>
      <c r="D15" s="118">
        <f t="shared" si="1"/>
        <v>87.078517017063717</v>
      </c>
      <c r="E15" s="118">
        <f t="shared" si="1"/>
        <v>79.301966739506526</v>
      </c>
      <c r="F15" s="118">
        <f t="shared" si="1"/>
        <v>69.223764123068335</v>
      </c>
      <c r="G15" s="118">
        <f t="shared" si="1"/>
        <v>63.245653366508492</v>
      </c>
      <c r="H15" s="118">
        <f t="shared" si="1"/>
        <v>61.966971174945705</v>
      </c>
      <c r="I15" s="118">
        <f t="shared" si="1"/>
        <v>59.543405343033072</v>
      </c>
    </row>
  </sheetData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E1" workbookViewId="0">
      <selection activeCell="A16" sqref="A16"/>
    </sheetView>
  </sheetViews>
  <sheetFormatPr defaultRowHeight="15" x14ac:dyDescent="0.25"/>
  <cols>
    <col min="1" max="1" width="23.28515625" style="5" customWidth="1"/>
    <col min="2" max="8" width="10.5703125" style="5" customWidth="1"/>
    <col min="9" max="10" width="9.140625" style="5"/>
    <col min="11" max="11" width="10.5703125" style="5" customWidth="1"/>
    <col min="12" max="16384" width="9.140625" style="5"/>
  </cols>
  <sheetData>
    <row r="1" spans="1:8" x14ac:dyDescent="0.25">
      <c r="A1" s="103" t="s">
        <v>189</v>
      </c>
      <c r="B1" s="35"/>
      <c r="C1" s="35"/>
      <c r="D1" s="35"/>
      <c r="E1" s="35"/>
      <c r="F1" s="35"/>
      <c r="G1" s="35"/>
      <c r="H1" s="35"/>
    </row>
    <row r="2" spans="1:8" x14ac:dyDescent="0.25">
      <c r="A2" s="35" t="s">
        <v>190</v>
      </c>
      <c r="B2" s="35"/>
      <c r="C2" s="35"/>
      <c r="D2" s="35"/>
      <c r="E2" s="35"/>
      <c r="F2" s="35"/>
      <c r="G2" s="35"/>
      <c r="H2" s="35"/>
    </row>
    <row r="3" spans="1:8" x14ac:dyDescent="0.25">
      <c r="A3" s="35" t="s">
        <v>191</v>
      </c>
      <c r="B3" s="35"/>
      <c r="C3" s="35"/>
      <c r="D3" s="35"/>
      <c r="E3" s="35"/>
      <c r="F3" s="35"/>
      <c r="G3" s="35"/>
      <c r="H3" s="35"/>
    </row>
    <row r="4" spans="1:8" x14ac:dyDescent="0.25">
      <c r="A4" s="35"/>
      <c r="B4" s="35"/>
      <c r="C4" s="35"/>
      <c r="D4" s="35"/>
      <c r="E4" s="35"/>
      <c r="F4" s="35"/>
      <c r="G4" s="35"/>
      <c r="H4" s="35"/>
    </row>
    <row r="5" spans="1:8" x14ac:dyDescent="0.25">
      <c r="A5" s="64"/>
      <c r="B5" s="36">
        <v>2017</v>
      </c>
      <c r="C5" s="36">
        <v>2018</v>
      </c>
      <c r="D5" s="36">
        <v>2019</v>
      </c>
      <c r="E5" s="36">
        <v>2020</v>
      </c>
      <c r="F5" s="36">
        <v>2021</v>
      </c>
      <c r="G5" s="36"/>
      <c r="H5" s="64"/>
    </row>
    <row r="6" spans="1:8" x14ac:dyDescent="0.25">
      <c r="A6" s="36" t="s">
        <v>192</v>
      </c>
      <c r="B6" s="36" t="s">
        <v>35</v>
      </c>
      <c r="C6" s="36" t="s">
        <v>35</v>
      </c>
      <c r="D6" s="36" t="s">
        <v>35</v>
      </c>
      <c r="E6" s="36" t="s">
        <v>35</v>
      </c>
      <c r="F6" s="36" t="s">
        <v>32</v>
      </c>
      <c r="G6" s="36" t="s">
        <v>33</v>
      </c>
      <c r="H6" s="128" t="s">
        <v>34</v>
      </c>
    </row>
    <row r="7" spans="1:8" x14ac:dyDescent="0.25">
      <c r="A7" s="64" t="s">
        <v>193</v>
      </c>
      <c r="B7" s="65">
        <v>50.296169226066809</v>
      </c>
      <c r="C7" s="65">
        <v>66.875267665843836</v>
      </c>
      <c r="D7" s="65">
        <v>64.737788405628407</v>
      </c>
      <c r="E7" s="65">
        <v>51.586579389667584</v>
      </c>
      <c r="F7" s="65">
        <v>47.449682828977707</v>
      </c>
      <c r="G7" s="65">
        <v>48.379010595065822</v>
      </c>
      <c r="H7" s="65">
        <v>44.735346812149004</v>
      </c>
    </row>
    <row r="8" spans="1:8" x14ac:dyDescent="0.25">
      <c r="A8" s="64" t="s">
        <v>194</v>
      </c>
      <c r="B8" s="65">
        <v>14.805448888378109</v>
      </c>
      <c r="C8" s="65">
        <v>19.133417334864259</v>
      </c>
      <c r="D8" s="65">
        <v>22.581862908851871</v>
      </c>
      <c r="E8" s="65">
        <v>33.42171547485853</v>
      </c>
      <c r="F8" s="65">
        <v>35.37969315129655</v>
      </c>
      <c r="G8" s="65">
        <v>35.63695484784072</v>
      </c>
      <c r="H8" s="65">
        <v>39.031228263875235</v>
      </c>
    </row>
    <row r="9" spans="1:8" x14ac:dyDescent="0.25">
      <c r="A9" s="64" t="s">
        <v>195</v>
      </c>
      <c r="B9" s="65">
        <v>13.878531030812704</v>
      </c>
      <c r="C9" s="65">
        <v>4.2783124974330047</v>
      </c>
      <c r="D9" s="65">
        <v>4.6120857816671004</v>
      </c>
      <c r="E9" s="65">
        <v>6.6008707243179474</v>
      </c>
      <c r="F9" s="65">
        <v>6.9148600922006542</v>
      </c>
      <c r="G9" s="65">
        <v>6.8974000552289532</v>
      </c>
      <c r="H9" s="65">
        <v>7.3945000486631596</v>
      </c>
    </row>
    <row r="10" spans="1:8" x14ac:dyDescent="0.25">
      <c r="A10" s="64" t="s">
        <v>196</v>
      </c>
      <c r="B10" s="65">
        <v>4.2392614556570916</v>
      </c>
      <c r="C10" s="65">
        <v>0.34084367606924393</v>
      </c>
      <c r="D10" s="65">
        <v>0.70470029252067035</v>
      </c>
      <c r="E10" s="65">
        <v>1.1573912215551263</v>
      </c>
      <c r="F10" s="65">
        <v>1.4003074946977376</v>
      </c>
      <c r="G10" s="65">
        <v>1.1074653465135658</v>
      </c>
      <c r="H10" s="65">
        <v>1.5274192133048192</v>
      </c>
    </row>
    <row r="11" spans="1:8" x14ac:dyDescent="0.25">
      <c r="A11" s="64" t="s">
        <v>197</v>
      </c>
      <c r="B11" s="65">
        <v>16.780589399085287</v>
      </c>
      <c r="C11" s="65">
        <v>9.3721588257896808</v>
      </c>
      <c r="D11" s="65">
        <v>7.3635626113319486</v>
      </c>
      <c r="E11" s="65">
        <v>7.2334431896008038</v>
      </c>
      <c r="F11" s="65">
        <v>8.8554564328273635</v>
      </c>
      <c r="G11" s="65">
        <v>7.9791691553509656</v>
      </c>
      <c r="H11" s="65">
        <v>7.3115056620077858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selection activeCell="P12" sqref="P12"/>
    </sheetView>
  </sheetViews>
  <sheetFormatPr defaultColWidth="8.85546875" defaultRowHeight="15" x14ac:dyDescent="0.25"/>
  <cols>
    <col min="1" max="1" width="8.85546875" style="5"/>
    <col min="2" max="2" width="30.140625" style="5" customWidth="1"/>
    <col min="3" max="10" width="6" style="5" customWidth="1"/>
    <col min="11" max="13" width="6.42578125" style="5" customWidth="1"/>
    <col min="14" max="14" width="7.42578125" style="5" customWidth="1"/>
    <col min="15" max="15" width="4.85546875" style="5" customWidth="1"/>
    <col min="16" max="16384" width="8.85546875" style="5"/>
  </cols>
  <sheetData>
    <row r="1" spans="1:15" x14ac:dyDescent="0.25">
      <c r="A1" s="33" t="s">
        <v>153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5" x14ac:dyDescent="0.25">
      <c r="A2" s="34" t="s">
        <v>162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5" x14ac:dyDescent="0.25">
      <c r="A3" s="34" t="s">
        <v>133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5" x14ac:dyDescent="0.25">
      <c r="A4" s="34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5" x14ac:dyDescent="0.25">
      <c r="A5" s="34"/>
      <c r="B5" s="44"/>
      <c r="C5" s="121">
        <v>2019</v>
      </c>
      <c r="D5" s="120"/>
      <c r="E5" s="120"/>
      <c r="F5" s="120"/>
      <c r="G5" s="121">
        <v>2020</v>
      </c>
      <c r="H5" s="44"/>
      <c r="I5" s="44"/>
      <c r="J5" s="44"/>
      <c r="K5" s="121">
        <v>2021</v>
      </c>
      <c r="L5" s="121"/>
      <c r="M5" s="121"/>
    </row>
    <row r="6" spans="1:15" x14ac:dyDescent="0.25">
      <c r="A6" s="34"/>
      <c r="B6" s="44"/>
      <c r="C6" s="119" t="s">
        <v>32</v>
      </c>
      <c r="D6" s="119" t="s">
        <v>33</v>
      </c>
      <c r="E6" s="119" t="s">
        <v>34</v>
      </c>
      <c r="F6" s="119" t="s">
        <v>35</v>
      </c>
      <c r="G6" s="119" t="s">
        <v>32</v>
      </c>
      <c r="H6" s="119" t="s">
        <v>33</v>
      </c>
      <c r="I6" s="119" t="s">
        <v>34</v>
      </c>
      <c r="J6" s="119" t="s">
        <v>35</v>
      </c>
      <c r="K6" s="119" t="s">
        <v>32</v>
      </c>
      <c r="L6" s="119" t="s">
        <v>33</v>
      </c>
      <c r="M6" s="119" t="s">
        <v>34</v>
      </c>
      <c r="O6" s="23"/>
    </row>
    <row r="7" spans="1:15" x14ac:dyDescent="0.25">
      <c r="A7" s="34"/>
      <c r="B7" s="47" t="s">
        <v>106</v>
      </c>
      <c r="C7" s="59">
        <v>12.449613636077117</v>
      </c>
      <c r="D7" s="59">
        <v>30.954194492176207</v>
      </c>
      <c r="E7" s="59">
        <v>15.03936804869797</v>
      </c>
      <c r="F7" s="59">
        <v>45.43179957264816</v>
      </c>
      <c r="G7" s="59">
        <v>10.511896531667146</v>
      </c>
      <c r="H7" s="59">
        <v>-36.214321852309581</v>
      </c>
      <c r="I7" s="59">
        <v>-6.1094635224336988</v>
      </c>
      <c r="J7" s="59">
        <v>19.168783658797707</v>
      </c>
      <c r="K7" s="59">
        <v>-3.7395433584471327</v>
      </c>
      <c r="L7" s="59">
        <v>-0.67653726123364599</v>
      </c>
      <c r="M7" s="59">
        <v>-14.702659324449368</v>
      </c>
      <c r="O7" s="1"/>
    </row>
    <row r="8" spans="1:15" x14ac:dyDescent="0.25">
      <c r="A8" s="34"/>
      <c r="B8" s="44" t="s">
        <v>107</v>
      </c>
      <c r="C8" s="59">
        <v>17.90272605925556</v>
      </c>
      <c r="D8" s="59">
        <v>71.895950158002108</v>
      </c>
      <c r="E8" s="59">
        <v>96.492192432308528</v>
      </c>
      <c r="F8" s="59">
        <v>85.401668670264414</v>
      </c>
      <c r="G8" s="59">
        <v>49.942088644052561</v>
      </c>
      <c r="H8" s="59">
        <v>-33.977741527988144</v>
      </c>
      <c r="I8" s="59">
        <v>42.413089153489949</v>
      </c>
      <c r="J8" s="59">
        <v>95.929234559913596</v>
      </c>
      <c r="K8" s="59">
        <v>64.172741410385271</v>
      </c>
      <c r="L8" s="59">
        <v>128.21578532950451</v>
      </c>
      <c r="M8" s="59">
        <v>23.057538187726418</v>
      </c>
      <c r="O8" s="1"/>
    </row>
    <row r="9" spans="1:15" x14ac:dyDescent="0.25">
      <c r="A9" s="34"/>
      <c r="B9" s="44" t="s">
        <v>108</v>
      </c>
      <c r="C9" s="59">
        <v>20.772464261462655</v>
      </c>
      <c r="D9" s="59">
        <v>19.711449587364953</v>
      </c>
      <c r="E9" s="59">
        <v>20.935664465602418</v>
      </c>
      <c r="F9" s="59">
        <v>34.817852443810494</v>
      </c>
      <c r="G9" s="59">
        <v>21.46457030755807</v>
      </c>
      <c r="H9" s="59">
        <v>19.617650129769579</v>
      </c>
      <c r="I9" s="59">
        <v>43.439974151565885</v>
      </c>
      <c r="J9" s="59">
        <v>52.558969221463336</v>
      </c>
      <c r="K9" s="59">
        <v>40.009773179788105</v>
      </c>
      <c r="L9" s="59">
        <v>29.915816940209425</v>
      </c>
      <c r="M9" s="59">
        <v>71.872768340180798</v>
      </c>
      <c r="O9" s="1"/>
    </row>
    <row r="10" spans="1:15" x14ac:dyDescent="0.25">
      <c r="A10" s="34"/>
      <c r="B10" s="44" t="s">
        <v>157</v>
      </c>
      <c r="C10" s="59">
        <v>-2.0755663723153699</v>
      </c>
      <c r="D10" s="59">
        <v>5.9845552482460009</v>
      </c>
      <c r="E10" s="59">
        <v>2.7417261047022077</v>
      </c>
      <c r="F10" s="59">
        <v>20.228518571046166</v>
      </c>
      <c r="G10" s="59">
        <v>14.411760952447443</v>
      </c>
      <c r="H10" s="59">
        <v>23.232869612383425</v>
      </c>
      <c r="I10" s="59">
        <v>20.469476187316555</v>
      </c>
      <c r="J10" s="59">
        <v>40.708414650860306</v>
      </c>
      <c r="K10" s="59">
        <v>13.663880801441586</v>
      </c>
      <c r="L10" s="59">
        <v>27.77542063823476</v>
      </c>
      <c r="M10" s="59">
        <v>8.3833250783181814</v>
      </c>
      <c r="O10" s="1"/>
    </row>
    <row r="11" spans="1:15" x14ac:dyDescent="0.25">
      <c r="A11" s="34"/>
      <c r="B11" s="44" t="s">
        <v>109</v>
      </c>
      <c r="C11" s="59">
        <v>21.220820145863804</v>
      </c>
      <c r="D11" s="59">
        <v>8.8121378073031895</v>
      </c>
      <c r="E11" s="59">
        <v>45.843031496364055</v>
      </c>
      <c r="F11" s="59">
        <v>49.301464437931429</v>
      </c>
      <c r="G11" s="59">
        <v>17.064582256768556</v>
      </c>
      <c r="H11" s="59">
        <v>36.217475613606624</v>
      </c>
      <c r="I11" s="59">
        <v>72.203447613553564</v>
      </c>
      <c r="J11" s="59">
        <v>19.296363634238659</v>
      </c>
      <c r="K11" s="59">
        <v>9.6787631132073528</v>
      </c>
      <c r="L11" s="59">
        <v>49.798689304412818</v>
      </c>
      <c r="M11" s="59">
        <v>34.982832211886532</v>
      </c>
      <c r="O11" s="25"/>
    </row>
    <row r="12" spans="1:15" x14ac:dyDescent="0.25">
      <c r="A12" s="34"/>
      <c r="B12" s="44" t="s">
        <v>158</v>
      </c>
      <c r="C12" s="59">
        <v>-0.49918151537573596</v>
      </c>
      <c r="D12" s="59">
        <v>42.941448674889827</v>
      </c>
      <c r="E12" s="59">
        <v>13.171744666973447</v>
      </c>
      <c r="F12" s="59">
        <v>61.664279800954468</v>
      </c>
      <c r="G12" s="59">
        <v>87.382065476498724</v>
      </c>
      <c r="H12" s="59">
        <v>77.861307614179708</v>
      </c>
      <c r="I12" s="59">
        <v>93.851488128425586</v>
      </c>
      <c r="J12" s="59">
        <v>30.066742242890168</v>
      </c>
      <c r="K12" s="59">
        <v>12.476747099454325</v>
      </c>
      <c r="L12" s="59">
        <v>117.44478092081393</v>
      </c>
      <c r="M12" s="59">
        <v>76.073060921434816</v>
      </c>
      <c r="O12" s="25"/>
    </row>
    <row r="13" spans="1:15" x14ac:dyDescent="0.25">
      <c r="A13" s="34"/>
      <c r="B13" s="44" t="s">
        <v>159</v>
      </c>
      <c r="C13" s="59">
        <v>-8.6988576430422242</v>
      </c>
      <c r="D13" s="59">
        <v>12.589202481064934</v>
      </c>
      <c r="E13" s="59">
        <v>-30.552369802764066</v>
      </c>
      <c r="F13" s="59">
        <v>0.51300882533938053</v>
      </c>
      <c r="G13" s="59">
        <v>4.5397904372502875</v>
      </c>
      <c r="H13" s="59">
        <v>9.3578949537106144</v>
      </c>
      <c r="I13" s="59">
        <v>19.449080269339461</v>
      </c>
      <c r="J13" s="59">
        <v>35.188879808788478</v>
      </c>
      <c r="K13" s="59">
        <v>37.427508145995105</v>
      </c>
      <c r="L13" s="59">
        <v>5.980300775653328</v>
      </c>
      <c r="M13" s="59">
        <v>19.560054412536495</v>
      </c>
      <c r="O13" s="25"/>
    </row>
    <row r="14" spans="1:15" x14ac:dyDescent="0.25">
      <c r="A14" s="34"/>
      <c r="B14" s="44" t="s">
        <v>111</v>
      </c>
      <c r="C14" s="59">
        <v>8.7116373811147625</v>
      </c>
      <c r="D14" s="59">
        <v>-5.2719698072687846</v>
      </c>
      <c r="E14" s="59">
        <v>11.126312300374888</v>
      </c>
      <c r="F14" s="59">
        <v>3.7842742652830226</v>
      </c>
      <c r="G14" s="59">
        <v>49.507286011072821</v>
      </c>
      <c r="H14" s="59">
        <v>127.23014817793702</v>
      </c>
      <c r="I14" s="59">
        <v>101.82616364067511</v>
      </c>
      <c r="J14" s="59">
        <v>70.499443047215138</v>
      </c>
      <c r="K14" s="59">
        <v>226.38850777038357</v>
      </c>
      <c r="L14" s="59">
        <v>61.979917549421359</v>
      </c>
      <c r="M14" s="59">
        <v>138.01662087177968</v>
      </c>
      <c r="O14" s="25"/>
    </row>
    <row r="15" spans="1:15" x14ac:dyDescent="0.25">
      <c r="A15" s="34"/>
      <c r="B15" s="44" t="s">
        <v>113</v>
      </c>
      <c r="C15" s="59">
        <v>0.90209758652433725</v>
      </c>
      <c r="D15" s="59">
        <v>6.3685599554298822</v>
      </c>
      <c r="E15" s="59">
        <v>7.9169723501038796</v>
      </c>
      <c r="F15" s="59">
        <v>0.18025280836183583</v>
      </c>
      <c r="G15" s="59">
        <v>-12.051226519971102</v>
      </c>
      <c r="H15" s="59">
        <v>1.645227887455341</v>
      </c>
      <c r="I15" s="59">
        <v>14.426668126045533</v>
      </c>
      <c r="J15" s="59">
        <v>13.319604656832073</v>
      </c>
      <c r="K15" s="59">
        <v>26.846337038032548</v>
      </c>
      <c r="L15" s="59">
        <v>35.018092517727851</v>
      </c>
      <c r="M15" s="59">
        <v>29.942240589279283</v>
      </c>
      <c r="O15" s="25"/>
    </row>
    <row r="16" spans="1:15" x14ac:dyDescent="0.25">
      <c r="A16" s="34"/>
      <c r="B16" s="44" t="s">
        <v>114</v>
      </c>
      <c r="C16" s="59">
        <v>2.0949791786888761</v>
      </c>
      <c r="D16" s="59">
        <v>32.195423576102641</v>
      </c>
      <c r="E16" s="59">
        <v>2.7061080632562464</v>
      </c>
      <c r="F16" s="59">
        <v>6.1396315599293594</v>
      </c>
      <c r="G16" s="59">
        <v>-1.7431225055886372</v>
      </c>
      <c r="H16" s="59">
        <v>12.810237760548706</v>
      </c>
      <c r="I16" s="59">
        <v>17.9044804144356</v>
      </c>
      <c r="J16" s="59">
        <v>40.056590808519104</v>
      </c>
      <c r="K16" s="59">
        <v>36.607140845183217</v>
      </c>
      <c r="L16" s="59">
        <v>41.090765717093483</v>
      </c>
      <c r="M16" s="59">
        <v>33.581118488752104</v>
      </c>
      <c r="O16" s="25"/>
    </row>
    <row r="17" spans="1:15" x14ac:dyDescent="0.25">
      <c r="A17" s="34"/>
      <c r="B17" s="44" t="s">
        <v>15</v>
      </c>
      <c r="C17" s="59">
        <v>9.200595005218549</v>
      </c>
      <c r="D17" s="59">
        <v>-2.7089895416445975</v>
      </c>
      <c r="E17" s="59">
        <v>24.42018956064689</v>
      </c>
      <c r="F17" s="59">
        <v>-25.815943868553774</v>
      </c>
      <c r="G17" s="59">
        <v>0.87490347255630996</v>
      </c>
      <c r="H17" s="59">
        <v>-0.95296817941524992</v>
      </c>
      <c r="I17" s="59">
        <v>0.381769734822205</v>
      </c>
      <c r="J17" s="59">
        <v>-0.35197093465025009</v>
      </c>
      <c r="K17" s="59">
        <v>2.7081669896999953E-3</v>
      </c>
      <c r="L17" s="59">
        <v>-3.6458473306759435E-2</v>
      </c>
      <c r="M17" s="59">
        <v>0.26291576681934375</v>
      </c>
      <c r="O17" s="25"/>
    </row>
    <row r="18" spans="1:15" x14ac:dyDescent="0.25">
      <c r="A18" s="34"/>
      <c r="B18" s="49" t="s">
        <v>97</v>
      </c>
      <c r="C18" s="60">
        <v>81.981327723472319</v>
      </c>
      <c r="D18" s="60">
        <v>223.47196263166637</v>
      </c>
      <c r="E18" s="60">
        <v>209.84093968626644</v>
      </c>
      <c r="F18" s="60">
        <v>281.64680708701496</v>
      </c>
      <c r="G18" s="60">
        <v>241.90459506431213</v>
      </c>
      <c r="H18" s="60">
        <v>236.82778018987804</v>
      </c>
      <c r="I18" s="60">
        <v>420.25617389723578</v>
      </c>
      <c r="J18" s="60">
        <v>416.44105535486835</v>
      </c>
      <c r="K18" s="60">
        <v>463.53456421241367</v>
      </c>
      <c r="L18" s="60">
        <v>496.50657395853102</v>
      </c>
      <c r="M18" s="60">
        <v>421.02981554426424</v>
      </c>
      <c r="O18" s="26"/>
    </row>
    <row r="19" spans="1:15" x14ac:dyDescent="0.25">
      <c r="A19" s="34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15" x14ac:dyDescent="0.25">
      <c r="A20" s="34"/>
      <c r="B20" s="52" t="s">
        <v>115</v>
      </c>
      <c r="C20" s="61">
        <f t="shared" ref="C20:M27" si="0">C7</f>
        <v>12.449613636077117</v>
      </c>
      <c r="D20" s="61">
        <f t="shared" si="0"/>
        <v>30.954194492176207</v>
      </c>
      <c r="E20" s="61">
        <f t="shared" si="0"/>
        <v>15.03936804869797</v>
      </c>
      <c r="F20" s="61">
        <f t="shared" si="0"/>
        <v>45.43179957264816</v>
      </c>
      <c r="G20" s="61">
        <f t="shared" si="0"/>
        <v>10.511896531667146</v>
      </c>
      <c r="H20" s="61">
        <f t="shared" si="0"/>
        <v>-36.214321852309581</v>
      </c>
      <c r="I20" s="61">
        <f t="shared" si="0"/>
        <v>-6.1094635224336988</v>
      </c>
      <c r="J20" s="61">
        <f t="shared" si="0"/>
        <v>19.168783658797707</v>
      </c>
      <c r="K20" s="61">
        <f t="shared" si="0"/>
        <v>-3.7395433584471327</v>
      </c>
      <c r="L20" s="61">
        <f t="shared" si="0"/>
        <v>-0.67653726123364599</v>
      </c>
      <c r="M20" s="61">
        <f t="shared" si="0"/>
        <v>-14.702659324449368</v>
      </c>
    </row>
    <row r="21" spans="1:15" x14ac:dyDescent="0.25">
      <c r="A21" s="34"/>
      <c r="B21" s="52" t="s">
        <v>107</v>
      </c>
      <c r="C21" s="61">
        <f t="shared" si="0"/>
        <v>17.90272605925556</v>
      </c>
      <c r="D21" s="61">
        <f t="shared" si="0"/>
        <v>71.895950158002108</v>
      </c>
      <c r="E21" s="61">
        <f t="shared" si="0"/>
        <v>96.492192432308528</v>
      </c>
      <c r="F21" s="61">
        <f t="shared" si="0"/>
        <v>85.401668670264414</v>
      </c>
      <c r="G21" s="61">
        <f t="shared" si="0"/>
        <v>49.942088644052561</v>
      </c>
      <c r="H21" s="61">
        <f t="shared" si="0"/>
        <v>-33.977741527988144</v>
      </c>
      <c r="I21" s="61">
        <f t="shared" si="0"/>
        <v>42.413089153489949</v>
      </c>
      <c r="J21" s="61">
        <f t="shared" si="0"/>
        <v>95.929234559913596</v>
      </c>
      <c r="K21" s="61">
        <f t="shared" si="0"/>
        <v>64.172741410385271</v>
      </c>
      <c r="L21" s="61">
        <f t="shared" si="0"/>
        <v>128.21578532950451</v>
      </c>
      <c r="M21" s="61">
        <f t="shared" si="0"/>
        <v>23.057538187726418</v>
      </c>
    </row>
    <row r="22" spans="1:15" x14ac:dyDescent="0.25">
      <c r="A22" s="34"/>
      <c r="B22" s="52" t="s">
        <v>108</v>
      </c>
      <c r="C22" s="61">
        <f t="shared" si="0"/>
        <v>20.772464261462655</v>
      </c>
      <c r="D22" s="61">
        <f t="shared" si="0"/>
        <v>19.711449587364953</v>
      </c>
      <c r="E22" s="61">
        <f t="shared" si="0"/>
        <v>20.935664465602418</v>
      </c>
      <c r="F22" s="61">
        <f t="shared" si="0"/>
        <v>34.817852443810494</v>
      </c>
      <c r="G22" s="61">
        <f t="shared" si="0"/>
        <v>21.46457030755807</v>
      </c>
      <c r="H22" s="61">
        <f t="shared" si="0"/>
        <v>19.617650129769579</v>
      </c>
      <c r="I22" s="61">
        <f t="shared" si="0"/>
        <v>43.439974151565885</v>
      </c>
      <c r="J22" s="61">
        <f t="shared" si="0"/>
        <v>52.558969221463336</v>
      </c>
      <c r="K22" s="61">
        <f t="shared" si="0"/>
        <v>40.009773179788105</v>
      </c>
      <c r="L22" s="61">
        <f t="shared" si="0"/>
        <v>29.915816940209425</v>
      </c>
      <c r="M22" s="61">
        <f t="shared" si="0"/>
        <v>71.872768340180798</v>
      </c>
    </row>
    <row r="23" spans="1:15" x14ac:dyDescent="0.25">
      <c r="A23" s="34"/>
      <c r="B23" s="52" t="s">
        <v>157</v>
      </c>
      <c r="C23" s="61">
        <f t="shared" si="0"/>
        <v>-2.0755663723153699</v>
      </c>
      <c r="D23" s="61">
        <f t="shared" si="0"/>
        <v>5.9845552482460009</v>
      </c>
      <c r="E23" s="61">
        <f t="shared" si="0"/>
        <v>2.7417261047022077</v>
      </c>
      <c r="F23" s="61">
        <f t="shared" si="0"/>
        <v>20.228518571046166</v>
      </c>
      <c r="G23" s="61">
        <f t="shared" si="0"/>
        <v>14.411760952447443</v>
      </c>
      <c r="H23" s="61">
        <f t="shared" si="0"/>
        <v>23.232869612383425</v>
      </c>
      <c r="I23" s="61">
        <f t="shared" si="0"/>
        <v>20.469476187316555</v>
      </c>
      <c r="J23" s="61">
        <f t="shared" si="0"/>
        <v>40.708414650860306</v>
      </c>
      <c r="K23" s="61">
        <f t="shared" si="0"/>
        <v>13.663880801441586</v>
      </c>
      <c r="L23" s="61">
        <f t="shared" si="0"/>
        <v>27.77542063823476</v>
      </c>
      <c r="M23" s="61">
        <f t="shared" si="0"/>
        <v>8.3833250783181814</v>
      </c>
    </row>
    <row r="24" spans="1:15" x14ac:dyDescent="0.25">
      <c r="A24" s="34"/>
      <c r="B24" s="52" t="s">
        <v>109</v>
      </c>
      <c r="C24" s="61">
        <f t="shared" si="0"/>
        <v>21.220820145863804</v>
      </c>
      <c r="D24" s="61">
        <f t="shared" si="0"/>
        <v>8.8121378073031895</v>
      </c>
      <c r="E24" s="61">
        <f t="shared" si="0"/>
        <v>45.843031496364055</v>
      </c>
      <c r="F24" s="61">
        <f t="shared" si="0"/>
        <v>49.301464437931429</v>
      </c>
      <c r="G24" s="61">
        <f t="shared" si="0"/>
        <v>17.064582256768556</v>
      </c>
      <c r="H24" s="61">
        <f t="shared" si="0"/>
        <v>36.217475613606624</v>
      </c>
      <c r="I24" s="61">
        <f t="shared" si="0"/>
        <v>72.203447613553564</v>
      </c>
      <c r="J24" s="61">
        <f t="shared" si="0"/>
        <v>19.296363634238659</v>
      </c>
      <c r="K24" s="61">
        <f t="shared" si="0"/>
        <v>9.6787631132073528</v>
      </c>
      <c r="L24" s="61">
        <f t="shared" si="0"/>
        <v>49.798689304412818</v>
      </c>
      <c r="M24" s="61">
        <f t="shared" si="0"/>
        <v>34.982832211886532</v>
      </c>
    </row>
    <row r="25" spans="1:15" x14ac:dyDescent="0.25">
      <c r="A25" s="34"/>
      <c r="B25" s="52" t="s">
        <v>158</v>
      </c>
      <c r="C25" s="61">
        <f t="shared" si="0"/>
        <v>-0.49918151537573596</v>
      </c>
      <c r="D25" s="61">
        <f t="shared" si="0"/>
        <v>42.941448674889827</v>
      </c>
      <c r="E25" s="61">
        <f t="shared" si="0"/>
        <v>13.171744666973447</v>
      </c>
      <c r="F25" s="61">
        <f t="shared" si="0"/>
        <v>61.664279800954468</v>
      </c>
      <c r="G25" s="61">
        <f t="shared" si="0"/>
        <v>87.382065476498724</v>
      </c>
      <c r="H25" s="61">
        <f t="shared" si="0"/>
        <v>77.861307614179708</v>
      </c>
      <c r="I25" s="61">
        <f t="shared" si="0"/>
        <v>93.851488128425586</v>
      </c>
      <c r="J25" s="61">
        <f t="shared" si="0"/>
        <v>30.066742242890168</v>
      </c>
      <c r="K25" s="61">
        <f t="shared" si="0"/>
        <v>12.476747099454325</v>
      </c>
      <c r="L25" s="61">
        <f t="shared" si="0"/>
        <v>117.44478092081393</v>
      </c>
      <c r="M25" s="61">
        <f t="shared" si="0"/>
        <v>76.073060921434816</v>
      </c>
    </row>
    <row r="26" spans="1:15" x14ac:dyDescent="0.25">
      <c r="A26" s="34"/>
      <c r="B26" s="52" t="s">
        <v>159</v>
      </c>
      <c r="C26" s="61">
        <f t="shared" si="0"/>
        <v>-8.6988576430422242</v>
      </c>
      <c r="D26" s="61">
        <f t="shared" si="0"/>
        <v>12.589202481064934</v>
      </c>
      <c r="E26" s="61">
        <f t="shared" si="0"/>
        <v>-30.552369802764066</v>
      </c>
      <c r="F26" s="61">
        <f t="shared" si="0"/>
        <v>0.51300882533938053</v>
      </c>
      <c r="G26" s="61">
        <f t="shared" si="0"/>
        <v>4.5397904372502875</v>
      </c>
      <c r="H26" s="61">
        <f t="shared" si="0"/>
        <v>9.3578949537106144</v>
      </c>
      <c r="I26" s="61">
        <f t="shared" si="0"/>
        <v>19.449080269339461</v>
      </c>
      <c r="J26" s="61">
        <f t="shared" si="0"/>
        <v>35.188879808788478</v>
      </c>
      <c r="K26" s="61">
        <f t="shared" si="0"/>
        <v>37.427508145995105</v>
      </c>
      <c r="L26" s="61">
        <f t="shared" si="0"/>
        <v>5.980300775653328</v>
      </c>
      <c r="M26" s="61">
        <f t="shared" si="0"/>
        <v>19.560054412536495</v>
      </c>
    </row>
    <row r="27" spans="1:15" x14ac:dyDescent="0.25">
      <c r="A27" s="34"/>
      <c r="B27" s="52" t="s">
        <v>111</v>
      </c>
      <c r="C27" s="61">
        <f t="shared" si="0"/>
        <v>8.7116373811147625</v>
      </c>
      <c r="D27" s="61">
        <f t="shared" si="0"/>
        <v>-5.2719698072687846</v>
      </c>
      <c r="E27" s="61">
        <f t="shared" si="0"/>
        <v>11.126312300374888</v>
      </c>
      <c r="F27" s="61">
        <f t="shared" si="0"/>
        <v>3.7842742652830226</v>
      </c>
      <c r="G27" s="61">
        <f t="shared" si="0"/>
        <v>49.507286011072821</v>
      </c>
      <c r="H27" s="61">
        <f t="shared" si="0"/>
        <v>127.23014817793702</v>
      </c>
      <c r="I27" s="61">
        <f t="shared" si="0"/>
        <v>101.82616364067511</v>
      </c>
      <c r="J27" s="61">
        <f t="shared" si="0"/>
        <v>70.499443047215138</v>
      </c>
      <c r="K27" s="61">
        <f t="shared" si="0"/>
        <v>226.38850777038357</v>
      </c>
      <c r="L27" s="61">
        <f t="shared" si="0"/>
        <v>61.979917549421359</v>
      </c>
      <c r="M27" s="61">
        <f t="shared" si="0"/>
        <v>138.01662087177968</v>
      </c>
    </row>
    <row r="28" spans="1:15" x14ac:dyDescent="0.25">
      <c r="A28" s="34"/>
      <c r="B28" s="52" t="s">
        <v>116</v>
      </c>
      <c r="C28" s="61">
        <f t="shared" ref="C28:M28" si="1">(C15+C16)</f>
        <v>2.9970767652132135</v>
      </c>
      <c r="D28" s="61">
        <f t="shared" si="1"/>
        <v>38.563983531532521</v>
      </c>
      <c r="E28" s="61">
        <f t="shared" si="1"/>
        <v>10.623080413360126</v>
      </c>
      <c r="F28" s="61">
        <f t="shared" si="1"/>
        <v>6.3198843682911949</v>
      </c>
      <c r="G28" s="61">
        <f>(G15+G16)</f>
        <v>-13.79434902555974</v>
      </c>
      <c r="H28" s="61">
        <f t="shared" si="1"/>
        <v>14.455465648004047</v>
      </c>
      <c r="I28" s="61">
        <f t="shared" si="1"/>
        <v>32.331148540481131</v>
      </c>
      <c r="J28" s="61">
        <f t="shared" si="1"/>
        <v>53.376195465351174</v>
      </c>
      <c r="K28" s="61">
        <f t="shared" si="1"/>
        <v>63.453477883215768</v>
      </c>
      <c r="L28" s="61">
        <f t="shared" si="1"/>
        <v>76.108858234821327</v>
      </c>
      <c r="M28" s="61">
        <f t="shared" si="1"/>
        <v>63.52335907803139</v>
      </c>
    </row>
    <row r="29" spans="1:15" x14ac:dyDescent="0.25">
      <c r="A29" s="34"/>
      <c r="B29" s="52" t="s">
        <v>15</v>
      </c>
      <c r="C29" s="61">
        <f t="shared" ref="C29:M29" si="2">C17</f>
        <v>9.200595005218549</v>
      </c>
      <c r="D29" s="61">
        <f t="shared" si="2"/>
        <v>-2.7089895416445975</v>
      </c>
      <c r="E29" s="61">
        <f t="shared" si="2"/>
        <v>24.42018956064689</v>
      </c>
      <c r="F29" s="61">
        <f t="shared" si="2"/>
        <v>-25.815943868553774</v>
      </c>
      <c r="G29" s="61">
        <f t="shared" si="2"/>
        <v>0.87490347255630996</v>
      </c>
      <c r="H29" s="61">
        <f t="shared" si="2"/>
        <v>-0.95296817941524992</v>
      </c>
      <c r="I29" s="61">
        <f t="shared" si="2"/>
        <v>0.381769734822205</v>
      </c>
      <c r="J29" s="61">
        <f t="shared" si="2"/>
        <v>-0.35197093465025009</v>
      </c>
      <c r="K29" s="61">
        <f t="shared" si="2"/>
        <v>2.7081669896999953E-3</v>
      </c>
      <c r="L29" s="61">
        <f t="shared" si="2"/>
        <v>-3.6458473306759435E-2</v>
      </c>
      <c r="M29" s="61">
        <f t="shared" si="2"/>
        <v>0.26291576681934375</v>
      </c>
    </row>
    <row r="30" spans="1:15" x14ac:dyDescent="0.25">
      <c r="A30" s="34"/>
      <c r="B30" s="52" t="s">
        <v>118</v>
      </c>
      <c r="C30" s="61">
        <f t="shared" ref="C30:M30" si="3">SUM(C20:C29)</f>
        <v>81.981327723472319</v>
      </c>
      <c r="D30" s="61">
        <f t="shared" si="3"/>
        <v>223.4719626316664</v>
      </c>
      <c r="E30" s="61">
        <f t="shared" si="3"/>
        <v>209.84093968626644</v>
      </c>
      <c r="F30" s="61">
        <f t="shared" si="3"/>
        <v>281.64680708701496</v>
      </c>
      <c r="G30" s="61">
        <f t="shared" si="3"/>
        <v>241.90459506431213</v>
      </c>
      <c r="H30" s="61">
        <f t="shared" si="3"/>
        <v>236.82778018987801</v>
      </c>
      <c r="I30" s="61">
        <f t="shared" si="3"/>
        <v>420.25617389723578</v>
      </c>
      <c r="J30" s="61">
        <f t="shared" si="3"/>
        <v>416.44105535486835</v>
      </c>
      <c r="K30" s="61">
        <f t="shared" si="3"/>
        <v>463.53456421241367</v>
      </c>
      <c r="L30" s="61">
        <f t="shared" si="3"/>
        <v>496.50657395853102</v>
      </c>
      <c r="M30" s="61">
        <f t="shared" si="3"/>
        <v>421.02981554426424</v>
      </c>
    </row>
    <row r="31" spans="1:15" x14ac:dyDescent="0.25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5" x14ac:dyDescent="0.25">
      <c r="A32" s="34" t="s">
        <v>136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</sheetData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opLeftCell="F1" workbookViewId="0">
      <selection activeCell="S10" sqref="S10"/>
    </sheetView>
  </sheetViews>
  <sheetFormatPr defaultRowHeight="15" x14ac:dyDescent="0.25"/>
  <cols>
    <col min="1" max="1" width="9.140625" style="5"/>
    <col min="2" max="2" width="38.42578125" style="5" customWidth="1"/>
    <col min="3" max="13" width="6.85546875" style="5" customWidth="1"/>
    <col min="14" max="16384" width="9.140625" style="5"/>
  </cols>
  <sheetData>
    <row r="1" spans="1:13" x14ac:dyDescent="0.25">
      <c r="A1" s="130" t="s">
        <v>198</v>
      </c>
    </row>
    <row r="2" spans="1:13" x14ac:dyDescent="0.25">
      <c r="A2" s="90" t="s">
        <v>199</v>
      </c>
    </row>
    <row r="3" spans="1:13" x14ac:dyDescent="0.25">
      <c r="A3" s="34" t="s">
        <v>200</v>
      </c>
    </row>
    <row r="5" spans="1:13" x14ac:dyDescent="0.25">
      <c r="B5" s="36"/>
      <c r="C5" s="36">
        <v>2019</v>
      </c>
      <c r="D5" s="36"/>
      <c r="E5" s="36"/>
      <c r="F5" s="36"/>
      <c r="G5" s="36">
        <v>2020</v>
      </c>
      <c r="H5" s="36"/>
      <c r="I5" s="36"/>
      <c r="J5" s="36"/>
      <c r="K5" s="36">
        <v>2021</v>
      </c>
      <c r="L5" s="36"/>
      <c r="M5" s="36"/>
    </row>
    <row r="6" spans="1:13" x14ac:dyDescent="0.25">
      <c r="B6" s="36"/>
      <c r="C6" s="39" t="s">
        <v>32</v>
      </c>
      <c r="D6" s="39" t="s">
        <v>33</v>
      </c>
      <c r="E6" s="39" t="s">
        <v>34</v>
      </c>
      <c r="F6" s="39" t="s">
        <v>35</v>
      </c>
      <c r="G6" s="39" t="s">
        <v>32</v>
      </c>
      <c r="H6" s="39" t="s">
        <v>33</v>
      </c>
      <c r="I6" s="39" t="s">
        <v>34</v>
      </c>
      <c r="J6" s="39" t="s">
        <v>35</v>
      </c>
      <c r="K6" s="39" t="s">
        <v>32</v>
      </c>
      <c r="L6" s="39" t="s">
        <v>33</v>
      </c>
      <c r="M6" s="39" t="s">
        <v>34</v>
      </c>
    </row>
    <row r="7" spans="1:13" x14ac:dyDescent="0.25">
      <c r="B7" s="64" t="s">
        <v>111</v>
      </c>
      <c r="C7" s="64"/>
      <c r="D7" s="65">
        <v>9.6479684273596007</v>
      </c>
      <c r="E7" s="64"/>
      <c r="F7" s="64"/>
      <c r="G7" s="64"/>
      <c r="H7" s="64"/>
      <c r="I7" s="65">
        <v>6.4833240701359633</v>
      </c>
      <c r="J7" s="65">
        <v>7.7888207490793144</v>
      </c>
      <c r="K7" s="65">
        <v>11.346636817549038</v>
      </c>
      <c r="L7" s="65">
        <v>9.5399718159192339</v>
      </c>
      <c r="M7" s="65">
        <v>9.4805768277053222</v>
      </c>
    </row>
    <row r="8" spans="1:13" x14ac:dyDescent="0.25">
      <c r="B8" s="64" t="s">
        <v>110</v>
      </c>
      <c r="C8" s="65">
        <v>18.246445634710501</v>
      </c>
      <c r="D8" s="64"/>
      <c r="E8" s="65">
        <v>8.5945344613437271</v>
      </c>
      <c r="F8" s="65">
        <v>6.3284657636812902</v>
      </c>
      <c r="G8" s="65">
        <v>14.402151529403437</v>
      </c>
      <c r="H8" s="65">
        <v>12.142283150430067</v>
      </c>
      <c r="I8" s="64"/>
      <c r="J8" s="65">
        <v>1.0174103563520553E-2</v>
      </c>
      <c r="K8" s="65"/>
      <c r="L8" s="65">
        <v>7.4804143793204085</v>
      </c>
      <c r="M8" s="65">
        <v>18.016778118637774</v>
      </c>
    </row>
    <row r="9" spans="1:13" x14ac:dyDescent="0.25">
      <c r="B9" s="64" t="s">
        <v>201</v>
      </c>
      <c r="C9" s="64"/>
      <c r="D9" s="64"/>
      <c r="E9" s="64"/>
      <c r="F9" s="64"/>
      <c r="G9" s="64"/>
      <c r="H9" s="65">
        <v>5.9018447878255831</v>
      </c>
      <c r="I9" s="64"/>
      <c r="J9" s="64"/>
      <c r="K9" s="65"/>
      <c r="L9" s="65"/>
      <c r="M9" s="65"/>
    </row>
    <row r="10" spans="1:13" x14ac:dyDescent="0.25">
      <c r="B10" s="64" t="s">
        <v>202</v>
      </c>
      <c r="C10" s="64"/>
      <c r="D10" s="65">
        <v>14.4967370151351</v>
      </c>
      <c r="E10" s="64"/>
      <c r="F10" s="65">
        <v>10.755050776270947</v>
      </c>
      <c r="G10" s="64"/>
      <c r="H10" s="65">
        <v>4.4812908754744214</v>
      </c>
      <c r="I10" s="65">
        <v>1.0034342382203576E-2</v>
      </c>
      <c r="J10" s="65">
        <v>1.0034342382203576E-2</v>
      </c>
      <c r="K10" s="65"/>
      <c r="L10" s="65"/>
      <c r="M10" s="65"/>
    </row>
    <row r="11" spans="1:13" x14ac:dyDescent="0.25">
      <c r="B11" s="64" t="s">
        <v>203</v>
      </c>
      <c r="C11" s="64"/>
      <c r="D11" s="65">
        <v>4.9435445586720297</v>
      </c>
      <c r="E11" s="65">
        <v>4.9155293977549475</v>
      </c>
      <c r="F11" s="65">
        <v>5.5755118241896273</v>
      </c>
      <c r="G11" s="65">
        <v>2.2878678051982226</v>
      </c>
      <c r="H11" s="65">
        <v>2.388383463952942</v>
      </c>
      <c r="I11" s="65">
        <v>4.2397698524362042</v>
      </c>
      <c r="J11" s="65">
        <v>1.7104711182077688</v>
      </c>
      <c r="K11" s="65">
        <v>0.77350669003611983</v>
      </c>
      <c r="L11" s="65">
        <v>2.8408030456660651E-2</v>
      </c>
      <c r="M11" s="65">
        <v>0.48313485319661187</v>
      </c>
    </row>
    <row r="12" spans="1:13" x14ac:dyDescent="0.25">
      <c r="B12" s="64" t="s">
        <v>204</v>
      </c>
      <c r="C12" s="64"/>
      <c r="D12" s="64"/>
      <c r="E12" s="64"/>
      <c r="F12" s="65">
        <v>12.89640825728473</v>
      </c>
      <c r="G12" s="65">
        <v>6.909022924761854</v>
      </c>
      <c r="H12" s="65">
        <v>3.3322916603323316</v>
      </c>
      <c r="I12" s="65">
        <v>1.0006849657751005E-2</v>
      </c>
      <c r="J12" s="65">
        <v>3.8153022845111684</v>
      </c>
      <c r="K12" s="65">
        <v>0.99772528757732726</v>
      </c>
      <c r="L12" s="65">
        <v>1.0034342382203576E-2</v>
      </c>
      <c r="M12" s="65"/>
    </row>
    <row r="13" spans="1:13" x14ac:dyDescent="0.25">
      <c r="B13" s="64" t="s">
        <v>15</v>
      </c>
      <c r="C13" s="64"/>
      <c r="D13" s="64"/>
      <c r="E13" s="64"/>
      <c r="F13" s="64"/>
      <c r="G13" s="64"/>
      <c r="H13" s="64"/>
      <c r="I13" s="65">
        <v>7.1619853552640222E-3</v>
      </c>
      <c r="J13" s="64">
        <v>9.9795071742736514E-3</v>
      </c>
      <c r="K13" s="65"/>
      <c r="L13" s="65">
        <v>5.4128348777082165</v>
      </c>
      <c r="M13" s="65">
        <v>7.2830125959099545</v>
      </c>
    </row>
    <row r="14" spans="1:13" x14ac:dyDescent="0.25">
      <c r="B14" s="36" t="s">
        <v>205</v>
      </c>
      <c r="C14" s="129">
        <v>18.246445634710501</v>
      </c>
      <c r="D14" s="129">
        <v>9.1316044974412307</v>
      </c>
      <c r="E14" s="129">
        <v>8.593681378616532</v>
      </c>
      <c r="F14" s="129">
        <v>9.0460417773036159</v>
      </c>
      <c r="G14" s="129">
        <v>11.693453722482769</v>
      </c>
      <c r="H14" s="129">
        <v>3.6248406812441467</v>
      </c>
      <c r="I14" s="129">
        <v>3.7958311760470167</v>
      </c>
      <c r="J14" s="129">
        <v>2.8445917321871854</v>
      </c>
      <c r="K14" s="129">
        <v>2.9488129557632914</v>
      </c>
      <c r="L14" s="129">
        <v>7.314993562173119</v>
      </c>
      <c r="M14" s="129">
        <v>9.911953829136225</v>
      </c>
    </row>
    <row r="15" spans="1:13" x14ac:dyDescent="0.25">
      <c r="B15" s="64" t="s">
        <v>206</v>
      </c>
      <c r="C15" s="65">
        <v>0.41910899999999995</v>
      </c>
      <c r="D15" s="65">
        <v>3.9316610000000001</v>
      </c>
      <c r="E15" s="65">
        <v>0.31022778519999999</v>
      </c>
      <c r="F15" s="65">
        <v>1.3768755078999999</v>
      </c>
      <c r="G15" s="65">
        <v>1.3314940000000002</v>
      </c>
      <c r="H15" s="65">
        <v>17.885291159099999</v>
      </c>
      <c r="I15" s="65">
        <v>14.177428583600001</v>
      </c>
      <c r="J15" s="65">
        <v>9.3475920069999905</v>
      </c>
      <c r="K15" s="65">
        <v>5.484341947299999</v>
      </c>
      <c r="L15" s="65">
        <v>8.2230749675000006</v>
      </c>
      <c r="M15" s="65">
        <v>5.3162626173000005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F1" zoomScaleNormal="100" workbookViewId="0">
      <selection activeCell="R10" sqref="R10"/>
    </sheetView>
  </sheetViews>
  <sheetFormatPr defaultColWidth="9.140625" defaultRowHeight="15" x14ac:dyDescent="0.25"/>
  <cols>
    <col min="1" max="1" width="9.140625" style="5"/>
    <col min="2" max="2" width="32.85546875" style="5" customWidth="1"/>
    <col min="3" max="11" width="6.28515625" style="5" customWidth="1"/>
    <col min="12" max="12" width="6.140625" style="5" customWidth="1"/>
    <col min="13" max="13" width="6.85546875" style="5" customWidth="1"/>
    <col min="14" max="14" width="7.28515625" style="5" customWidth="1"/>
    <col min="15" max="15" width="15" style="5" bestFit="1" customWidth="1"/>
    <col min="16" max="16" width="18.42578125" style="5" bestFit="1" customWidth="1"/>
    <col min="17" max="17" width="20.7109375" style="5" bestFit="1" customWidth="1"/>
    <col min="18" max="18" width="27.42578125" style="5" bestFit="1" customWidth="1"/>
    <col min="19" max="19" width="26.140625" style="5" bestFit="1" customWidth="1"/>
    <col min="20" max="20" width="28.42578125" style="5" bestFit="1" customWidth="1"/>
    <col min="21" max="21" width="16.7109375" style="5" customWidth="1"/>
    <col min="22" max="22" width="9.140625" style="5"/>
    <col min="23" max="23" width="19.85546875" style="5" customWidth="1"/>
    <col min="24" max="24" width="10.42578125" style="5" customWidth="1"/>
    <col min="25" max="16384" width="9.140625" style="5"/>
  </cols>
  <sheetData>
    <row r="1" spans="1:14" x14ac:dyDescent="0.25">
      <c r="A1" s="33" t="s">
        <v>117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62"/>
      <c r="C3" s="34"/>
      <c r="D3" s="34"/>
      <c r="E3" s="34"/>
      <c r="F3" s="34"/>
      <c r="G3" s="34"/>
      <c r="H3" s="63"/>
      <c r="I3" s="34"/>
      <c r="J3" s="34"/>
      <c r="K3" s="34"/>
      <c r="L3" s="34"/>
      <c r="M3" s="34"/>
      <c r="N3" s="34"/>
    </row>
    <row r="4" spans="1:14" s="16" customFormat="1" x14ac:dyDescent="0.25">
      <c r="A4" s="35"/>
      <c r="B4" s="64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s="16" customFormat="1" x14ac:dyDescent="0.25">
      <c r="A5" s="35"/>
      <c r="B5" s="64"/>
      <c r="C5" s="39" t="s">
        <v>48</v>
      </c>
      <c r="D5" s="39" t="s">
        <v>49</v>
      </c>
      <c r="E5" s="39" t="s">
        <v>46</v>
      </c>
      <c r="F5" s="39" t="s">
        <v>47</v>
      </c>
      <c r="G5" s="39" t="s">
        <v>48</v>
      </c>
      <c r="H5" s="39" t="s">
        <v>49</v>
      </c>
      <c r="I5" s="39" t="s">
        <v>46</v>
      </c>
      <c r="J5" s="39" t="s">
        <v>47</v>
      </c>
      <c r="K5" s="39" t="s">
        <v>48</v>
      </c>
      <c r="L5" s="39" t="s">
        <v>49</v>
      </c>
      <c r="M5" s="39" t="s">
        <v>46</v>
      </c>
      <c r="N5" s="39" t="s">
        <v>47</v>
      </c>
    </row>
    <row r="6" spans="1:14" s="16" customFormat="1" ht="26.25" x14ac:dyDescent="0.25">
      <c r="A6" s="35"/>
      <c r="B6" s="42" t="s">
        <v>28</v>
      </c>
      <c r="C6" s="65">
        <v>86.213377119230856</v>
      </c>
      <c r="D6" s="65">
        <v>85.140232998865301</v>
      </c>
      <c r="E6" s="65">
        <v>85.954328762285911</v>
      </c>
      <c r="F6" s="65">
        <v>85.769254495542995</v>
      </c>
      <c r="G6" s="65">
        <v>84.774132220007999</v>
      </c>
      <c r="H6" s="65">
        <v>82.897638442125995</v>
      </c>
      <c r="I6" s="65">
        <v>82.304063498402002</v>
      </c>
      <c r="J6" s="65">
        <v>82.851499670813993</v>
      </c>
      <c r="K6" s="65">
        <v>83.879888387454997</v>
      </c>
      <c r="L6" s="65">
        <v>83.808516437831997</v>
      </c>
      <c r="M6" s="65">
        <v>82.601516958133999</v>
      </c>
      <c r="N6" s="65">
        <v>83.531301745142997</v>
      </c>
    </row>
    <row r="7" spans="1:14" s="16" customFormat="1" ht="26.25" x14ac:dyDescent="0.25">
      <c r="A7" s="35"/>
      <c r="B7" s="42" t="s">
        <v>29</v>
      </c>
      <c r="C7" s="65">
        <v>151.64699999999999</v>
      </c>
      <c r="D7" s="65">
        <v>168.327</v>
      </c>
      <c r="E7" s="65">
        <v>203.892</v>
      </c>
      <c r="F7" s="65">
        <v>258.995</v>
      </c>
      <c r="G7" s="65">
        <v>340.041</v>
      </c>
      <c r="H7" s="65">
        <v>388.29</v>
      </c>
      <c r="I7" s="65">
        <v>398.99700000000001</v>
      </c>
      <c r="J7" s="65">
        <v>478.03899999999999</v>
      </c>
      <c r="K7" s="65">
        <v>559.73599999999999</v>
      </c>
      <c r="L7" s="65">
        <v>581.10699999999997</v>
      </c>
      <c r="M7" s="65">
        <v>601.63300000000004</v>
      </c>
      <c r="N7" s="65">
        <v>666.38</v>
      </c>
    </row>
    <row r="8" spans="1:14" s="16" customFormat="1" ht="26.25" x14ac:dyDescent="0.25">
      <c r="A8" s="35"/>
      <c r="B8" s="42" t="s">
        <v>30</v>
      </c>
      <c r="C8" s="65">
        <v>0.505</v>
      </c>
      <c r="D8" s="65">
        <v>0.443</v>
      </c>
      <c r="E8" s="65">
        <v>0.35399999999999998</v>
      </c>
      <c r="F8" s="65">
        <v>0.373</v>
      </c>
      <c r="G8" s="65">
        <v>0.8</v>
      </c>
      <c r="H8" s="65">
        <v>1.2410000000000001</v>
      </c>
      <c r="I8" s="65">
        <v>1.643</v>
      </c>
      <c r="J8" s="65">
        <v>1.9330000000000001</v>
      </c>
      <c r="K8" s="65">
        <v>2.2080000000000002</v>
      </c>
      <c r="L8" s="65">
        <v>2.2120000000000002</v>
      </c>
      <c r="M8" s="65">
        <v>2.2069999999999999</v>
      </c>
      <c r="N8" s="65">
        <v>2.161</v>
      </c>
    </row>
    <row r="10" spans="1:14" x14ac:dyDescent="0.25">
      <c r="D10" s="2"/>
      <c r="E10" s="2"/>
      <c r="F10" s="2"/>
      <c r="G10" s="2"/>
      <c r="H10" s="2"/>
    </row>
    <row r="11" spans="1:14" x14ac:dyDescent="0.25">
      <c r="E11" s="2"/>
      <c r="F11" s="2"/>
      <c r="G11" s="2"/>
      <c r="H11" s="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I1" zoomScaleNormal="100" workbookViewId="0">
      <selection activeCell="U16" sqref="U16"/>
    </sheetView>
  </sheetViews>
  <sheetFormatPr defaultRowHeight="15" x14ac:dyDescent="0.25"/>
  <cols>
    <col min="2" max="2" width="33.28515625" customWidth="1"/>
    <col min="3" max="4" width="9.140625" customWidth="1"/>
    <col min="8" max="10" width="8" customWidth="1"/>
    <col min="11" max="11" width="8.140625" customWidth="1"/>
    <col min="12" max="12" width="8" customWidth="1"/>
    <col min="14" max="14" width="8.85546875" style="5"/>
  </cols>
  <sheetData>
    <row r="1" spans="1:14" s="5" customFormat="1" x14ac:dyDescent="0.25">
      <c r="A1" s="33" t="s">
        <v>137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5" customFormat="1" x14ac:dyDescent="0.25">
      <c r="A2" s="34" t="s">
        <v>91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57"/>
      <c r="C3" s="34"/>
      <c r="D3" s="34"/>
      <c r="E3" s="34"/>
      <c r="F3" s="34"/>
      <c r="G3" s="63"/>
      <c r="H3" s="34"/>
      <c r="I3" s="34"/>
      <c r="J3" s="34"/>
      <c r="K3" s="34"/>
      <c r="L3" s="34"/>
      <c r="M3" s="34"/>
      <c r="N3" s="34"/>
    </row>
    <row r="4" spans="1:14" s="3" customFormat="1" x14ac:dyDescent="0.25">
      <c r="A4" s="35"/>
      <c r="B4" s="64"/>
      <c r="C4" s="36">
        <v>2018</v>
      </c>
      <c r="D4" s="36">
        <v>2019</v>
      </c>
      <c r="E4" s="36"/>
      <c r="F4" s="36"/>
      <c r="G4" s="36"/>
      <c r="H4" s="36">
        <v>2020</v>
      </c>
      <c r="I4" s="36"/>
      <c r="J4" s="36"/>
      <c r="K4" s="36"/>
      <c r="L4" s="36">
        <v>2021</v>
      </c>
      <c r="M4" s="36"/>
      <c r="N4" s="36"/>
    </row>
    <row r="5" spans="1:14" s="3" customFormat="1" x14ac:dyDescent="0.25">
      <c r="A5" s="35"/>
      <c r="B5" s="64"/>
      <c r="C5" s="39" t="s">
        <v>48</v>
      </c>
      <c r="D5" s="39" t="s">
        <v>49</v>
      </c>
      <c r="E5" s="39" t="s">
        <v>46</v>
      </c>
      <c r="F5" s="39" t="s">
        <v>47</v>
      </c>
      <c r="G5" s="39" t="s">
        <v>48</v>
      </c>
      <c r="H5" s="39" t="s">
        <v>49</v>
      </c>
      <c r="I5" s="39" t="s">
        <v>46</v>
      </c>
      <c r="J5" s="39" t="s">
        <v>47</v>
      </c>
      <c r="K5" s="39" t="s">
        <v>48</v>
      </c>
      <c r="L5" s="39" t="s">
        <v>49</v>
      </c>
      <c r="M5" s="39" t="s">
        <v>46</v>
      </c>
      <c r="N5" s="39" t="s">
        <v>47</v>
      </c>
    </row>
    <row r="6" spans="1:14" x14ac:dyDescent="0.25">
      <c r="A6" s="34"/>
      <c r="B6" s="123" t="s">
        <v>90</v>
      </c>
      <c r="C6" s="124">
        <f>C7+C8</f>
        <v>0.92137660404668098</v>
      </c>
      <c r="D6" s="124">
        <f t="shared" ref="D6:N6" si="0">D7+D8</f>
        <v>0.91426186760351003</v>
      </c>
      <c r="E6" s="124">
        <f t="shared" si="0"/>
        <v>0.92795152894592003</v>
      </c>
      <c r="F6" s="124">
        <f t="shared" si="0"/>
        <v>1.05155495047317</v>
      </c>
      <c r="G6" s="124">
        <f t="shared" si="0"/>
        <v>1.1486579969514499</v>
      </c>
      <c r="H6" s="124">
        <f t="shared" si="0"/>
        <v>1.23347915568661</v>
      </c>
      <c r="I6" s="124">
        <f t="shared" si="0"/>
        <v>1.30262757172576</v>
      </c>
      <c r="J6" s="124">
        <f t="shared" si="0"/>
        <v>1.42065218163108</v>
      </c>
      <c r="K6" s="124">
        <f t="shared" si="0"/>
        <v>1.5320626263061501</v>
      </c>
      <c r="L6" s="124">
        <f t="shared" si="0"/>
        <v>1.6392166646511299</v>
      </c>
      <c r="M6" s="124">
        <f t="shared" si="0"/>
        <v>1.7133909766709898</v>
      </c>
      <c r="N6" s="124">
        <f t="shared" si="0"/>
        <v>1.7661308375849201</v>
      </c>
    </row>
    <row r="7" spans="1:14" x14ac:dyDescent="0.25">
      <c r="A7" s="34"/>
      <c r="B7" s="68" t="s">
        <v>138</v>
      </c>
      <c r="C7" s="69">
        <v>0.53411938890362098</v>
      </c>
      <c r="D7" s="69">
        <v>0.5461585455711</v>
      </c>
      <c r="E7" s="69">
        <v>0.57975014690459004</v>
      </c>
      <c r="F7" s="69">
        <v>0.62799751684994998</v>
      </c>
      <c r="G7" s="69">
        <v>0.70890820995914994</v>
      </c>
      <c r="H7" s="67">
        <v>0.73281310499224006</v>
      </c>
      <c r="I7" s="67">
        <v>0.79672218303441</v>
      </c>
      <c r="J7" s="67">
        <v>0.92157919191915005</v>
      </c>
      <c r="K7" s="67">
        <v>1.0201433631814301</v>
      </c>
      <c r="L7" s="67">
        <v>1.0988032151018599</v>
      </c>
      <c r="M7" s="67">
        <v>1.1519464459430999</v>
      </c>
      <c r="N7" s="67">
        <v>1.1756440837519302</v>
      </c>
    </row>
    <row r="8" spans="1:14" s="3" customFormat="1" x14ac:dyDescent="0.25">
      <c r="A8" s="35"/>
      <c r="B8" s="42" t="s">
        <v>139</v>
      </c>
      <c r="C8" s="70">
        <v>0.38725721514306</v>
      </c>
      <c r="D8" s="70">
        <v>0.36810332203241003</v>
      </c>
      <c r="E8" s="70">
        <v>0.34820138204133</v>
      </c>
      <c r="F8" s="70">
        <v>0.42355743362322001</v>
      </c>
      <c r="G8" s="70">
        <v>0.4397497869923</v>
      </c>
      <c r="H8" s="70">
        <v>0.50066605069436998</v>
      </c>
      <c r="I8" s="70">
        <v>0.50590538869135004</v>
      </c>
      <c r="J8" s="70">
        <v>0.49907298971192998</v>
      </c>
      <c r="K8" s="70">
        <v>0.51191926312472003</v>
      </c>
      <c r="L8" s="43">
        <v>0.54041344954927006</v>
      </c>
      <c r="M8" s="70">
        <v>0.56144453072789002</v>
      </c>
      <c r="N8" s="70">
        <v>0.59048675383298999</v>
      </c>
    </row>
    <row r="9" spans="1:14" s="3" customFormat="1" ht="26.25" x14ac:dyDescent="0.25">
      <c r="A9" s="35"/>
      <c r="B9" s="42" t="s">
        <v>140</v>
      </c>
      <c r="C9" s="101">
        <v>30.043793064622719</v>
      </c>
      <c r="D9" s="101">
        <v>30.199839559730563</v>
      </c>
      <c r="E9" s="101">
        <v>30.362054021578121</v>
      </c>
      <c r="F9" s="101">
        <v>30.831562175551198</v>
      </c>
      <c r="G9" s="101">
        <v>32.893400154561206</v>
      </c>
      <c r="H9" s="101">
        <v>35.372664228000517</v>
      </c>
      <c r="I9" s="101">
        <v>34.624609575186874</v>
      </c>
      <c r="J9" s="101">
        <v>35.105202915164377</v>
      </c>
      <c r="K9" s="65">
        <v>35.738698725584825</v>
      </c>
      <c r="L9" s="65">
        <v>35.010444642905277</v>
      </c>
      <c r="M9" s="101">
        <v>35.247850391732108</v>
      </c>
      <c r="N9" s="101">
        <v>36.425575854320002</v>
      </c>
    </row>
    <row r="10" spans="1:14" x14ac:dyDescent="0.25">
      <c r="M10" s="7"/>
      <c r="N10" s="7"/>
    </row>
    <row r="11" spans="1:14" x14ac:dyDescent="0.25">
      <c r="M11" s="7"/>
      <c r="N11" s="7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G1" zoomScaleNormal="100" workbookViewId="0">
      <selection activeCell="T13" sqref="T13"/>
    </sheetView>
  </sheetViews>
  <sheetFormatPr defaultRowHeight="15" x14ac:dyDescent="0.25"/>
  <cols>
    <col min="2" max="2" width="31.42578125" style="4" customWidth="1"/>
    <col min="3" max="7" width="6.7109375" customWidth="1"/>
    <col min="8" max="14" width="6.7109375" style="10" customWidth="1"/>
    <col min="15" max="15" width="11.7109375" style="10" customWidth="1"/>
    <col min="16" max="17" width="8.42578125" style="10" customWidth="1"/>
    <col min="18" max="19" width="9.140625" style="10" customWidth="1"/>
  </cols>
  <sheetData>
    <row r="1" spans="1:19" s="5" customFormat="1" x14ac:dyDescent="0.25">
      <c r="A1" s="33" t="s">
        <v>154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9" s="5" customFormat="1" x14ac:dyDescent="0.25">
      <c r="A2" s="34" t="s">
        <v>149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9" s="5" customForma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9" x14ac:dyDescent="0.25">
      <c r="A4" s="34"/>
      <c r="B4" s="66"/>
      <c r="C4" s="46">
        <v>2018</v>
      </c>
      <c r="D4" s="46">
        <v>2019</v>
      </c>
      <c r="E4" s="46"/>
      <c r="F4" s="46"/>
      <c r="G4" s="46"/>
      <c r="H4" s="46">
        <v>2020</v>
      </c>
      <c r="I4" s="46"/>
      <c r="J4" s="46"/>
      <c r="K4" s="46"/>
      <c r="L4" s="46">
        <v>2021</v>
      </c>
      <c r="M4" s="45"/>
      <c r="N4" s="46"/>
    </row>
    <row r="5" spans="1:19" s="3" customFormat="1" x14ac:dyDescent="0.25">
      <c r="A5" s="35"/>
      <c r="B5" s="73"/>
      <c r="C5" s="74" t="s">
        <v>39</v>
      </c>
      <c r="D5" s="75" t="s">
        <v>36</v>
      </c>
      <c r="E5" s="75" t="s">
        <v>37</v>
      </c>
      <c r="F5" s="74" t="s">
        <v>38</v>
      </c>
      <c r="G5" s="74" t="s">
        <v>39</v>
      </c>
      <c r="H5" s="74" t="s">
        <v>36</v>
      </c>
      <c r="I5" s="75" t="s">
        <v>37</v>
      </c>
      <c r="J5" s="74" t="s">
        <v>38</v>
      </c>
      <c r="K5" s="74" t="s">
        <v>39</v>
      </c>
      <c r="L5" s="74" t="s">
        <v>36</v>
      </c>
      <c r="M5" s="75" t="s">
        <v>37</v>
      </c>
      <c r="N5" s="74" t="s">
        <v>38</v>
      </c>
      <c r="O5" s="13"/>
      <c r="P5" s="13"/>
      <c r="Q5" s="13"/>
      <c r="R5" s="13"/>
      <c r="S5" s="13"/>
    </row>
    <row r="6" spans="1:19" s="3" customFormat="1" x14ac:dyDescent="0.25">
      <c r="A6" s="35"/>
      <c r="B6" s="76" t="s">
        <v>155</v>
      </c>
      <c r="C6" s="78">
        <v>0.51667300000000005</v>
      </c>
      <c r="D6" s="78">
        <v>0.62752599999999992</v>
      </c>
      <c r="E6" s="78">
        <v>0.77332000000000001</v>
      </c>
      <c r="F6" s="78">
        <v>1.015506</v>
      </c>
      <c r="G6" s="78">
        <v>1.422561</v>
      </c>
      <c r="H6" s="78">
        <v>1.7710939999999999</v>
      </c>
      <c r="I6" s="78">
        <v>2.1214770000000001</v>
      </c>
      <c r="J6" s="78">
        <v>2.5814550000000001</v>
      </c>
      <c r="K6" s="78">
        <v>3.055247</v>
      </c>
      <c r="L6" s="78">
        <v>3.4099219999999999</v>
      </c>
      <c r="M6" s="78">
        <v>3.678369</v>
      </c>
      <c r="N6" s="78">
        <v>3.967498</v>
      </c>
      <c r="O6" s="13"/>
      <c r="P6" s="13"/>
      <c r="Q6" s="13"/>
      <c r="R6" s="13"/>
      <c r="S6" s="13"/>
    </row>
    <row r="7" spans="1:19" s="3" customFormat="1" x14ac:dyDescent="0.25">
      <c r="A7" s="35"/>
      <c r="B7" s="76" t="s">
        <v>156</v>
      </c>
      <c r="C7" s="78">
        <v>8.1897000000000011E-2</v>
      </c>
      <c r="D7" s="78">
        <v>9.4581999999999999E-2</v>
      </c>
      <c r="E7" s="78">
        <v>0.120115</v>
      </c>
      <c r="F7" s="78">
        <v>0.15944999999999998</v>
      </c>
      <c r="G7" s="78">
        <v>0.21970099999999998</v>
      </c>
      <c r="H7" s="78">
        <v>0.26032699999999998</v>
      </c>
      <c r="I7" s="78">
        <v>0.264679</v>
      </c>
      <c r="J7" s="78">
        <v>0.32979199999999997</v>
      </c>
      <c r="K7" s="78">
        <v>0.40150799999999998</v>
      </c>
      <c r="L7" s="78">
        <v>0.41975599999999996</v>
      </c>
      <c r="M7" s="78">
        <v>0.434836</v>
      </c>
      <c r="N7" s="78">
        <v>0.454899</v>
      </c>
      <c r="O7" s="13"/>
      <c r="P7" s="13"/>
      <c r="Q7" s="13"/>
      <c r="R7" s="13"/>
      <c r="S7" s="13"/>
    </row>
    <row r="8" spans="1:19" s="3" customFormat="1" ht="26.25" x14ac:dyDescent="0.25">
      <c r="A8" s="35"/>
      <c r="B8" s="76" t="s">
        <v>25</v>
      </c>
      <c r="C8" s="86">
        <v>98.829518648293202</v>
      </c>
      <c r="D8" s="77">
        <v>108.575</v>
      </c>
      <c r="E8" s="77">
        <v>120.25248692577991</v>
      </c>
      <c r="F8" s="77">
        <v>143.80557471068201</v>
      </c>
      <c r="G8" s="77">
        <v>197.26560336490502</v>
      </c>
      <c r="H8" s="77">
        <v>217.50203460516502</v>
      </c>
      <c r="I8" s="77">
        <v>245.94320047233799</v>
      </c>
      <c r="J8" s="77">
        <v>285.55175303962602</v>
      </c>
      <c r="K8" s="77">
        <v>375.62080904655795</v>
      </c>
      <c r="L8" s="77">
        <v>418.10973268604499</v>
      </c>
      <c r="M8" s="77">
        <v>453.53682737085001</v>
      </c>
      <c r="N8" s="77">
        <v>482.14310428029501</v>
      </c>
      <c r="O8" s="17"/>
      <c r="P8" s="13"/>
      <c r="Q8" s="13"/>
      <c r="R8" s="13"/>
      <c r="S8" s="13"/>
    </row>
    <row r="9" spans="1:19" s="6" customFormat="1" x14ac:dyDescent="0.25">
      <c r="A9" s="79"/>
      <c r="B9" s="80"/>
      <c r="C9" s="81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18"/>
      <c r="P9" s="19"/>
      <c r="Q9" s="19"/>
      <c r="R9" s="19"/>
      <c r="S9" s="19"/>
    </row>
    <row r="10" spans="1:19" s="6" customFormat="1" x14ac:dyDescent="0.25">
      <c r="A10" s="79"/>
      <c r="B10" s="80"/>
      <c r="C10" s="81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18"/>
      <c r="P10" s="19"/>
      <c r="Q10" s="19"/>
      <c r="R10" s="19"/>
      <c r="S10" s="19"/>
    </row>
    <row r="11" spans="1:19" s="6" customFormat="1" x14ac:dyDescent="0.25">
      <c r="A11" s="79"/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18"/>
      <c r="P11" s="19"/>
      <c r="Q11" s="19"/>
      <c r="R11" s="19"/>
      <c r="S11" s="19"/>
    </row>
    <row r="12" spans="1:19" s="6" customFormat="1" x14ac:dyDescent="0.25">
      <c r="A12" s="79"/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18"/>
      <c r="P12" s="19"/>
      <c r="Q12" s="19"/>
      <c r="R12" s="19"/>
      <c r="S12" s="19"/>
    </row>
    <row r="13" spans="1:19" s="6" customFormat="1" x14ac:dyDescent="0.25">
      <c r="A13" s="79"/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18"/>
      <c r="P13" s="19"/>
      <c r="Q13" s="19"/>
      <c r="R13" s="19"/>
      <c r="S13" s="19"/>
    </row>
    <row r="14" spans="1:19" s="6" customFormat="1" x14ac:dyDescent="0.25">
      <c r="A14" s="79"/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18"/>
      <c r="P14" s="19"/>
      <c r="Q14" s="19"/>
      <c r="R14" s="19"/>
      <c r="S14" s="19"/>
    </row>
    <row r="15" spans="1:19" s="6" customFormat="1" x14ac:dyDescent="0.25">
      <c r="A15" s="79"/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18"/>
      <c r="P15" s="19"/>
      <c r="Q15" s="19"/>
      <c r="R15" s="19"/>
      <c r="S15" s="19"/>
    </row>
    <row r="16" spans="1:19" s="6" customFormat="1" x14ac:dyDescent="0.25">
      <c r="A16" s="79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18"/>
      <c r="P16" s="19"/>
      <c r="Q16" s="19"/>
      <c r="R16" s="19"/>
      <c r="S16" s="19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activeCell="L20" sqref="L20"/>
    </sheetView>
  </sheetViews>
  <sheetFormatPr defaultColWidth="9.140625" defaultRowHeight="15" x14ac:dyDescent="0.25"/>
  <cols>
    <col min="1" max="1" width="9.140625" style="5"/>
    <col min="2" max="2" width="22.42578125" style="4" customWidth="1"/>
    <col min="3" max="7" width="6.7109375" style="5" customWidth="1"/>
    <col min="8" max="14" width="6.7109375" style="10" customWidth="1"/>
    <col min="15" max="15" width="11.7109375" style="10" customWidth="1"/>
    <col min="16" max="17" width="8.42578125" style="10" customWidth="1"/>
    <col min="18" max="19" width="9.140625" style="10" customWidth="1"/>
    <col min="20" max="16384" width="9.140625" style="5"/>
  </cols>
  <sheetData>
    <row r="1" spans="1:19" s="6" customFormat="1" x14ac:dyDescent="0.25">
      <c r="A1" s="33" t="s">
        <v>163</v>
      </c>
      <c r="B1" s="80"/>
      <c r="C1" s="81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18"/>
      <c r="P1" s="19"/>
      <c r="Q1" s="19"/>
      <c r="R1" s="19"/>
      <c r="S1" s="19"/>
    </row>
    <row r="2" spans="1:19" s="6" customFormat="1" x14ac:dyDescent="0.25">
      <c r="A2" s="34" t="s">
        <v>149</v>
      </c>
      <c r="B2" s="80"/>
      <c r="C2" s="81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8"/>
      <c r="P2" s="19"/>
      <c r="Q2" s="19"/>
      <c r="R2" s="19"/>
      <c r="S2" s="19"/>
    </row>
    <row r="3" spans="1:19" s="6" customFormat="1" x14ac:dyDescent="0.25">
      <c r="A3" s="79"/>
      <c r="B3" s="80"/>
      <c r="C3" s="81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8"/>
      <c r="P3" s="19"/>
      <c r="Q3" s="19"/>
      <c r="R3" s="19"/>
      <c r="S3" s="19"/>
    </row>
    <row r="4" spans="1:19" s="6" customFormat="1" x14ac:dyDescent="0.25">
      <c r="A4" s="79"/>
      <c r="B4" s="66"/>
      <c r="C4" s="46">
        <v>2018</v>
      </c>
      <c r="D4" s="46">
        <v>2019</v>
      </c>
      <c r="E4" s="46"/>
      <c r="F4" s="46"/>
      <c r="G4" s="46"/>
      <c r="H4" s="46">
        <v>2020</v>
      </c>
      <c r="I4" s="46"/>
      <c r="J4" s="46"/>
      <c r="K4" s="46"/>
      <c r="L4" s="46">
        <v>2021</v>
      </c>
      <c r="M4" s="45"/>
      <c r="N4" s="46"/>
      <c r="O4" s="18"/>
      <c r="P4" s="19"/>
      <c r="Q4" s="19"/>
      <c r="R4" s="19"/>
      <c r="S4" s="19"/>
    </row>
    <row r="5" spans="1:19" s="6" customFormat="1" x14ac:dyDescent="0.25">
      <c r="A5" s="79"/>
      <c r="B5" s="73"/>
      <c r="C5" s="74" t="s">
        <v>39</v>
      </c>
      <c r="D5" s="75" t="s">
        <v>36</v>
      </c>
      <c r="E5" s="75" t="s">
        <v>37</v>
      </c>
      <c r="F5" s="74" t="s">
        <v>38</v>
      </c>
      <c r="G5" s="74" t="s">
        <v>39</v>
      </c>
      <c r="H5" s="74" t="s">
        <v>36</v>
      </c>
      <c r="I5" s="75" t="s">
        <v>37</v>
      </c>
      <c r="J5" s="74" t="s">
        <v>38</v>
      </c>
      <c r="K5" s="74" t="s">
        <v>39</v>
      </c>
      <c r="L5" s="74" t="s">
        <v>36</v>
      </c>
      <c r="M5" s="75" t="s">
        <v>37</v>
      </c>
      <c r="N5" s="74" t="s">
        <v>38</v>
      </c>
      <c r="O5" s="18"/>
      <c r="P5" s="19"/>
      <c r="Q5" s="19"/>
      <c r="R5" s="19"/>
      <c r="S5" s="19"/>
    </row>
    <row r="6" spans="1:19" s="3" customFormat="1" x14ac:dyDescent="0.25">
      <c r="A6" s="35"/>
      <c r="B6" s="83" t="s">
        <v>164</v>
      </c>
      <c r="C6" s="84">
        <v>4.6721545295244304</v>
      </c>
      <c r="D6" s="84">
        <v>8.6866154201445021</v>
      </c>
      <c r="E6" s="84">
        <v>6.3004058149689222</v>
      </c>
      <c r="F6" s="84">
        <v>4.724294856414633</v>
      </c>
      <c r="G6" s="84">
        <v>4.6424258058464174</v>
      </c>
      <c r="H6" s="84">
        <v>6.7366256792299168</v>
      </c>
      <c r="I6" s="84">
        <v>5.580816631462401</v>
      </c>
      <c r="J6" s="84">
        <v>5.954690704050277</v>
      </c>
      <c r="K6" s="84">
        <v>7.6195542253891606</v>
      </c>
      <c r="L6" s="84">
        <v>12.57919912465098</v>
      </c>
      <c r="M6" s="84">
        <v>15.682208348984705</v>
      </c>
      <c r="N6" s="84">
        <v>15.326210780557586</v>
      </c>
      <c r="O6" s="13"/>
      <c r="P6" s="13"/>
      <c r="Q6" s="13"/>
      <c r="R6" s="13"/>
      <c r="S6" s="13"/>
    </row>
    <row r="7" spans="1:19" s="3" customFormat="1" x14ac:dyDescent="0.25">
      <c r="A7" s="35"/>
      <c r="B7" s="83" t="s">
        <v>165</v>
      </c>
      <c r="C7" s="84">
        <v>31.307650569723279</v>
      </c>
      <c r="D7" s="84">
        <v>31.565901498006248</v>
      </c>
      <c r="E7" s="84">
        <v>24.602846512726629</v>
      </c>
      <c r="F7" s="84">
        <v>21.191893679716159</v>
      </c>
      <c r="G7" s="84">
        <v>20.238001314924393</v>
      </c>
      <c r="H7" s="84">
        <v>32.700061625143057</v>
      </c>
      <c r="I7" s="84">
        <v>69.460825610783488</v>
      </c>
      <c r="J7" s="84">
        <v>22.302149691026653</v>
      </c>
      <c r="K7" s="84">
        <v>28.210580964646919</v>
      </c>
      <c r="L7" s="84">
        <v>61.961233847436439</v>
      </c>
      <c r="M7" s="84">
        <v>65.296446326643348</v>
      </c>
      <c r="N7" s="84">
        <v>54.143316301302121</v>
      </c>
      <c r="O7" s="13"/>
      <c r="P7" s="13"/>
      <c r="Q7" s="13"/>
      <c r="R7" s="13"/>
      <c r="S7" s="13"/>
    </row>
    <row r="8" spans="1:19" s="3" customFormat="1" x14ac:dyDescent="0.25">
      <c r="A8" s="35"/>
      <c r="B8" s="85" t="s">
        <v>166</v>
      </c>
      <c r="C8" s="65">
        <v>5.9422014669547103</v>
      </c>
      <c r="D8" s="65">
        <v>11.723723551880516</v>
      </c>
      <c r="E8" s="65">
        <v>9.5695193088680508</v>
      </c>
      <c r="F8" s="65">
        <v>7.425540729829085</v>
      </c>
      <c r="G8" s="65">
        <v>7.0028758221965708</v>
      </c>
      <c r="H8" s="65">
        <v>10.15557616508231</v>
      </c>
      <c r="I8" s="65">
        <v>7.9359040061290314</v>
      </c>
      <c r="J8" s="65">
        <v>8.3464088677430777</v>
      </c>
      <c r="K8" s="65">
        <v>10.98193615703153</v>
      </c>
      <c r="L8" s="65">
        <v>17.800780587137282</v>
      </c>
      <c r="M8" s="65">
        <v>21.578845149095525</v>
      </c>
      <c r="N8" s="65">
        <v>20.13528518371983</v>
      </c>
      <c r="O8" s="13"/>
      <c r="P8" s="13"/>
      <c r="Q8" s="13"/>
      <c r="R8" s="13"/>
      <c r="S8" s="13"/>
    </row>
    <row r="9" spans="1:19" x14ac:dyDescent="0.25">
      <c r="A9" s="29"/>
      <c r="B9" s="71"/>
      <c r="C9" s="29"/>
      <c r="D9" s="29"/>
      <c r="E9" s="29"/>
      <c r="F9" s="29"/>
      <c r="G9" s="29"/>
      <c r="H9" s="34"/>
      <c r="I9" s="34"/>
      <c r="J9" s="34"/>
      <c r="K9" s="34"/>
      <c r="L9" s="34"/>
      <c r="M9" s="34"/>
      <c r="N9" s="72"/>
    </row>
    <row r="10" spans="1:19" x14ac:dyDescent="0.25">
      <c r="A10" s="29"/>
      <c r="B10" s="71"/>
      <c r="C10" s="29"/>
      <c r="D10" s="29"/>
      <c r="E10" s="29"/>
      <c r="F10" s="29"/>
      <c r="G10" s="29"/>
      <c r="H10" s="34"/>
      <c r="I10" s="34"/>
      <c r="J10" s="34"/>
      <c r="K10" s="34"/>
      <c r="L10" s="34"/>
      <c r="M10" s="34"/>
      <c r="N10" s="72"/>
    </row>
    <row r="11" spans="1:19" x14ac:dyDescent="0.25">
      <c r="A11" s="29"/>
      <c r="B11" s="71"/>
      <c r="C11" s="29"/>
      <c r="D11" s="29"/>
      <c r="E11" s="29"/>
      <c r="F11" s="29"/>
      <c r="G11" s="29"/>
      <c r="H11" s="34"/>
      <c r="I11" s="34"/>
      <c r="J11" s="34"/>
      <c r="K11" s="34"/>
      <c r="L11" s="34"/>
      <c r="M11" s="34"/>
      <c r="N11" s="72"/>
    </row>
    <row r="12" spans="1:19" x14ac:dyDescent="0.25">
      <c r="A12" s="29"/>
      <c r="B12" s="71"/>
      <c r="C12" s="29"/>
      <c r="D12" s="29"/>
      <c r="E12" s="29"/>
      <c r="F12" s="29"/>
      <c r="G12" s="29"/>
      <c r="H12" s="34"/>
      <c r="I12" s="34"/>
      <c r="J12" s="34"/>
      <c r="K12" s="34"/>
      <c r="L12" s="34"/>
      <c r="M12" s="34"/>
      <c r="N12" s="34"/>
    </row>
    <row r="13" spans="1:19" x14ac:dyDescent="0.25">
      <c r="A13" s="29"/>
      <c r="B13" s="71"/>
      <c r="C13" s="29"/>
      <c r="D13" s="29"/>
      <c r="E13" s="29"/>
      <c r="F13" s="29"/>
      <c r="G13" s="29"/>
      <c r="H13" s="34"/>
      <c r="I13" s="34"/>
      <c r="J13" s="34"/>
      <c r="K13" s="34"/>
      <c r="L13" s="34"/>
      <c r="M13" s="34"/>
      <c r="N13" s="34"/>
    </row>
    <row r="14" spans="1:19" x14ac:dyDescent="0.25">
      <c r="A14" s="29"/>
      <c r="B14" s="71"/>
      <c r="C14" s="29"/>
      <c r="D14" s="29"/>
      <c r="E14" s="29"/>
      <c r="F14" s="29"/>
      <c r="G14" s="29"/>
      <c r="H14" s="34"/>
      <c r="I14" s="34"/>
      <c r="J14" s="34"/>
      <c r="K14" s="34"/>
      <c r="L14" s="34"/>
      <c r="M14" s="34"/>
      <c r="N14" s="3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opLeftCell="G1" zoomScaleNormal="100" workbookViewId="0">
      <selection activeCell="G14" sqref="G14"/>
    </sheetView>
  </sheetViews>
  <sheetFormatPr defaultColWidth="9.140625" defaultRowHeight="15" x14ac:dyDescent="0.25"/>
  <cols>
    <col min="1" max="1" width="9.140625" style="5"/>
    <col min="2" max="2" width="22.42578125" style="4" customWidth="1"/>
    <col min="3" max="7" width="6.7109375" style="5" customWidth="1"/>
    <col min="8" max="14" width="6.7109375" style="10" customWidth="1"/>
    <col min="15" max="15" width="11.7109375" style="10" customWidth="1"/>
    <col min="16" max="17" width="8.42578125" style="10" customWidth="1"/>
    <col min="18" max="19" width="9.140625" style="10" customWidth="1"/>
    <col min="20" max="16384" width="9.140625" style="5"/>
  </cols>
  <sheetData>
    <row r="1" spans="1:19" s="6" customFormat="1" x14ac:dyDescent="0.25">
      <c r="A1" s="33" t="s">
        <v>167</v>
      </c>
      <c r="B1" s="80"/>
      <c r="C1" s="81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18"/>
      <c r="P1" s="19"/>
      <c r="Q1" s="19"/>
      <c r="R1" s="19"/>
      <c r="S1" s="19"/>
    </row>
    <row r="2" spans="1:19" s="6" customFormat="1" x14ac:dyDescent="0.25">
      <c r="A2" s="34" t="s">
        <v>149</v>
      </c>
      <c r="B2" s="80"/>
      <c r="C2" s="81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8"/>
      <c r="P2" s="19"/>
      <c r="Q2" s="19"/>
      <c r="R2" s="19"/>
      <c r="S2" s="19"/>
    </row>
    <row r="3" spans="1:19" s="6" customFormat="1" x14ac:dyDescent="0.25">
      <c r="A3" s="79"/>
      <c r="B3" s="80"/>
      <c r="C3" s="81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8"/>
      <c r="P3" s="19"/>
      <c r="Q3" s="19"/>
      <c r="R3" s="19"/>
      <c r="S3" s="19"/>
    </row>
    <row r="4" spans="1:19" s="6" customFormat="1" x14ac:dyDescent="0.25">
      <c r="A4" s="79"/>
      <c r="B4" s="66"/>
      <c r="C4" s="46">
        <v>2018</v>
      </c>
      <c r="D4" s="46">
        <v>2019</v>
      </c>
      <c r="E4" s="46"/>
      <c r="F4" s="46"/>
      <c r="G4" s="46"/>
      <c r="H4" s="46">
        <v>2020</v>
      </c>
      <c r="I4" s="46"/>
      <c r="J4" s="46"/>
      <c r="K4" s="46"/>
      <c r="L4" s="46">
        <v>2021</v>
      </c>
      <c r="M4" s="45"/>
      <c r="N4" s="46"/>
      <c r="O4" s="18"/>
      <c r="P4" s="19"/>
      <c r="Q4" s="19"/>
      <c r="R4" s="19"/>
      <c r="S4" s="19"/>
    </row>
    <row r="5" spans="1:19" s="6" customFormat="1" x14ac:dyDescent="0.25">
      <c r="A5" s="79"/>
      <c r="B5" s="73"/>
      <c r="C5" s="74" t="s">
        <v>39</v>
      </c>
      <c r="D5" s="75" t="s">
        <v>36</v>
      </c>
      <c r="E5" s="75" t="s">
        <v>37</v>
      </c>
      <c r="F5" s="74" t="s">
        <v>38</v>
      </c>
      <c r="G5" s="74" t="s">
        <v>39</v>
      </c>
      <c r="H5" s="74" t="s">
        <v>36</v>
      </c>
      <c r="I5" s="75" t="s">
        <v>37</v>
      </c>
      <c r="J5" s="74" t="s">
        <v>38</v>
      </c>
      <c r="K5" s="74" t="s">
        <v>39</v>
      </c>
      <c r="L5" s="74" t="s">
        <v>36</v>
      </c>
      <c r="M5" s="75" t="s">
        <v>37</v>
      </c>
      <c r="N5" s="74" t="s">
        <v>38</v>
      </c>
      <c r="O5" s="18"/>
      <c r="P5" s="19"/>
      <c r="Q5" s="19"/>
      <c r="R5" s="19"/>
      <c r="S5" s="19"/>
    </row>
    <row r="6" spans="1:19" s="3" customFormat="1" ht="26.25" x14ac:dyDescent="0.25">
      <c r="A6" s="35"/>
      <c r="B6" s="83" t="s">
        <v>40</v>
      </c>
      <c r="C6" s="84">
        <v>126.53917246295704</v>
      </c>
      <c r="D6" s="84">
        <v>116.7680701676106</v>
      </c>
      <c r="E6" s="84">
        <v>103.54714431568394</v>
      </c>
      <c r="F6" s="84">
        <v>93.899863010046232</v>
      </c>
      <c r="G6" s="84">
        <v>92.167522367823949</v>
      </c>
      <c r="H6" s="84">
        <v>80.923025451222799</v>
      </c>
      <c r="I6" s="84">
        <v>79.548020792540768</v>
      </c>
      <c r="J6" s="84">
        <v>75.657425601015703</v>
      </c>
      <c r="K6" s="84">
        <v>88.37756799105145</v>
      </c>
      <c r="L6" s="84">
        <v>90.495563535694941</v>
      </c>
      <c r="M6" s="84">
        <v>92.830401722367981</v>
      </c>
      <c r="N6" s="84">
        <v>92.136517124213299</v>
      </c>
      <c r="O6" s="13"/>
      <c r="P6" s="13"/>
      <c r="Q6" s="13"/>
      <c r="R6" s="13"/>
      <c r="S6" s="13"/>
    </row>
    <row r="7" spans="1:19" s="3" customFormat="1" ht="26.25" x14ac:dyDescent="0.25">
      <c r="A7" s="35"/>
      <c r="B7" s="85" t="s">
        <v>41</v>
      </c>
      <c r="C7" s="65">
        <v>408.44163759771175</v>
      </c>
      <c r="D7" s="65">
        <v>373.22112029773109</v>
      </c>
      <c r="E7" s="65">
        <v>334.49118997273615</v>
      </c>
      <c r="F7" s="65">
        <v>303.85512966322995</v>
      </c>
      <c r="G7" s="65">
        <v>301.09867764739812</v>
      </c>
      <c r="H7" s="65">
        <v>284.94835252070277</v>
      </c>
      <c r="I7" s="65">
        <v>291.61325214860648</v>
      </c>
      <c r="J7" s="65">
        <v>273.6437313056594</v>
      </c>
      <c r="K7" s="65">
        <v>263.022180316711</v>
      </c>
      <c r="L7" s="65">
        <v>260.92996808450863</v>
      </c>
      <c r="M7" s="65">
        <v>257.73476763134835</v>
      </c>
      <c r="N7" s="65">
        <v>256.30229317499709</v>
      </c>
      <c r="O7" s="13"/>
      <c r="P7" s="13"/>
      <c r="Q7" s="13"/>
      <c r="R7" s="13"/>
      <c r="S7" s="13"/>
    </row>
    <row r="8" spans="1:19" x14ac:dyDescent="0.25">
      <c r="A8" s="29"/>
      <c r="B8" s="71"/>
      <c r="C8" s="29"/>
      <c r="D8" s="29"/>
      <c r="E8" s="29"/>
      <c r="F8" s="29"/>
      <c r="G8" s="29"/>
      <c r="H8" s="34"/>
      <c r="I8" s="34"/>
      <c r="J8" s="34"/>
      <c r="K8" s="34"/>
      <c r="L8" s="34"/>
      <c r="M8" s="34"/>
      <c r="N8" s="72"/>
    </row>
    <row r="9" spans="1:19" x14ac:dyDescent="0.25">
      <c r="A9" s="29"/>
      <c r="B9" s="71"/>
      <c r="C9" s="29"/>
      <c r="D9" s="29"/>
      <c r="E9" s="29"/>
      <c r="F9" s="29"/>
      <c r="G9" s="29"/>
      <c r="H9" s="34"/>
      <c r="I9" s="34"/>
      <c r="J9" s="34"/>
      <c r="K9" s="34"/>
      <c r="L9" s="34"/>
      <c r="M9" s="34"/>
      <c r="N9" s="72"/>
    </row>
    <row r="10" spans="1:19" x14ac:dyDescent="0.25">
      <c r="A10" s="29"/>
      <c r="B10" s="71"/>
      <c r="C10" s="29"/>
      <c r="D10" s="29"/>
      <c r="E10" s="29"/>
      <c r="F10" s="29"/>
      <c r="G10" s="29"/>
      <c r="H10" s="34"/>
      <c r="I10" s="34"/>
      <c r="J10" s="34"/>
      <c r="K10" s="34"/>
      <c r="L10" s="34"/>
      <c r="M10" s="34"/>
      <c r="N10" s="72"/>
    </row>
    <row r="11" spans="1:19" x14ac:dyDescent="0.25">
      <c r="A11" s="29"/>
      <c r="B11" s="71"/>
      <c r="C11" s="29"/>
      <c r="D11" s="29"/>
      <c r="E11" s="29"/>
      <c r="F11" s="29"/>
      <c r="G11" s="29"/>
      <c r="H11" s="34"/>
      <c r="I11" s="34"/>
      <c r="J11" s="34"/>
      <c r="K11" s="34"/>
      <c r="L11" s="34"/>
      <c r="M11" s="34"/>
      <c r="N11" s="34"/>
    </row>
    <row r="12" spans="1:19" x14ac:dyDescent="0.25">
      <c r="A12" s="29"/>
      <c r="B12" s="71"/>
      <c r="C12" s="29"/>
      <c r="D12" s="29"/>
      <c r="E12" s="29"/>
      <c r="F12" s="29"/>
      <c r="G12" s="29"/>
      <c r="H12" s="34"/>
      <c r="I12" s="34"/>
      <c r="J12" s="34"/>
      <c r="K12" s="34"/>
      <c r="L12" s="34"/>
      <c r="M12" s="34"/>
      <c r="N12" s="34"/>
    </row>
    <row r="13" spans="1:19" x14ac:dyDescent="0.25">
      <c r="A13" s="29"/>
      <c r="B13" s="71"/>
      <c r="C13" s="29"/>
      <c r="D13" s="29"/>
      <c r="E13" s="29"/>
      <c r="F13" s="29"/>
      <c r="G13" s="29"/>
      <c r="H13" s="34"/>
      <c r="I13" s="34"/>
      <c r="J13" s="34"/>
      <c r="K13" s="34"/>
      <c r="L13" s="34"/>
      <c r="M13" s="34"/>
      <c r="N13" s="34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H13" zoomScaleNormal="100" workbookViewId="0">
      <selection activeCell="S18" sqref="S18"/>
    </sheetView>
  </sheetViews>
  <sheetFormatPr defaultColWidth="8.85546875" defaultRowHeight="15" x14ac:dyDescent="0.25"/>
  <cols>
    <col min="1" max="1" width="8.85546875" style="5"/>
    <col min="2" max="2" width="34.28515625" style="5" customWidth="1"/>
    <col min="3" max="14" width="7.42578125" style="5" customWidth="1"/>
    <col min="15" max="15" width="4.85546875" style="5" customWidth="1"/>
    <col min="16" max="16384" width="8.85546875" style="5"/>
  </cols>
  <sheetData>
    <row r="1" spans="1:17" x14ac:dyDescent="0.25">
      <c r="A1" s="33" t="s">
        <v>168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7" x14ac:dyDescent="0.25">
      <c r="A2" s="34" t="s">
        <v>149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7" x14ac:dyDescent="0.25">
      <c r="A3" s="34"/>
      <c r="B3" s="5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7" x14ac:dyDescent="0.25">
      <c r="A4" s="34"/>
      <c r="B4" s="44"/>
      <c r="C4" s="45">
        <v>2018</v>
      </c>
      <c r="D4" s="45">
        <v>2019</v>
      </c>
      <c r="E4" s="45"/>
      <c r="F4" s="45"/>
      <c r="G4" s="45"/>
      <c r="H4" s="45">
        <v>2020</v>
      </c>
      <c r="I4" s="45"/>
      <c r="J4" s="45"/>
      <c r="K4" s="45"/>
      <c r="L4" s="45">
        <v>2021</v>
      </c>
      <c r="M4" s="45"/>
      <c r="N4" s="45"/>
    </row>
    <row r="5" spans="1:17" x14ac:dyDescent="0.25">
      <c r="A5" s="34"/>
      <c r="B5" s="87" t="s">
        <v>102</v>
      </c>
      <c r="C5" s="46" t="s">
        <v>39</v>
      </c>
      <c r="D5" s="46" t="s">
        <v>36</v>
      </c>
      <c r="E5" s="46" t="s">
        <v>37</v>
      </c>
      <c r="F5" s="46" t="s">
        <v>38</v>
      </c>
      <c r="G5" s="46" t="s">
        <v>39</v>
      </c>
      <c r="H5" s="46" t="s">
        <v>36</v>
      </c>
      <c r="I5" s="46" t="s">
        <v>37</v>
      </c>
      <c r="J5" s="46" t="s">
        <v>38</v>
      </c>
      <c r="K5" s="46" t="s">
        <v>39</v>
      </c>
      <c r="L5" s="46" t="s">
        <v>36</v>
      </c>
      <c r="M5" s="46" t="s">
        <v>37</v>
      </c>
      <c r="N5" s="46" t="s">
        <v>38</v>
      </c>
      <c r="O5" s="23"/>
      <c r="P5" s="22"/>
      <c r="Q5" s="22"/>
    </row>
    <row r="6" spans="1:17" x14ac:dyDescent="0.25">
      <c r="A6" s="34"/>
      <c r="B6" s="47" t="s">
        <v>22</v>
      </c>
      <c r="C6" s="69">
        <v>15.671154534375903</v>
      </c>
      <c r="D6" s="69">
        <v>12.800718175506013</v>
      </c>
      <c r="E6" s="69">
        <v>15.408972521239965</v>
      </c>
      <c r="F6" s="69">
        <v>14.661894471564</v>
      </c>
      <c r="G6" s="69">
        <v>31.170838065615001</v>
      </c>
      <c r="H6" s="69">
        <v>28.579938064467594</v>
      </c>
      <c r="I6" s="69">
        <v>28.259506922688001</v>
      </c>
      <c r="J6" s="69">
        <v>35.074565835535999</v>
      </c>
      <c r="K6" s="69">
        <v>66.223930876948373</v>
      </c>
      <c r="L6" s="69">
        <v>53.128611987654999</v>
      </c>
      <c r="M6" s="69">
        <v>50.763859754050003</v>
      </c>
      <c r="N6" s="69">
        <v>53.704157929044001</v>
      </c>
      <c r="O6" s="1"/>
      <c r="P6" s="20"/>
      <c r="Q6" s="21"/>
    </row>
    <row r="7" spans="1:17" x14ac:dyDescent="0.25">
      <c r="A7" s="34"/>
      <c r="B7" s="44" t="s">
        <v>115</v>
      </c>
      <c r="C7" s="69">
        <v>20.469617714050003</v>
      </c>
      <c r="D7" s="69">
        <v>22.366155521669999</v>
      </c>
      <c r="E7" s="69">
        <v>22.738367974870005</v>
      </c>
      <c r="F7" s="69">
        <v>25.050756358232999</v>
      </c>
      <c r="G7" s="69">
        <v>28.615829524959999</v>
      </c>
      <c r="H7" s="69">
        <v>29.623146239440008</v>
      </c>
      <c r="I7" s="69">
        <v>28.915913828040001</v>
      </c>
      <c r="J7" s="69">
        <v>28.39707734764</v>
      </c>
      <c r="K7" s="69">
        <v>31.171130538140005</v>
      </c>
      <c r="L7" s="69">
        <v>31.366326516880001</v>
      </c>
      <c r="M7" s="69">
        <v>30.095075515289999</v>
      </c>
      <c r="N7" s="69">
        <v>27.509382699260001</v>
      </c>
      <c r="O7" s="1"/>
      <c r="P7" s="20"/>
      <c r="Q7" s="21"/>
    </row>
    <row r="8" spans="1:17" x14ac:dyDescent="0.25">
      <c r="A8" s="34"/>
      <c r="B8" s="44" t="s">
        <v>19</v>
      </c>
      <c r="C8" s="69">
        <v>11.211359516744999</v>
      </c>
      <c r="D8" s="69">
        <v>15.615747137830001</v>
      </c>
      <c r="E8" s="69">
        <v>18.822831815690002</v>
      </c>
      <c r="F8" s="69">
        <v>27.513665362796001</v>
      </c>
      <c r="G8" s="69">
        <v>39.166778335879997</v>
      </c>
      <c r="H8" s="69">
        <v>47.921031377710008</v>
      </c>
      <c r="I8" s="69">
        <v>52.223929244620003</v>
      </c>
      <c r="J8" s="69">
        <v>60.735891619500002</v>
      </c>
      <c r="K8" s="69">
        <v>70.089127921860012</v>
      </c>
      <c r="L8" s="69">
        <v>74.4833055247</v>
      </c>
      <c r="M8" s="69">
        <v>75.831218998769998</v>
      </c>
      <c r="N8" s="69">
        <v>79.58911791557</v>
      </c>
      <c r="O8" s="1"/>
      <c r="P8" s="20"/>
      <c r="Q8" s="21"/>
    </row>
    <row r="9" spans="1:17" x14ac:dyDescent="0.25">
      <c r="A9" s="34"/>
      <c r="B9" s="44" t="s">
        <v>20</v>
      </c>
      <c r="C9" s="69">
        <v>1.2397906565100001</v>
      </c>
      <c r="D9" s="69">
        <v>1.4165114544999999</v>
      </c>
      <c r="E9" s="69">
        <v>1.4680293417200001</v>
      </c>
      <c r="F9" s="69">
        <v>1.834955306735</v>
      </c>
      <c r="G9" s="69">
        <v>2.66364523268</v>
      </c>
      <c r="H9" s="69">
        <v>2.7597914689400005</v>
      </c>
      <c r="I9" s="69">
        <v>3.3165608416299999</v>
      </c>
      <c r="J9" s="69">
        <v>4.0392517685199998</v>
      </c>
      <c r="K9" s="69">
        <v>4.8876863597199991</v>
      </c>
      <c r="L9" s="69">
        <v>6.7396048760999996</v>
      </c>
      <c r="M9" s="69">
        <v>6.7772148556299996</v>
      </c>
      <c r="N9" s="69">
        <v>6.58333677231</v>
      </c>
      <c r="O9" s="1"/>
      <c r="P9" s="20"/>
      <c r="Q9" s="21"/>
    </row>
    <row r="10" spans="1:17" x14ac:dyDescent="0.25">
      <c r="A10" s="34"/>
      <c r="B10" s="44" t="s">
        <v>101</v>
      </c>
      <c r="C10" s="69">
        <v>17.008861362439998</v>
      </c>
      <c r="D10" s="69">
        <v>19.673449279518099</v>
      </c>
      <c r="E10" s="69">
        <v>22.647997496420004</v>
      </c>
      <c r="F10" s="69">
        <v>25.632612913231</v>
      </c>
      <c r="G10" s="69">
        <v>33.89362885293</v>
      </c>
      <c r="H10" s="69">
        <v>37.36202283464997</v>
      </c>
      <c r="I10" s="69">
        <v>47.979624348489999</v>
      </c>
      <c r="J10" s="69">
        <v>53.390452103080001</v>
      </c>
      <c r="K10" s="69">
        <v>63.790154074550003</v>
      </c>
      <c r="L10" s="69">
        <v>73.616759415060002</v>
      </c>
      <c r="M10" s="69">
        <v>87.288306452620006</v>
      </c>
      <c r="N10" s="69">
        <v>102.06592636832001</v>
      </c>
      <c r="O10" s="25"/>
      <c r="P10" s="20"/>
      <c r="Q10" s="21"/>
    </row>
    <row r="11" spans="1:17" x14ac:dyDescent="0.25">
      <c r="A11" s="34"/>
      <c r="B11" s="44" t="s">
        <v>100</v>
      </c>
      <c r="C11" s="69">
        <v>4.0714676828799998</v>
      </c>
      <c r="D11" s="69">
        <v>4.7996217994299997</v>
      </c>
      <c r="E11" s="69">
        <v>5.5492615949199999</v>
      </c>
      <c r="F11" s="69">
        <v>6.3692727720939999</v>
      </c>
      <c r="G11" s="69">
        <v>6.9534659554499996</v>
      </c>
      <c r="H11" s="69">
        <v>7.8595846786800028</v>
      </c>
      <c r="I11" s="69">
        <v>10.341522232200001</v>
      </c>
      <c r="J11" s="69">
        <v>12.280421627200001</v>
      </c>
      <c r="K11" s="69">
        <v>13.343047665260004</v>
      </c>
      <c r="L11" s="69">
        <v>15.407819095620001</v>
      </c>
      <c r="M11" s="69">
        <v>17.371678492819999</v>
      </c>
      <c r="N11" s="69">
        <v>19.891280122440001</v>
      </c>
      <c r="O11" s="25"/>
      <c r="P11" s="20"/>
      <c r="Q11" s="21"/>
    </row>
    <row r="12" spans="1:17" x14ac:dyDescent="0.25">
      <c r="A12" s="34"/>
      <c r="B12" s="44" t="s">
        <v>21</v>
      </c>
      <c r="C12" s="69">
        <v>1.49098716845</v>
      </c>
      <c r="D12" s="69">
        <v>2.1837204511894601</v>
      </c>
      <c r="E12" s="69">
        <v>2.5509477999400003</v>
      </c>
      <c r="F12" s="69">
        <v>3.3620709934100002</v>
      </c>
      <c r="G12" s="69">
        <v>4.4409861819499996</v>
      </c>
      <c r="H12" s="69">
        <v>6.195485361270002</v>
      </c>
      <c r="I12" s="69">
        <v>10.566307204039999</v>
      </c>
      <c r="J12" s="69">
        <v>16.420103698409999</v>
      </c>
      <c r="K12" s="69">
        <v>24.13273954524</v>
      </c>
      <c r="L12" s="69">
        <v>38.0673325988</v>
      </c>
      <c r="M12" s="69">
        <v>41.370670295410001</v>
      </c>
      <c r="N12" s="69">
        <v>44.090108369159999</v>
      </c>
      <c r="O12" s="25"/>
      <c r="P12" s="20"/>
      <c r="Q12" s="21"/>
    </row>
    <row r="13" spans="1:17" x14ac:dyDescent="0.25">
      <c r="A13" s="34"/>
      <c r="B13" s="44" t="s">
        <v>112</v>
      </c>
      <c r="C13" s="69">
        <v>0.45749437679999994</v>
      </c>
      <c r="D13" s="69">
        <v>0.56408987282506007</v>
      </c>
      <c r="E13" s="69">
        <v>0.57624669285000008</v>
      </c>
      <c r="F13" s="69">
        <v>0.70254433976999986</v>
      </c>
      <c r="G13" s="69">
        <v>1.1094408064199999</v>
      </c>
      <c r="H13" s="69">
        <v>1.4814630453599993</v>
      </c>
      <c r="I13" s="69">
        <v>2.2595270478800003</v>
      </c>
      <c r="J13" s="69">
        <v>3.8240403507600007</v>
      </c>
      <c r="K13" s="69">
        <v>8.9341311677500013</v>
      </c>
      <c r="L13" s="69">
        <v>13.02301007072</v>
      </c>
      <c r="M13" s="69">
        <v>17.856863328959999</v>
      </c>
      <c r="N13" s="69">
        <v>19.251515772129999</v>
      </c>
      <c r="O13" s="25"/>
      <c r="P13" s="20"/>
      <c r="Q13" s="21"/>
    </row>
    <row r="14" spans="1:17" x14ac:dyDescent="0.25">
      <c r="A14" s="34"/>
      <c r="B14" s="44" t="s">
        <v>99</v>
      </c>
      <c r="C14" s="69">
        <v>23.54443076227</v>
      </c>
      <c r="D14" s="69">
        <v>26.102867773095795</v>
      </c>
      <c r="E14" s="69">
        <v>27.960195507830001</v>
      </c>
      <c r="F14" s="69">
        <v>35.120008221096001</v>
      </c>
      <c r="G14" s="69">
        <v>44.156597740789998</v>
      </c>
      <c r="H14" s="69">
        <v>49.106242797910006</v>
      </c>
      <c r="I14" s="69">
        <v>53.096037996829999</v>
      </c>
      <c r="J14" s="69">
        <v>59.561827041539999</v>
      </c>
      <c r="K14" s="69">
        <v>75.215521904330004</v>
      </c>
      <c r="L14" s="69">
        <v>89.136867442259998</v>
      </c>
      <c r="M14" s="69">
        <v>94.056369742379999</v>
      </c>
      <c r="N14" s="69">
        <v>95.558602717490004</v>
      </c>
      <c r="O14" s="25"/>
      <c r="P14" s="20"/>
      <c r="Q14" s="21"/>
    </row>
    <row r="15" spans="1:17" x14ac:dyDescent="0.25">
      <c r="A15" s="34"/>
      <c r="B15" s="47" t="s">
        <v>98</v>
      </c>
      <c r="C15" s="69">
        <v>3.1521946129700003</v>
      </c>
      <c r="D15" s="69">
        <v>2.3410393052712446</v>
      </c>
      <c r="E15" s="69">
        <v>2.4965053576100003</v>
      </c>
      <c r="F15" s="69">
        <v>3.52336109226</v>
      </c>
      <c r="G15" s="69">
        <v>5.0505936686100004</v>
      </c>
      <c r="H15" s="69">
        <v>6.6311469878299985</v>
      </c>
      <c r="I15" s="69">
        <v>8.9286925988999997</v>
      </c>
      <c r="J15" s="69">
        <v>11.73678410956</v>
      </c>
      <c r="K15" s="69">
        <v>17.656831982179998</v>
      </c>
      <c r="L15" s="69">
        <v>23.03457795489</v>
      </c>
      <c r="M15" s="69">
        <v>32.000317859440003</v>
      </c>
      <c r="N15" s="69">
        <v>33.755410658119999</v>
      </c>
      <c r="O15" s="25"/>
      <c r="P15" s="20"/>
      <c r="Q15" s="21"/>
    </row>
    <row r="16" spans="1:17" x14ac:dyDescent="0.25">
      <c r="A16" s="34"/>
      <c r="B16" s="47" t="s">
        <v>130</v>
      </c>
      <c r="C16" s="69">
        <v>4.3679880890000078E-2</v>
      </c>
      <c r="D16" s="69">
        <v>2.9421003730000006E-2</v>
      </c>
      <c r="E16" s="69">
        <v>3.3130822689999895E-2</v>
      </c>
      <c r="F16" s="69">
        <v>3.4432879490000179E-2</v>
      </c>
      <c r="G16" s="69">
        <v>4.3798999620000112E-2</v>
      </c>
      <c r="H16" s="69">
        <v>5.6651608670000853E-2</v>
      </c>
      <c r="I16" s="69">
        <v>5.5578207019999937E-2</v>
      </c>
      <c r="J16" s="69">
        <v>9.1337537879999431E-2</v>
      </c>
      <c r="K16" s="69">
        <v>0.17650701058000001</v>
      </c>
      <c r="L16" s="69">
        <v>0.10551720336000001</v>
      </c>
      <c r="M16" s="69">
        <v>0.12525207548</v>
      </c>
      <c r="N16" s="69">
        <v>0.14426495645000001</v>
      </c>
      <c r="O16" s="1"/>
      <c r="P16" s="20"/>
      <c r="Q16" s="21"/>
    </row>
    <row r="17" spans="1:17" x14ac:dyDescent="0.25">
      <c r="A17" s="34"/>
      <c r="B17" s="52" t="s">
        <v>97</v>
      </c>
      <c r="C17" s="53">
        <f t="shared" ref="C17:N17" si="0">SUM(C6:C16)</f>
        <v>98.361038268380909</v>
      </c>
      <c r="D17" s="53">
        <f t="shared" si="0"/>
        <v>107.89334177456566</v>
      </c>
      <c r="E17" s="53">
        <f t="shared" si="0"/>
        <v>120.25248692577998</v>
      </c>
      <c r="F17" s="53">
        <f t="shared" si="0"/>
        <v>143.805574710679</v>
      </c>
      <c r="G17" s="53">
        <f t="shared" si="0"/>
        <v>197.26560336490499</v>
      </c>
      <c r="H17" s="53">
        <f t="shared" si="0"/>
        <v>217.57650446492755</v>
      </c>
      <c r="I17" s="53">
        <f t="shared" si="0"/>
        <v>245.94320047233799</v>
      </c>
      <c r="J17" s="53">
        <f t="shared" si="0"/>
        <v>285.55175303962602</v>
      </c>
      <c r="K17" s="53">
        <f t="shared" si="0"/>
        <v>375.62080904655841</v>
      </c>
      <c r="L17" s="53">
        <f t="shared" si="0"/>
        <v>418.10973268604494</v>
      </c>
      <c r="M17" s="53">
        <f t="shared" si="0"/>
        <v>453.53682737085006</v>
      </c>
      <c r="N17" s="53">
        <f t="shared" si="0"/>
        <v>482.14310428029398</v>
      </c>
      <c r="O17" s="26"/>
      <c r="P17" s="20"/>
      <c r="Q17" s="21"/>
    </row>
    <row r="18" spans="1:17" x14ac:dyDescent="0.25">
      <c r="A18" s="34"/>
      <c r="B18" s="88" t="s">
        <v>102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7" x14ac:dyDescent="0.25">
      <c r="A19" s="34"/>
      <c r="B19" s="52" t="s">
        <v>22</v>
      </c>
      <c r="C19" s="61">
        <f t="shared" ref="C19:N19" si="1">C6</f>
        <v>15.671154534375903</v>
      </c>
      <c r="D19" s="61">
        <f t="shared" si="1"/>
        <v>12.800718175506013</v>
      </c>
      <c r="E19" s="61">
        <f t="shared" si="1"/>
        <v>15.408972521239965</v>
      </c>
      <c r="F19" s="61">
        <f t="shared" si="1"/>
        <v>14.661894471564</v>
      </c>
      <c r="G19" s="61">
        <f t="shared" si="1"/>
        <v>31.170838065615001</v>
      </c>
      <c r="H19" s="61">
        <f t="shared" si="1"/>
        <v>28.579938064467594</v>
      </c>
      <c r="I19" s="61">
        <f t="shared" si="1"/>
        <v>28.259506922688001</v>
      </c>
      <c r="J19" s="61">
        <f t="shared" si="1"/>
        <v>35.074565835535999</v>
      </c>
      <c r="K19" s="61">
        <f t="shared" si="1"/>
        <v>66.223930876948373</v>
      </c>
      <c r="L19" s="61">
        <f t="shared" si="1"/>
        <v>53.128611987654999</v>
      </c>
      <c r="M19" s="61">
        <f t="shared" si="1"/>
        <v>50.763859754050003</v>
      </c>
      <c r="N19" s="61">
        <f t="shared" si="1"/>
        <v>53.704157929044001</v>
      </c>
    </row>
    <row r="20" spans="1:17" x14ac:dyDescent="0.25">
      <c r="A20" s="34"/>
      <c r="B20" s="52" t="s">
        <v>115</v>
      </c>
      <c r="C20" s="61">
        <f t="shared" ref="C20:N20" si="2">C7</f>
        <v>20.469617714050003</v>
      </c>
      <c r="D20" s="61">
        <f t="shared" si="2"/>
        <v>22.366155521669999</v>
      </c>
      <c r="E20" s="61">
        <f t="shared" si="2"/>
        <v>22.738367974870005</v>
      </c>
      <c r="F20" s="61">
        <f t="shared" si="2"/>
        <v>25.050756358232999</v>
      </c>
      <c r="G20" s="61">
        <f t="shared" si="2"/>
        <v>28.615829524959999</v>
      </c>
      <c r="H20" s="61">
        <f t="shared" si="2"/>
        <v>29.623146239440008</v>
      </c>
      <c r="I20" s="61">
        <f t="shared" si="2"/>
        <v>28.915913828040001</v>
      </c>
      <c r="J20" s="61">
        <f t="shared" si="2"/>
        <v>28.39707734764</v>
      </c>
      <c r="K20" s="61">
        <f t="shared" si="2"/>
        <v>31.171130538140005</v>
      </c>
      <c r="L20" s="61">
        <f t="shared" si="2"/>
        <v>31.366326516880001</v>
      </c>
      <c r="M20" s="61">
        <f t="shared" si="2"/>
        <v>30.095075515289999</v>
      </c>
      <c r="N20" s="61">
        <f t="shared" si="2"/>
        <v>27.509382699260001</v>
      </c>
    </row>
    <row r="21" spans="1:17" x14ac:dyDescent="0.25">
      <c r="A21" s="34"/>
      <c r="B21" s="52" t="s">
        <v>19</v>
      </c>
      <c r="C21" s="61">
        <f t="shared" ref="C21:N21" si="3">C8</f>
        <v>11.211359516744999</v>
      </c>
      <c r="D21" s="61">
        <f t="shared" si="3"/>
        <v>15.615747137830001</v>
      </c>
      <c r="E21" s="61">
        <f t="shared" si="3"/>
        <v>18.822831815690002</v>
      </c>
      <c r="F21" s="61">
        <f t="shared" si="3"/>
        <v>27.513665362796001</v>
      </c>
      <c r="G21" s="61">
        <f t="shared" si="3"/>
        <v>39.166778335879997</v>
      </c>
      <c r="H21" s="61">
        <f t="shared" si="3"/>
        <v>47.921031377710008</v>
      </c>
      <c r="I21" s="61">
        <f t="shared" si="3"/>
        <v>52.223929244620003</v>
      </c>
      <c r="J21" s="61">
        <f t="shared" si="3"/>
        <v>60.735891619500002</v>
      </c>
      <c r="K21" s="61">
        <f t="shared" si="3"/>
        <v>70.089127921860012</v>
      </c>
      <c r="L21" s="61">
        <f t="shared" si="3"/>
        <v>74.4833055247</v>
      </c>
      <c r="M21" s="61">
        <f t="shared" si="3"/>
        <v>75.831218998769998</v>
      </c>
      <c r="N21" s="61">
        <f t="shared" si="3"/>
        <v>79.58911791557</v>
      </c>
    </row>
    <row r="22" spans="1:17" x14ac:dyDescent="0.25">
      <c r="A22" s="34"/>
      <c r="B22" s="52" t="s">
        <v>109</v>
      </c>
      <c r="C22" s="61">
        <f t="shared" ref="C22:N22" si="4">C9</f>
        <v>1.2397906565100001</v>
      </c>
      <c r="D22" s="61">
        <f t="shared" si="4"/>
        <v>1.4165114544999999</v>
      </c>
      <c r="E22" s="61">
        <f t="shared" si="4"/>
        <v>1.4680293417200001</v>
      </c>
      <c r="F22" s="61">
        <f t="shared" si="4"/>
        <v>1.834955306735</v>
      </c>
      <c r="G22" s="61">
        <f t="shared" si="4"/>
        <v>2.66364523268</v>
      </c>
      <c r="H22" s="61">
        <f t="shared" si="4"/>
        <v>2.7597914689400005</v>
      </c>
      <c r="I22" s="61">
        <f t="shared" si="4"/>
        <v>3.3165608416299999</v>
      </c>
      <c r="J22" s="61">
        <f t="shared" si="4"/>
        <v>4.0392517685199998</v>
      </c>
      <c r="K22" s="61">
        <f t="shared" si="4"/>
        <v>4.8876863597199991</v>
      </c>
      <c r="L22" s="61">
        <f t="shared" si="4"/>
        <v>6.7396048760999996</v>
      </c>
      <c r="M22" s="61">
        <f t="shared" si="4"/>
        <v>6.7772148556299996</v>
      </c>
      <c r="N22" s="61">
        <f t="shared" si="4"/>
        <v>6.58333677231</v>
      </c>
    </row>
    <row r="23" spans="1:17" x14ac:dyDescent="0.25">
      <c r="A23" s="34"/>
      <c r="B23" s="52" t="s">
        <v>110</v>
      </c>
      <c r="C23" s="61">
        <f t="shared" ref="C23:N23" si="5">C10+C11</f>
        <v>21.080329045319999</v>
      </c>
      <c r="D23" s="61">
        <f t="shared" si="5"/>
        <v>24.473071078948099</v>
      </c>
      <c r="E23" s="61">
        <f t="shared" si="5"/>
        <v>28.197259091340005</v>
      </c>
      <c r="F23" s="61">
        <f t="shared" si="5"/>
        <v>32.001885685325</v>
      </c>
      <c r="G23" s="61">
        <f t="shared" si="5"/>
        <v>40.84709480838</v>
      </c>
      <c r="H23" s="61">
        <f t="shared" si="5"/>
        <v>45.221607513329971</v>
      </c>
      <c r="I23" s="61">
        <f t="shared" si="5"/>
        <v>58.321146580689998</v>
      </c>
      <c r="J23" s="61">
        <f t="shared" si="5"/>
        <v>65.670873730280007</v>
      </c>
      <c r="K23" s="61">
        <f t="shared" si="5"/>
        <v>77.133201739810005</v>
      </c>
      <c r="L23" s="61">
        <f t="shared" si="5"/>
        <v>89.024578510680001</v>
      </c>
      <c r="M23" s="61">
        <f t="shared" si="5"/>
        <v>104.65998494544</v>
      </c>
      <c r="N23" s="61">
        <f t="shared" si="5"/>
        <v>121.95720649076</v>
      </c>
    </row>
    <row r="24" spans="1:17" x14ac:dyDescent="0.25">
      <c r="A24" s="34"/>
      <c r="B24" s="52" t="s">
        <v>111</v>
      </c>
      <c r="C24" s="61">
        <f t="shared" ref="C24:N24" si="6">C12</f>
        <v>1.49098716845</v>
      </c>
      <c r="D24" s="61">
        <f t="shared" si="6"/>
        <v>2.1837204511894601</v>
      </c>
      <c r="E24" s="61">
        <f t="shared" si="6"/>
        <v>2.5509477999400003</v>
      </c>
      <c r="F24" s="61">
        <f t="shared" si="6"/>
        <v>3.3620709934100002</v>
      </c>
      <c r="G24" s="61">
        <f t="shared" si="6"/>
        <v>4.4409861819499996</v>
      </c>
      <c r="H24" s="61">
        <f t="shared" si="6"/>
        <v>6.195485361270002</v>
      </c>
      <c r="I24" s="61">
        <f t="shared" si="6"/>
        <v>10.566307204039999</v>
      </c>
      <c r="J24" s="61">
        <f t="shared" si="6"/>
        <v>16.420103698409999</v>
      </c>
      <c r="K24" s="61">
        <f t="shared" si="6"/>
        <v>24.13273954524</v>
      </c>
      <c r="L24" s="61">
        <f t="shared" si="6"/>
        <v>38.0673325988</v>
      </c>
      <c r="M24" s="61">
        <f t="shared" si="6"/>
        <v>41.370670295410001</v>
      </c>
      <c r="N24" s="61">
        <f t="shared" si="6"/>
        <v>44.090108369159999</v>
      </c>
    </row>
    <row r="25" spans="1:17" x14ac:dyDescent="0.25">
      <c r="A25" s="34"/>
      <c r="B25" s="52" t="s">
        <v>112</v>
      </c>
      <c r="C25" s="61">
        <f t="shared" ref="C25:N25" si="7">C13</f>
        <v>0.45749437679999994</v>
      </c>
      <c r="D25" s="61">
        <f t="shared" si="7"/>
        <v>0.56408987282506007</v>
      </c>
      <c r="E25" s="61">
        <f t="shared" si="7"/>
        <v>0.57624669285000008</v>
      </c>
      <c r="F25" s="61">
        <f t="shared" si="7"/>
        <v>0.70254433976999986</v>
      </c>
      <c r="G25" s="61">
        <f t="shared" si="7"/>
        <v>1.1094408064199999</v>
      </c>
      <c r="H25" s="61">
        <f t="shared" si="7"/>
        <v>1.4814630453599993</v>
      </c>
      <c r="I25" s="61">
        <f t="shared" si="7"/>
        <v>2.2595270478800003</v>
      </c>
      <c r="J25" s="61">
        <f t="shared" si="7"/>
        <v>3.8240403507600007</v>
      </c>
      <c r="K25" s="61">
        <f t="shared" si="7"/>
        <v>8.9341311677500013</v>
      </c>
      <c r="L25" s="61">
        <f t="shared" si="7"/>
        <v>13.02301007072</v>
      </c>
      <c r="M25" s="61">
        <f t="shared" si="7"/>
        <v>17.856863328959999</v>
      </c>
      <c r="N25" s="61">
        <f t="shared" si="7"/>
        <v>19.251515772129999</v>
      </c>
    </row>
    <row r="26" spans="1:17" x14ac:dyDescent="0.25">
      <c r="A26" s="34"/>
      <c r="B26" s="52" t="s">
        <v>116</v>
      </c>
      <c r="C26" s="61">
        <f t="shared" ref="C26:N26" si="8">C14+C15</f>
        <v>26.69662537524</v>
      </c>
      <c r="D26" s="61">
        <f t="shared" si="8"/>
        <v>28.44390707836704</v>
      </c>
      <c r="E26" s="61">
        <f t="shared" si="8"/>
        <v>30.456700865440002</v>
      </c>
      <c r="F26" s="61">
        <f t="shared" si="8"/>
        <v>38.643369313356004</v>
      </c>
      <c r="G26" s="61">
        <f t="shared" si="8"/>
        <v>49.207191409399996</v>
      </c>
      <c r="H26" s="61">
        <f t="shared" si="8"/>
        <v>55.737389785740007</v>
      </c>
      <c r="I26" s="61">
        <f t="shared" si="8"/>
        <v>62.024730595729999</v>
      </c>
      <c r="J26" s="61">
        <f t="shared" si="8"/>
        <v>71.298611151100005</v>
      </c>
      <c r="K26" s="61">
        <f t="shared" si="8"/>
        <v>92.872353886509998</v>
      </c>
      <c r="L26" s="61">
        <f t="shared" si="8"/>
        <v>112.17144539714999</v>
      </c>
      <c r="M26" s="61">
        <f t="shared" si="8"/>
        <v>126.05668760182</v>
      </c>
      <c r="N26" s="61">
        <f t="shared" si="8"/>
        <v>129.31401337560999</v>
      </c>
    </row>
    <row r="27" spans="1:17" x14ac:dyDescent="0.25">
      <c r="A27" s="34"/>
      <c r="B27" s="52" t="s">
        <v>15</v>
      </c>
      <c r="C27" s="61">
        <f t="shared" ref="C27:N27" si="9">C16</f>
        <v>4.3679880890000078E-2</v>
      </c>
      <c r="D27" s="61">
        <f t="shared" si="9"/>
        <v>2.9421003730000006E-2</v>
      </c>
      <c r="E27" s="61">
        <f t="shared" si="9"/>
        <v>3.3130822689999895E-2</v>
      </c>
      <c r="F27" s="61">
        <f t="shared" si="9"/>
        <v>3.4432879490000179E-2</v>
      </c>
      <c r="G27" s="61">
        <f t="shared" si="9"/>
        <v>4.3798999620000112E-2</v>
      </c>
      <c r="H27" s="61">
        <f t="shared" si="9"/>
        <v>5.6651608670000853E-2</v>
      </c>
      <c r="I27" s="61">
        <f t="shared" si="9"/>
        <v>5.5578207019999937E-2</v>
      </c>
      <c r="J27" s="61">
        <f t="shared" si="9"/>
        <v>9.1337537879999431E-2</v>
      </c>
      <c r="K27" s="61">
        <f t="shared" si="9"/>
        <v>0.17650701058000001</v>
      </c>
      <c r="L27" s="61">
        <f t="shared" si="9"/>
        <v>0.10551720336000001</v>
      </c>
      <c r="M27" s="61">
        <f t="shared" si="9"/>
        <v>0.12525207548</v>
      </c>
      <c r="N27" s="61">
        <f t="shared" si="9"/>
        <v>0.14426495645000001</v>
      </c>
    </row>
    <row r="28" spans="1:17" x14ac:dyDescent="0.25">
      <c r="A28" s="34"/>
      <c r="B28" s="52" t="s">
        <v>97</v>
      </c>
      <c r="C28" s="61">
        <f t="shared" ref="C28:G28" si="10">SUM(C19:C27)</f>
        <v>98.361038268380909</v>
      </c>
      <c r="D28" s="61">
        <f t="shared" si="10"/>
        <v>107.89334177456567</v>
      </c>
      <c r="E28" s="61">
        <f t="shared" si="10"/>
        <v>120.25248692577998</v>
      </c>
      <c r="F28" s="61">
        <f t="shared" si="10"/>
        <v>143.805574710679</v>
      </c>
      <c r="G28" s="61">
        <f t="shared" si="10"/>
        <v>197.26560336490499</v>
      </c>
      <c r="H28" s="61">
        <f t="shared" ref="H28:N28" si="11">SUM(H19:H27)</f>
        <v>217.57650446492755</v>
      </c>
      <c r="I28" s="61">
        <f t="shared" si="11"/>
        <v>245.94320047233799</v>
      </c>
      <c r="J28" s="61">
        <f t="shared" si="11"/>
        <v>285.55175303962608</v>
      </c>
      <c r="K28" s="61">
        <f t="shared" si="11"/>
        <v>375.62080904655841</v>
      </c>
      <c r="L28" s="61">
        <f t="shared" si="11"/>
        <v>418.10973268604505</v>
      </c>
      <c r="M28" s="61">
        <f t="shared" si="11"/>
        <v>453.53682737084995</v>
      </c>
      <c r="N28" s="61">
        <f t="shared" si="11"/>
        <v>482.14310428029398</v>
      </c>
    </row>
    <row r="29" spans="1:17" x14ac:dyDescent="0.25">
      <c r="A29" s="34"/>
      <c r="B29" s="88" t="s">
        <v>104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7" x14ac:dyDescent="0.25">
      <c r="A30" s="34"/>
      <c r="B30" s="52" t="s">
        <v>22</v>
      </c>
      <c r="C30" s="89">
        <f t="shared" ref="C30:M39" si="12">C19/C$28*100</f>
        <v>15.932278481665382</v>
      </c>
      <c r="D30" s="89">
        <f t="shared" si="12"/>
        <v>11.864233663511941</v>
      </c>
      <c r="E30" s="89">
        <f t="shared" si="12"/>
        <v>12.813849355772913</v>
      </c>
      <c r="F30" s="89">
        <f t="shared" si="12"/>
        <v>10.195637061401911</v>
      </c>
      <c r="G30" s="89">
        <f t="shared" si="12"/>
        <v>15.801456277177071</v>
      </c>
      <c r="H30" s="89">
        <f t="shared" si="12"/>
        <v>13.135581038381176</v>
      </c>
      <c r="I30" s="89">
        <f t="shared" si="12"/>
        <v>11.490257453109152</v>
      </c>
      <c r="J30" s="89">
        <f t="shared" si="12"/>
        <v>12.283085451998151</v>
      </c>
      <c r="K30" s="89">
        <f t="shared" si="12"/>
        <v>17.630527724234756</v>
      </c>
      <c r="L30" s="89">
        <f t="shared" si="12"/>
        <v>12.706858471421617</v>
      </c>
      <c r="M30" s="89">
        <f t="shared" si="12"/>
        <v>11.19288593350352</v>
      </c>
      <c r="N30" s="89">
        <f>N19/N$28*100</f>
        <v>11.138634453604688</v>
      </c>
    </row>
    <row r="31" spans="1:17" x14ac:dyDescent="0.25">
      <c r="A31" s="34"/>
      <c r="B31" s="52" t="s">
        <v>115</v>
      </c>
      <c r="C31" s="89">
        <f t="shared" si="12"/>
        <v>20.810697075195634</v>
      </c>
      <c r="D31" s="89">
        <f t="shared" si="12"/>
        <v>20.729875591769375</v>
      </c>
      <c r="E31" s="89">
        <f t="shared" si="12"/>
        <v>18.908854657537489</v>
      </c>
      <c r="F31" s="89">
        <f t="shared" si="12"/>
        <v>17.41987847733467</v>
      </c>
      <c r="G31" s="89">
        <f t="shared" si="12"/>
        <v>14.506243884812495</v>
      </c>
      <c r="H31" s="89">
        <f t="shared" si="12"/>
        <v>13.615048330834426</v>
      </c>
      <c r="I31" s="89">
        <f t="shared" si="12"/>
        <v>11.757151152179247</v>
      </c>
      <c r="J31" s="89">
        <f t="shared" si="12"/>
        <v>9.9446342196678206</v>
      </c>
      <c r="K31" s="89">
        <f t="shared" si="12"/>
        <v>8.2985632817473451</v>
      </c>
      <c r="L31" s="89">
        <f t="shared" si="12"/>
        <v>7.5019364690160657</v>
      </c>
      <c r="M31" s="89">
        <f t="shared" si="12"/>
        <v>6.635640966523261</v>
      </c>
      <c r="N31" s="89">
        <f t="shared" ref="N31:N39" si="13">N20/N$28*100</f>
        <v>5.705646820423552</v>
      </c>
    </row>
    <row r="32" spans="1:17" x14ac:dyDescent="0.25">
      <c r="A32" s="34"/>
      <c r="B32" s="52" t="s">
        <v>19</v>
      </c>
      <c r="C32" s="89">
        <f t="shared" si="12"/>
        <v>11.398171180497792</v>
      </c>
      <c r="D32" s="89">
        <f t="shared" si="12"/>
        <v>14.473318632078177</v>
      </c>
      <c r="E32" s="89">
        <f t="shared" si="12"/>
        <v>15.652758871679287</v>
      </c>
      <c r="F32" s="89">
        <f t="shared" si="12"/>
        <v>19.1325443524359</v>
      </c>
      <c r="G32" s="89">
        <f t="shared" si="12"/>
        <v>19.854844264678359</v>
      </c>
      <c r="H32" s="89">
        <f t="shared" si="12"/>
        <v>22.024910959737699</v>
      </c>
      <c r="I32" s="89">
        <f t="shared" si="12"/>
        <v>21.234142332182017</v>
      </c>
      <c r="J32" s="89">
        <f t="shared" si="12"/>
        <v>21.269661619297313</v>
      </c>
      <c r="K32" s="89">
        <f t="shared" si="12"/>
        <v>18.659543410219435</v>
      </c>
      <c r="L32" s="89">
        <f t="shared" si="12"/>
        <v>17.8142960332925</v>
      </c>
      <c r="M32" s="89">
        <f t="shared" si="12"/>
        <v>16.719969453938962</v>
      </c>
      <c r="N32" s="89">
        <f t="shared" si="13"/>
        <v>16.507364143343807</v>
      </c>
    </row>
    <row r="33" spans="1:14" x14ac:dyDescent="0.25">
      <c r="A33" s="34"/>
      <c r="B33" s="52" t="s">
        <v>109</v>
      </c>
      <c r="C33" s="89">
        <f t="shared" si="12"/>
        <v>1.2604489321546157</v>
      </c>
      <c r="D33" s="89">
        <f t="shared" si="12"/>
        <v>1.3128812503181939</v>
      </c>
      <c r="E33" s="89">
        <f t="shared" si="12"/>
        <v>1.2207891738871646</v>
      </c>
      <c r="F33" s="89">
        <f t="shared" si="12"/>
        <v>1.2759973390647257</v>
      </c>
      <c r="G33" s="89">
        <f t="shared" si="12"/>
        <v>1.3502836719855045</v>
      </c>
      <c r="H33" s="89">
        <f t="shared" si="12"/>
        <v>1.2684234796983183</v>
      </c>
      <c r="I33" s="89">
        <f t="shared" si="12"/>
        <v>1.3485068240392455</v>
      </c>
      <c r="J33" s="89">
        <f t="shared" si="12"/>
        <v>1.4145428019695863</v>
      </c>
      <c r="K33" s="89">
        <f t="shared" si="12"/>
        <v>1.3012288568693668</v>
      </c>
      <c r="L33" s="89">
        <f t="shared" si="12"/>
        <v>1.6119225048417396</v>
      </c>
      <c r="M33" s="89">
        <f t="shared" si="12"/>
        <v>1.4943030966013213</v>
      </c>
      <c r="N33" s="89">
        <f t="shared" si="13"/>
        <v>1.3654321121396307</v>
      </c>
    </row>
    <row r="34" spans="1:14" x14ac:dyDescent="0.25">
      <c r="A34" s="34"/>
      <c r="B34" s="52" t="s">
        <v>110</v>
      </c>
      <c r="C34" s="89">
        <f t="shared" si="12"/>
        <v>21.431584513983797</v>
      </c>
      <c r="D34" s="89">
        <f t="shared" si="12"/>
        <v>22.682651845266395</v>
      </c>
      <c r="E34" s="89">
        <f t="shared" si="12"/>
        <v>23.448379166364681</v>
      </c>
      <c r="F34" s="89">
        <f t="shared" si="12"/>
        <v>22.253577964351713</v>
      </c>
      <c r="G34" s="89">
        <f t="shared" si="12"/>
        <v>20.706648352080119</v>
      </c>
      <c r="H34" s="89">
        <f t="shared" si="12"/>
        <v>20.784232941208739</v>
      </c>
      <c r="I34" s="89">
        <f t="shared" si="12"/>
        <v>23.71325837375592</v>
      </c>
      <c r="J34" s="89">
        <f t="shared" si="12"/>
        <v>22.997888484742322</v>
      </c>
      <c r="K34" s="89">
        <f t="shared" si="12"/>
        <v>20.53485852809856</v>
      </c>
      <c r="L34" s="89">
        <f t="shared" si="12"/>
        <v>21.292156472599448</v>
      </c>
      <c r="M34" s="89">
        <f t="shared" si="12"/>
        <v>23.076402759209934</v>
      </c>
      <c r="N34" s="89">
        <f t="shared" si="13"/>
        <v>25.294815047247916</v>
      </c>
    </row>
    <row r="35" spans="1:14" x14ac:dyDescent="0.25">
      <c r="A35" s="34"/>
      <c r="B35" s="52" t="s">
        <v>111</v>
      </c>
      <c r="C35" s="89">
        <f t="shared" si="12"/>
        <v>1.515831059430055</v>
      </c>
      <c r="D35" s="89">
        <f t="shared" si="12"/>
        <v>2.0239621975489142</v>
      </c>
      <c r="E35" s="89">
        <f t="shared" si="12"/>
        <v>2.1213264400215266</v>
      </c>
      <c r="F35" s="89">
        <f t="shared" si="12"/>
        <v>2.3379281367736384</v>
      </c>
      <c r="G35" s="89">
        <f t="shared" si="12"/>
        <v>2.2512724500352927</v>
      </c>
      <c r="H35" s="89">
        <f t="shared" si="12"/>
        <v>2.8474974246443456</v>
      </c>
      <c r="I35" s="89">
        <f t="shared" si="12"/>
        <v>4.2962387997501992</v>
      </c>
      <c r="J35" s="89">
        <f t="shared" si="12"/>
        <v>5.7503074394123495</v>
      </c>
      <c r="K35" s="89">
        <f t="shared" si="12"/>
        <v>6.4247610792640435</v>
      </c>
      <c r="L35" s="89">
        <f t="shared" si="12"/>
        <v>9.1046272360716447</v>
      </c>
      <c r="M35" s="89">
        <f t="shared" si="12"/>
        <v>9.1217885293318979</v>
      </c>
      <c r="N35" s="89">
        <f t="shared" si="13"/>
        <v>9.1446103818023712</v>
      </c>
    </row>
    <row r="36" spans="1:14" x14ac:dyDescent="0.25">
      <c r="A36" s="34"/>
      <c r="B36" s="52" t="s">
        <v>112</v>
      </c>
      <c r="C36" s="89">
        <f t="shared" si="12"/>
        <v>0.46511747420936472</v>
      </c>
      <c r="D36" s="89">
        <f t="shared" si="12"/>
        <v>0.52282176411189474</v>
      </c>
      <c r="E36" s="89">
        <f t="shared" si="12"/>
        <v>0.47919731855995668</v>
      </c>
      <c r="F36" s="89">
        <f t="shared" si="12"/>
        <v>0.48853762532046607</v>
      </c>
      <c r="G36" s="89">
        <f t="shared" si="12"/>
        <v>0.56240965860010528</v>
      </c>
      <c r="H36" s="89">
        <f t="shared" si="12"/>
        <v>0.68089293419032992</v>
      </c>
      <c r="I36" s="89">
        <f t="shared" si="12"/>
        <v>0.91871905526989206</v>
      </c>
      <c r="J36" s="89">
        <f t="shared" si="12"/>
        <v>1.3391759322273666</v>
      </c>
      <c r="K36" s="89">
        <f t="shared" si="12"/>
        <v>2.3784973975290629</v>
      </c>
      <c r="L36" s="89">
        <f t="shared" si="12"/>
        <v>3.1147349732944063</v>
      </c>
      <c r="M36" s="89">
        <f t="shared" si="12"/>
        <v>3.9372466029883659</v>
      </c>
      <c r="N36" s="89">
        <f t="shared" si="13"/>
        <v>3.9929049282716953</v>
      </c>
    </row>
    <row r="37" spans="1:14" x14ac:dyDescent="0.25">
      <c r="A37" s="34"/>
      <c r="B37" s="52" t="s">
        <v>116</v>
      </c>
      <c r="C37" s="89">
        <f t="shared" si="12"/>
        <v>27.14146357666284</v>
      </c>
      <c r="D37" s="89">
        <f t="shared" si="12"/>
        <v>26.362986455455484</v>
      </c>
      <c r="E37" s="89">
        <f t="shared" si="12"/>
        <v>25.32729396626776</v>
      </c>
      <c r="F37" s="89">
        <f t="shared" si="12"/>
        <v>26.871954992775638</v>
      </c>
      <c r="G37" s="89">
        <f t="shared" si="12"/>
        <v>24.944638380962829</v>
      </c>
      <c r="H37" s="89">
        <f t="shared" si="12"/>
        <v>25.617375333247278</v>
      </c>
      <c r="I37" s="89">
        <f t="shared" si="12"/>
        <v>25.219128024930338</v>
      </c>
      <c r="J37" s="89">
        <f t="shared" si="12"/>
        <v>24.968717716541519</v>
      </c>
      <c r="K37" s="89">
        <f t="shared" si="12"/>
        <v>24.725028978625733</v>
      </c>
      <c r="L37" s="89">
        <f t="shared" si="12"/>
        <v>26.82823111448079</v>
      </c>
      <c r="M37" s="89">
        <f t="shared" si="12"/>
        <v>27.79414592031474</v>
      </c>
      <c r="N37" s="89">
        <f t="shared" si="13"/>
        <v>26.820670507906563</v>
      </c>
    </row>
    <row r="38" spans="1:14" x14ac:dyDescent="0.25">
      <c r="A38" s="34"/>
      <c r="B38" s="52" t="s">
        <v>15</v>
      </c>
      <c r="C38" s="89">
        <f t="shared" si="12"/>
        <v>4.4407706200516379E-2</v>
      </c>
      <c r="D38" s="89">
        <f t="shared" si="12"/>
        <v>2.7268599939626294E-2</v>
      </c>
      <c r="E38" s="89">
        <f t="shared" si="12"/>
        <v>2.7551049909219999E-2</v>
      </c>
      <c r="F38" s="89">
        <f t="shared" si="12"/>
        <v>2.3944050541347475E-2</v>
      </c>
      <c r="G38" s="89">
        <f t="shared" si="12"/>
        <v>2.220305966822814E-2</v>
      </c>
      <c r="H38" s="89">
        <f t="shared" si="12"/>
        <v>2.6037558057714297E-2</v>
      </c>
      <c r="I38" s="89">
        <f t="shared" si="12"/>
        <v>2.259798478399121E-2</v>
      </c>
      <c r="J38" s="89">
        <f t="shared" si="12"/>
        <v>3.1986334143542974E-2</v>
      </c>
      <c r="K38" s="89">
        <f t="shared" si="12"/>
        <v>4.6990743411694715E-2</v>
      </c>
      <c r="L38" s="89">
        <f t="shared" si="12"/>
        <v>2.5236724981772176E-2</v>
      </c>
      <c r="M38" s="89">
        <f t="shared" si="12"/>
        <v>2.7616737588011427E-2</v>
      </c>
      <c r="N38" s="89">
        <f t="shared" si="13"/>
        <v>2.9921605259780208E-2</v>
      </c>
    </row>
    <row r="39" spans="1:14" x14ac:dyDescent="0.25">
      <c r="A39" s="34"/>
      <c r="B39" s="52" t="s">
        <v>97</v>
      </c>
      <c r="C39" s="89">
        <f t="shared" si="12"/>
        <v>100</v>
      </c>
      <c r="D39" s="89">
        <f t="shared" si="12"/>
        <v>100</v>
      </c>
      <c r="E39" s="89">
        <f t="shared" si="12"/>
        <v>100</v>
      </c>
      <c r="F39" s="89">
        <f t="shared" si="12"/>
        <v>100</v>
      </c>
      <c r="G39" s="89">
        <f t="shared" si="12"/>
        <v>100</v>
      </c>
      <c r="H39" s="89">
        <f t="shared" si="12"/>
        <v>100</v>
      </c>
      <c r="I39" s="89">
        <f t="shared" si="12"/>
        <v>100</v>
      </c>
      <c r="J39" s="89">
        <f t="shared" si="12"/>
        <v>100</v>
      </c>
      <c r="K39" s="89">
        <f t="shared" si="12"/>
        <v>100</v>
      </c>
      <c r="L39" s="89">
        <f t="shared" si="12"/>
        <v>100</v>
      </c>
      <c r="M39" s="89">
        <f t="shared" si="12"/>
        <v>100</v>
      </c>
      <c r="N39" s="89">
        <f t="shared" si="13"/>
        <v>100</v>
      </c>
    </row>
    <row r="40" spans="1:14" x14ac:dyDescent="0.25"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П-1</vt:lpstr>
      <vt:lpstr>П-2</vt:lpstr>
      <vt:lpstr>П-3</vt:lpstr>
      <vt:lpstr>П-4</vt:lpstr>
      <vt:lpstr>П-5</vt:lpstr>
      <vt:lpstr>П-6</vt:lpstr>
      <vt:lpstr>П-7</vt:lpstr>
      <vt:lpstr>П-8</vt:lpstr>
      <vt:lpstr>П-9</vt:lpstr>
      <vt:lpstr>П-10</vt:lpstr>
      <vt:lpstr>П-11</vt:lpstr>
      <vt:lpstr>А-1</vt:lpstr>
      <vt:lpstr>А-2</vt:lpstr>
      <vt:lpstr>А-3</vt:lpstr>
      <vt:lpstr>А-4</vt:lpstr>
    </vt:vector>
  </TitlesOfParts>
  <Company>CBRF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Ахметов Артур Айратович</cp:lastModifiedBy>
  <dcterms:created xsi:type="dcterms:W3CDTF">2017-08-14T12:43:30Z</dcterms:created>
  <dcterms:modified xsi:type="dcterms:W3CDTF">2022-05-04T14:36:02Z</dcterms:modified>
</cp:coreProperties>
</file>