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aa_kds\Desktop\files\"/>
    </mc:Choice>
  </mc:AlternateContent>
  <bookViews>
    <workbookView xWindow="-2655" yWindow="975" windowWidth="19320" windowHeight="10140" tabRatio="436" activeTab="6"/>
  </bookViews>
  <sheets>
    <sheet name="Info" sheetId="39" r:id="rId1"/>
    <sheet name="General_Checks" sheetId="27" state="hidden" r:id="rId2"/>
    <sheet name="O1" sheetId="2" r:id="rId3"/>
    <sheet name="OUT_1_Check" sheetId="19" state="hidden" r:id="rId4"/>
    <sheet name="O2" sheetId="16" r:id="rId5"/>
    <sheet name="O3" sheetId="14" r:id="rId6"/>
    <sheet name="Info_RUS" sheetId="45" r:id="rId7"/>
    <sheet name="O1_RUS" sheetId="46" r:id="rId8"/>
    <sheet name="O2_RUS" sheetId="47" r:id="rId9"/>
    <sheet name="O3_RUS" sheetId="48" r:id="rId10"/>
    <sheet name="OUT_2_Check" sheetId="21" state="hidden" r:id="rId11"/>
    <sheet name="OUT_3_Check" sheetId="22" state="hidden" r:id="rId12"/>
    <sheet name="OUT_4_Check" sheetId="28" state="hidden" r:id="rId13"/>
    <sheet name="CDS_Check" sheetId="36" state="hidden" r:id="rId14"/>
  </sheets>
  <definedNames>
    <definedName name="RgFwd">#REF!</definedName>
    <definedName name="RgMatFwd">#REF!</definedName>
    <definedName name="RgMatSwaps">#REF!</definedName>
    <definedName name="RgSpot">#REF!</definedName>
    <definedName name="RgSwaps">#REF!</definedName>
    <definedName name="_xlnm.Print_Area" localSheetId="0">Info!$B$2:$F$19</definedName>
    <definedName name="_xlnm.Print_Area" localSheetId="6">Info_RUS!$B$2:$F$19</definedName>
    <definedName name="_xlnm.Print_Area" localSheetId="2">'O1'!$B$1:$AT$39</definedName>
    <definedName name="_xlnm.Print_Area" localSheetId="7">O1_RUS!$B$1:$AT$39</definedName>
    <definedName name="_xlnm.Print_Area" localSheetId="4">'O2'!$B$1:$AT$35</definedName>
    <definedName name="_xlnm.Print_Area" localSheetId="8">O2_RUS!$B$1:$AT$35</definedName>
    <definedName name="_xlnm.Print_Area" localSheetId="5">'O3'!$B$1:$P$20</definedName>
    <definedName name="_xlnm.Print_Area" localSheetId="9">O3_RUS!$B$1:$P$20</definedName>
    <definedName name="_xlnm.Print_Area" localSheetId="3">OUT_1_Check!$A$1:$AJ$56</definedName>
    <definedName name="_xlnm.Print_Area" localSheetId="10">OUT_2_Check!#REF!</definedName>
    <definedName name="_xlnm.Print_Area" localSheetId="11">OUT_3_Check!$A$1:$O$43</definedName>
    <definedName name="_xlnm.Print_Area" localSheetId="12">OUT_4_Check!$A$1:$S$38</definedName>
  </definedNames>
  <calcPr calcId="162913"/>
</workbook>
</file>

<file path=xl/calcChain.xml><?xml version="1.0" encoding="utf-8"?>
<calcChain xmlns="http://schemas.openxmlformats.org/spreadsheetml/2006/main">
  <c r="L19" i="48" l="1"/>
  <c r="K19" i="48"/>
  <c r="J19" i="48"/>
  <c r="I19" i="48"/>
  <c r="H19" i="48"/>
  <c r="G19" i="48"/>
  <c r="M19" i="48" s="1"/>
  <c r="F19" i="48"/>
  <c r="O19" i="48" s="1"/>
  <c r="D19" i="48"/>
  <c r="O18" i="48"/>
  <c r="M18" i="48"/>
  <c r="E18" i="48"/>
  <c r="N18" i="48"/>
  <c r="O17" i="48"/>
  <c r="N17" i="48"/>
  <c r="M17" i="48"/>
  <c r="O16" i="48"/>
  <c r="N16" i="48"/>
  <c r="M16" i="48"/>
  <c r="L14" i="48"/>
  <c r="K14" i="48"/>
  <c r="J14" i="48"/>
  <c r="I14" i="48"/>
  <c r="H14" i="48"/>
  <c r="G14" i="48"/>
  <c r="F14" i="48"/>
  <c r="E14" i="48"/>
  <c r="D14" i="48"/>
  <c r="O13" i="48"/>
  <c r="N13" i="48"/>
  <c r="N14" i="48" s="1"/>
  <c r="N9" i="48" s="1"/>
  <c r="M13" i="48"/>
  <c r="O12" i="48"/>
  <c r="N12" i="48"/>
  <c r="M12" i="48"/>
  <c r="O11" i="48"/>
  <c r="O14" i="48" s="1"/>
  <c r="O9" i="48" s="1"/>
  <c r="N11" i="48"/>
  <c r="M11" i="48"/>
  <c r="M14" i="48"/>
  <c r="M9" i="48" s="1"/>
  <c r="AS38" i="2"/>
  <c r="E18" i="14"/>
  <c r="N18" i="14" s="1"/>
  <c r="Q29" i="28" s="1"/>
  <c r="P24" i="2"/>
  <c r="M11" i="14"/>
  <c r="AS9" i="2"/>
  <c r="AS15" i="2"/>
  <c r="G20" i="28" s="1"/>
  <c r="M12" i="14"/>
  <c r="M13" i="14"/>
  <c r="G14" i="14"/>
  <c r="H23" i="28" s="1"/>
  <c r="J14" i="14"/>
  <c r="J23" i="28" s="1"/>
  <c r="D12" i="2"/>
  <c r="E12" i="2"/>
  <c r="F12" i="2"/>
  <c r="G12" i="2"/>
  <c r="H12" i="2"/>
  <c r="I12" i="2"/>
  <c r="I19" i="19" s="1"/>
  <c r="J12" i="2"/>
  <c r="J19" i="19" s="1"/>
  <c r="K12" i="2"/>
  <c r="L12" i="2"/>
  <c r="M12" i="2"/>
  <c r="N12" i="2"/>
  <c r="O12" i="2"/>
  <c r="P12" i="2"/>
  <c r="Q12" i="2"/>
  <c r="O19" i="19" s="1"/>
  <c r="R12" i="2"/>
  <c r="P19" i="19" s="1"/>
  <c r="S12" i="2"/>
  <c r="T12" i="2"/>
  <c r="U12" i="2"/>
  <c r="V12" i="2"/>
  <c r="W12" i="2"/>
  <c r="V19" i="19"/>
  <c r="X12" i="2"/>
  <c r="W19" i="19" s="1"/>
  <c r="Y12" i="2"/>
  <c r="X19" i="19" s="1"/>
  <c r="Z12" i="2"/>
  <c r="AA12" i="2"/>
  <c r="Z19" i="19"/>
  <c r="AB12" i="2"/>
  <c r="AC12" i="2"/>
  <c r="AD12" i="2"/>
  <c r="AE12" i="2"/>
  <c r="AD19" i="19" s="1"/>
  <c r="AF12" i="2"/>
  <c r="AG12" i="2"/>
  <c r="AH12" i="2"/>
  <c r="AI12" i="2"/>
  <c r="AH19" i="19" s="1"/>
  <c r="AJ12" i="2"/>
  <c r="AK12" i="2"/>
  <c r="AL12" i="2"/>
  <c r="AK19" i="19" s="1"/>
  <c r="AM12" i="2"/>
  <c r="AL19" i="19" s="1"/>
  <c r="AN12" i="2"/>
  <c r="AO12" i="2"/>
  <c r="AP12" i="2"/>
  <c r="AQ12" i="2"/>
  <c r="AR12" i="2"/>
  <c r="AR19" i="19" s="1"/>
  <c r="D18" i="2"/>
  <c r="E18" i="2"/>
  <c r="F18" i="2"/>
  <c r="G18" i="2"/>
  <c r="H18" i="2"/>
  <c r="I18" i="2"/>
  <c r="J18" i="2"/>
  <c r="J26" i="19"/>
  <c r="K18" i="2"/>
  <c r="L18" i="2"/>
  <c r="M18" i="2"/>
  <c r="N18" i="2"/>
  <c r="O18" i="2"/>
  <c r="P18" i="2"/>
  <c r="N26" i="19"/>
  <c r="Q18" i="2"/>
  <c r="R18" i="2"/>
  <c r="P26" i="19" s="1"/>
  <c r="S18" i="2"/>
  <c r="T18" i="2"/>
  <c r="R26" i="19"/>
  <c r="U18" i="2"/>
  <c r="V18" i="2"/>
  <c r="W18" i="2"/>
  <c r="V26" i="19" s="1"/>
  <c r="X18" i="2"/>
  <c r="W26" i="19" s="1"/>
  <c r="Y18" i="2"/>
  <c r="Z18" i="2"/>
  <c r="AA18" i="2"/>
  <c r="AB18" i="2"/>
  <c r="AA26" i="19" s="1"/>
  <c r="AC18" i="2"/>
  <c r="AD18" i="2"/>
  <c r="AE18" i="2"/>
  <c r="AD26" i="19" s="1"/>
  <c r="AF18" i="2"/>
  <c r="AE26" i="19" s="1"/>
  <c r="AG18" i="2"/>
  <c r="AH18" i="2"/>
  <c r="AI18" i="2"/>
  <c r="AJ18" i="2"/>
  <c r="AI26" i="19" s="1"/>
  <c r="AK18" i="2"/>
  <c r="AL18" i="2"/>
  <c r="AM18" i="2"/>
  <c r="AL26" i="19" s="1"/>
  <c r="AN18" i="2"/>
  <c r="AN26" i="19" s="1"/>
  <c r="AO18" i="2"/>
  <c r="AP18" i="2"/>
  <c r="AP26" i="19"/>
  <c r="AQ18" i="2"/>
  <c r="AR18" i="2"/>
  <c r="AR26" i="19"/>
  <c r="N11" i="14"/>
  <c r="N12" i="14"/>
  <c r="N13" i="14"/>
  <c r="O11" i="14"/>
  <c r="R20" i="28"/>
  <c r="O12" i="14"/>
  <c r="O13" i="14"/>
  <c r="D30" i="2"/>
  <c r="D24" i="2"/>
  <c r="D33" i="19" s="1"/>
  <c r="E30" i="2"/>
  <c r="E24" i="2"/>
  <c r="E32" i="2"/>
  <c r="E34" i="2"/>
  <c r="F30" i="2"/>
  <c r="F24" i="2"/>
  <c r="F32" i="2" s="1"/>
  <c r="G30" i="2"/>
  <c r="G40" i="19" s="1"/>
  <c r="G24" i="2"/>
  <c r="H30" i="2"/>
  <c r="H24" i="2"/>
  <c r="H32" i="2"/>
  <c r="H34" i="2" s="1"/>
  <c r="H47" i="19" s="1"/>
  <c r="I30" i="2"/>
  <c r="I24" i="2"/>
  <c r="I32" i="2"/>
  <c r="J30" i="2"/>
  <c r="J32" i="2" s="1"/>
  <c r="J24" i="2"/>
  <c r="K30" i="2"/>
  <c r="K32" i="2"/>
  <c r="K34" i="2" s="1"/>
  <c r="K24" i="2"/>
  <c r="L30" i="2"/>
  <c r="K40" i="19" s="1"/>
  <c r="L24" i="2"/>
  <c r="M30" i="2"/>
  <c r="M24" i="2"/>
  <c r="M32" i="2"/>
  <c r="N30" i="2"/>
  <c r="N24" i="2"/>
  <c r="M33" i="19" s="1"/>
  <c r="O30" i="2"/>
  <c r="O32" i="2"/>
  <c r="O34" i="2"/>
  <c r="O24" i="2"/>
  <c r="P30" i="2"/>
  <c r="P32" i="2"/>
  <c r="N43" i="19" s="1"/>
  <c r="Q30" i="2"/>
  <c r="Q24" i="2"/>
  <c r="O33" i="19"/>
  <c r="R30" i="2"/>
  <c r="R24" i="2"/>
  <c r="S30" i="2"/>
  <c r="S24" i="2"/>
  <c r="T30" i="2"/>
  <c r="T32" i="2" s="1"/>
  <c r="T34" i="2" s="1"/>
  <c r="T24" i="2"/>
  <c r="U30" i="2"/>
  <c r="U24" i="2"/>
  <c r="V30" i="2"/>
  <c r="U40" i="19" s="1"/>
  <c r="V24" i="2"/>
  <c r="W30" i="2"/>
  <c r="W24" i="2"/>
  <c r="W32" i="2"/>
  <c r="V43" i="19" s="1"/>
  <c r="X30" i="2"/>
  <c r="X24" i="2"/>
  <c r="W33" i="19" s="1"/>
  <c r="Y30" i="2"/>
  <c r="Y32" i="2" s="1"/>
  <c r="X43" i="19" s="1"/>
  <c r="Y24" i="2"/>
  <c r="Z30" i="2"/>
  <c r="Z24" i="2"/>
  <c r="AA30" i="2"/>
  <c r="AA24" i="2"/>
  <c r="AA32" i="2"/>
  <c r="AB30" i="2"/>
  <c r="AB32" i="2" s="1"/>
  <c r="AB34" i="2" s="1"/>
  <c r="AB24" i="2"/>
  <c r="AC30" i="2"/>
  <c r="AB40" i="19" s="1"/>
  <c r="AC32" i="2"/>
  <c r="AB43" i="19" s="1"/>
  <c r="AC24" i="2"/>
  <c r="AD30" i="2"/>
  <c r="AD24" i="2"/>
  <c r="AE30" i="2"/>
  <c r="AE24" i="2"/>
  <c r="AE32" i="2"/>
  <c r="AF30" i="2"/>
  <c r="AF32" i="2" s="1"/>
  <c r="AE43" i="19" s="1"/>
  <c r="AF24" i="2"/>
  <c r="AG30" i="2"/>
  <c r="AG32" i="2"/>
  <c r="AG34" i="2" s="1"/>
  <c r="AF47" i="19" s="1"/>
  <c r="AG24" i="2"/>
  <c r="AH30" i="2"/>
  <c r="AH32" i="2"/>
  <c r="AG43" i="19" s="1"/>
  <c r="AH24" i="2"/>
  <c r="AI30" i="2"/>
  <c r="AI24" i="2"/>
  <c r="AH33" i="19" s="1"/>
  <c r="AJ30" i="2"/>
  <c r="AJ24" i="2"/>
  <c r="AJ32" i="2" s="1"/>
  <c r="AK30" i="2"/>
  <c r="AK32" i="2" s="1"/>
  <c r="AK24" i="2"/>
  <c r="AL30" i="2"/>
  <c r="AL24" i="2"/>
  <c r="AK33" i="19" s="1"/>
  <c r="AM30" i="2"/>
  <c r="AM32" i="2"/>
  <c r="AM24" i="2"/>
  <c r="AL33" i="19" s="1"/>
  <c r="AN30" i="2"/>
  <c r="AN24" i="2"/>
  <c r="AO30" i="2"/>
  <c r="AO32" i="2"/>
  <c r="AO24" i="2"/>
  <c r="AO33" i="19"/>
  <c r="AO34" i="2"/>
  <c r="AO47" i="19" s="1"/>
  <c r="AP30" i="2"/>
  <c r="AP24" i="2"/>
  <c r="AP32" i="2"/>
  <c r="AP43" i="19"/>
  <c r="AQ30" i="2"/>
  <c r="AQ24" i="2"/>
  <c r="AR30" i="2"/>
  <c r="AR24" i="2"/>
  <c r="AR32" i="2"/>
  <c r="AS21" i="2"/>
  <c r="AS27" i="2"/>
  <c r="AS10" i="2"/>
  <c r="AS16" i="2"/>
  <c r="AS24" i="19" s="1"/>
  <c r="AS22" i="2"/>
  <c r="AS28" i="2"/>
  <c r="AS11" i="2"/>
  <c r="G22" i="28" s="1"/>
  <c r="AS17" i="2"/>
  <c r="AS23" i="2"/>
  <c r="AS32" i="19" s="1"/>
  <c r="AS29" i="2"/>
  <c r="O22" i="28" s="1"/>
  <c r="H14" i="14"/>
  <c r="I14" i="14"/>
  <c r="I23" i="28"/>
  <c r="K14" i="14"/>
  <c r="L14" i="14"/>
  <c r="M16" i="14"/>
  <c r="N16" i="14"/>
  <c r="O16" i="14"/>
  <c r="R27" i="28" s="1"/>
  <c r="AS9" i="16"/>
  <c r="AS14" i="16"/>
  <c r="AS20" i="16"/>
  <c r="AS25" i="16"/>
  <c r="M17" i="14"/>
  <c r="N17" i="14"/>
  <c r="Q28" i="28"/>
  <c r="O17" i="14"/>
  <c r="AS10" i="16"/>
  <c r="AS15" i="16"/>
  <c r="AS21" i="16"/>
  <c r="AS26" i="16"/>
  <c r="M18" i="14"/>
  <c r="O18" i="14"/>
  <c r="R29" i="28"/>
  <c r="AS11" i="16"/>
  <c r="AS16" i="16"/>
  <c r="AS22" i="16"/>
  <c r="AS27" i="16"/>
  <c r="D19" i="14"/>
  <c r="F19" i="14"/>
  <c r="G19" i="14"/>
  <c r="K30" i="28" s="1"/>
  <c r="H19" i="14"/>
  <c r="I19" i="14"/>
  <c r="I30" i="28" s="1"/>
  <c r="J19" i="14"/>
  <c r="L30" i="28" s="1"/>
  <c r="K19" i="14"/>
  <c r="M30" i="28" s="1"/>
  <c r="L19" i="14"/>
  <c r="D12" i="16"/>
  <c r="E12" i="16"/>
  <c r="E19" i="21" s="1"/>
  <c r="F12" i="16"/>
  <c r="G12" i="16"/>
  <c r="G19" i="21"/>
  <c r="H12" i="16"/>
  <c r="I12" i="16"/>
  <c r="I19" i="21"/>
  <c r="J12" i="16"/>
  <c r="J19" i="21" s="1"/>
  <c r="K12" i="16"/>
  <c r="L12" i="16"/>
  <c r="M12" i="16"/>
  <c r="L19" i="21" s="1"/>
  <c r="N12" i="16"/>
  <c r="M19" i="21" s="1"/>
  <c r="O12" i="16"/>
  <c r="P12" i="16"/>
  <c r="Q12" i="16"/>
  <c r="P19" i="21" s="1"/>
  <c r="R12" i="16"/>
  <c r="S12" i="16"/>
  <c r="T12" i="16"/>
  <c r="U12" i="16"/>
  <c r="U19" i="21"/>
  <c r="V12" i="16"/>
  <c r="V19" i="21" s="1"/>
  <c r="W12" i="16"/>
  <c r="W19" i="21" s="1"/>
  <c r="X12" i="16"/>
  <c r="Y12" i="16"/>
  <c r="Y19" i="21"/>
  <c r="Z12" i="16"/>
  <c r="AA12" i="16"/>
  <c r="AA19" i="21"/>
  <c r="AB12" i="16"/>
  <c r="AB19" i="21" s="1"/>
  <c r="AC12" i="16"/>
  <c r="AC19" i="21" s="1"/>
  <c r="AD12" i="16"/>
  <c r="AD19" i="21" s="1"/>
  <c r="AE12" i="16"/>
  <c r="AE19" i="21" s="1"/>
  <c r="AF12" i="16"/>
  <c r="AG12" i="16"/>
  <c r="AG19" i="21"/>
  <c r="AH12" i="16"/>
  <c r="AI12" i="16"/>
  <c r="AI19" i="21"/>
  <c r="AJ12" i="16"/>
  <c r="AJ19" i="21" s="1"/>
  <c r="AK12" i="16"/>
  <c r="AK19" i="21"/>
  <c r="AL12" i="16"/>
  <c r="AL19" i="21" s="1"/>
  <c r="AM12" i="16"/>
  <c r="AN12" i="16"/>
  <c r="AO12" i="16"/>
  <c r="AQ19" i="21"/>
  <c r="AP12" i="16"/>
  <c r="AQ12" i="16"/>
  <c r="AS19" i="21"/>
  <c r="AR12" i="16"/>
  <c r="D17" i="16"/>
  <c r="E17" i="16"/>
  <c r="E25" i="21" s="1"/>
  <c r="F17" i="16"/>
  <c r="G17" i="16"/>
  <c r="H17" i="16"/>
  <c r="H25" i="21"/>
  <c r="I17" i="16"/>
  <c r="J17" i="16"/>
  <c r="J25" i="21"/>
  <c r="K17" i="16"/>
  <c r="L17" i="16"/>
  <c r="K25" i="21"/>
  <c r="M17" i="16"/>
  <c r="L25" i="21" s="1"/>
  <c r="N17" i="16"/>
  <c r="M25" i="21" s="1"/>
  <c r="O17" i="16"/>
  <c r="P17" i="16"/>
  <c r="O25" i="21"/>
  <c r="Q17" i="16"/>
  <c r="R17" i="16"/>
  <c r="Q25" i="21"/>
  <c r="S17" i="16"/>
  <c r="T17" i="16"/>
  <c r="S25" i="21" s="1"/>
  <c r="U17" i="16"/>
  <c r="U25" i="21" s="1"/>
  <c r="V17" i="16"/>
  <c r="V25" i="21" s="1"/>
  <c r="W17" i="16"/>
  <c r="X17" i="16"/>
  <c r="X25" i="21"/>
  <c r="Y17" i="16"/>
  <c r="Y25" i="21" s="1"/>
  <c r="Z17" i="16"/>
  <c r="AA17" i="16"/>
  <c r="AB17" i="16"/>
  <c r="AB25" i="21"/>
  <c r="AC17" i="16"/>
  <c r="AD17" i="16"/>
  <c r="AE17" i="16"/>
  <c r="AE25" i="21" s="1"/>
  <c r="AF17" i="16"/>
  <c r="AF25" i="21" s="1"/>
  <c r="AG17" i="16"/>
  <c r="AH17" i="16"/>
  <c r="AI17" i="16"/>
  <c r="AI25" i="21" s="1"/>
  <c r="AJ17" i="16"/>
  <c r="AJ25" i="21"/>
  <c r="AK17" i="16"/>
  <c r="AK25" i="21" s="1"/>
  <c r="AL17" i="16"/>
  <c r="AM17" i="16"/>
  <c r="AN17" i="16"/>
  <c r="AO17" i="16"/>
  <c r="AP17" i="16"/>
  <c r="AR25" i="21" s="1"/>
  <c r="AQ17" i="16"/>
  <c r="AR17" i="16"/>
  <c r="D23" i="16"/>
  <c r="AT32" i="21" s="1"/>
  <c r="E23" i="16"/>
  <c r="E32" i="21" s="1"/>
  <c r="F23" i="16"/>
  <c r="G23" i="16"/>
  <c r="G32" i="21" s="1"/>
  <c r="H23" i="16"/>
  <c r="I23" i="16"/>
  <c r="J23" i="16"/>
  <c r="J32" i="21" s="1"/>
  <c r="K23" i="16"/>
  <c r="K29" i="16" s="1"/>
  <c r="L23" i="16"/>
  <c r="M23" i="16"/>
  <c r="L32" i="21"/>
  <c r="N23" i="16"/>
  <c r="M32" i="21" s="1"/>
  <c r="O23" i="16"/>
  <c r="N32" i="21"/>
  <c r="P23" i="16"/>
  <c r="O32" i="21" s="1"/>
  <c r="Q23" i="16"/>
  <c r="P32" i="21" s="1"/>
  <c r="R23" i="16"/>
  <c r="S23" i="16"/>
  <c r="T23" i="16"/>
  <c r="U23" i="16"/>
  <c r="V23" i="16"/>
  <c r="W23" i="16"/>
  <c r="W32" i="21" s="1"/>
  <c r="W29" i="16"/>
  <c r="X23" i="16"/>
  <c r="Y23" i="16"/>
  <c r="Z23" i="16"/>
  <c r="Z32" i="21" s="1"/>
  <c r="AA23" i="16"/>
  <c r="AB23" i="16"/>
  <c r="AC23" i="16"/>
  <c r="AD23" i="16"/>
  <c r="AE23" i="16"/>
  <c r="AE32" i="21"/>
  <c r="AF23" i="16"/>
  <c r="AG23" i="16"/>
  <c r="AH23" i="16"/>
  <c r="AH29" i="16" s="1"/>
  <c r="AH40" i="21" s="1"/>
  <c r="AI23" i="16"/>
  <c r="AJ23" i="16"/>
  <c r="AJ32" i="21" s="1"/>
  <c r="AK23" i="16"/>
  <c r="AK32" i="21" s="1"/>
  <c r="AL23" i="16"/>
  <c r="AM23" i="16"/>
  <c r="AM32" i="21"/>
  <c r="AN23" i="16"/>
  <c r="AP32" i="21" s="1"/>
  <c r="AO23" i="16"/>
  <c r="AP23" i="16"/>
  <c r="AQ23" i="16"/>
  <c r="AQ29" i="16"/>
  <c r="AS40" i="21" s="1"/>
  <c r="AR23" i="16"/>
  <c r="D28" i="16"/>
  <c r="D29" i="16" s="1"/>
  <c r="D38" i="21"/>
  <c r="E28" i="16"/>
  <c r="E29" i="16" s="1"/>
  <c r="F28" i="16"/>
  <c r="F38" i="21" s="1"/>
  <c r="G28" i="16"/>
  <c r="H28" i="16"/>
  <c r="I28" i="16"/>
  <c r="I29" i="16"/>
  <c r="J28" i="16"/>
  <c r="J38" i="21" s="1"/>
  <c r="K28" i="16"/>
  <c r="L28" i="16"/>
  <c r="M28" i="16"/>
  <c r="N28" i="16"/>
  <c r="O28" i="16"/>
  <c r="O29" i="16"/>
  <c r="P28" i="16"/>
  <c r="Q28" i="16"/>
  <c r="Q29" i="16"/>
  <c r="P40" i="21" s="1"/>
  <c r="R28" i="16"/>
  <c r="R29" i="16"/>
  <c r="S28" i="16"/>
  <c r="T28" i="16"/>
  <c r="U28" i="16"/>
  <c r="U29" i="16" s="1"/>
  <c r="V28" i="16"/>
  <c r="V29" i="16"/>
  <c r="W28" i="16"/>
  <c r="X28" i="16"/>
  <c r="Y28" i="16"/>
  <c r="Y38" i="21" s="1"/>
  <c r="Z28" i="16"/>
  <c r="AA28" i="16"/>
  <c r="AA29" i="16" s="1"/>
  <c r="AA31" i="16" s="1"/>
  <c r="AA44" i="21" s="1"/>
  <c r="AB28" i="16"/>
  <c r="AC28" i="16"/>
  <c r="AC29" i="16" s="1"/>
  <c r="AC31" i="16" s="1"/>
  <c r="AC44" i="21" s="1"/>
  <c r="AD28" i="16"/>
  <c r="AD29" i="16"/>
  <c r="AD31" i="16" s="1"/>
  <c r="AD40" i="21"/>
  <c r="AE28" i="16"/>
  <c r="AF28" i="16"/>
  <c r="AG28" i="16"/>
  <c r="AG29" i="16"/>
  <c r="AG40" i="21" s="1"/>
  <c r="AH28" i="16"/>
  <c r="AI28" i="16"/>
  <c r="AI29" i="16" s="1"/>
  <c r="AI40" i="21" s="1"/>
  <c r="AJ28" i="16"/>
  <c r="AK28" i="16"/>
  <c r="AL28" i="16"/>
  <c r="AL29" i="16" s="1"/>
  <c r="AL40" i="21" s="1"/>
  <c r="AM28" i="16"/>
  <c r="AN28" i="16"/>
  <c r="AO28" i="16"/>
  <c r="AP28" i="16"/>
  <c r="AQ28" i="16"/>
  <c r="AR28" i="16"/>
  <c r="F29" i="16"/>
  <c r="F31" i="16" s="1"/>
  <c r="F44" i="21" s="1"/>
  <c r="L29" i="16"/>
  <c r="L31" i="16" s="1"/>
  <c r="K44" i="21" s="1"/>
  <c r="P29" i="16"/>
  <c r="X29" i="16"/>
  <c r="AB29" i="16"/>
  <c r="AB40" i="21" s="1"/>
  <c r="AF29" i="16"/>
  <c r="AF40" i="21" s="1"/>
  <c r="M34" i="2"/>
  <c r="AD44" i="21"/>
  <c r="AL31" i="16"/>
  <c r="AS33" i="16"/>
  <c r="AS34" i="16"/>
  <c r="F30" i="28"/>
  <c r="D37" i="28"/>
  <c r="E37" i="28"/>
  <c r="F37" i="28"/>
  <c r="J30" i="28"/>
  <c r="H37" i="28"/>
  <c r="I37" i="28"/>
  <c r="J37" i="28"/>
  <c r="L23" i="28"/>
  <c r="M23" i="28"/>
  <c r="N23" i="28"/>
  <c r="N30" i="28"/>
  <c r="L37" i="28"/>
  <c r="M37" i="28"/>
  <c r="N37" i="28"/>
  <c r="P37" i="28"/>
  <c r="Q37" i="28"/>
  <c r="R37" i="28"/>
  <c r="F19" i="22"/>
  <c r="G19" i="22"/>
  <c r="N19" i="22"/>
  <c r="F26" i="22"/>
  <c r="G26" i="22"/>
  <c r="M26" i="22"/>
  <c r="M32" i="22"/>
  <c r="D19" i="22"/>
  <c r="E19" i="22"/>
  <c r="H19" i="22"/>
  <c r="I19" i="22"/>
  <c r="M19" i="22"/>
  <c r="D26" i="22"/>
  <c r="E26" i="22"/>
  <c r="H26" i="22"/>
  <c r="I26" i="22"/>
  <c r="N26" i="22"/>
  <c r="D32" i="22"/>
  <c r="E32" i="22"/>
  <c r="F32" i="22"/>
  <c r="G32" i="22"/>
  <c r="H32" i="22"/>
  <c r="I32" i="22"/>
  <c r="N32" i="22"/>
  <c r="F34" i="22"/>
  <c r="G34" i="22"/>
  <c r="J34" i="22"/>
  <c r="M34" i="22"/>
  <c r="D34" i="22"/>
  <c r="E34" i="22"/>
  <c r="H34" i="22"/>
  <c r="I34" i="22"/>
  <c r="K34" i="22"/>
  <c r="L34" i="22"/>
  <c r="N34" i="22"/>
  <c r="G25" i="21"/>
  <c r="D19" i="21"/>
  <c r="F19" i="21"/>
  <c r="H19" i="21"/>
  <c r="K19" i="21"/>
  <c r="N19" i="21"/>
  <c r="O19" i="21"/>
  <c r="Q19" i="21"/>
  <c r="R19" i="21"/>
  <c r="S19" i="21"/>
  <c r="T19" i="21"/>
  <c r="X19" i="21"/>
  <c r="Z19" i="21"/>
  <c r="AF19" i="21"/>
  <c r="AH19" i="21"/>
  <c r="AN19" i="21"/>
  <c r="AO19" i="21"/>
  <c r="AP19" i="21"/>
  <c r="AR19" i="21"/>
  <c r="F25" i="21"/>
  <c r="I25" i="21"/>
  <c r="N25" i="21"/>
  <c r="P25" i="21"/>
  <c r="R25" i="21"/>
  <c r="T25" i="21"/>
  <c r="W25" i="21"/>
  <c r="Z25" i="21"/>
  <c r="AA25" i="21"/>
  <c r="AC25" i="21"/>
  <c r="AD25" i="21"/>
  <c r="AG25" i="21"/>
  <c r="AH25" i="21"/>
  <c r="AL25" i="21"/>
  <c r="AM25" i="21"/>
  <c r="AN25" i="21"/>
  <c r="AO25" i="21"/>
  <c r="AP25" i="21"/>
  <c r="AQ25" i="21"/>
  <c r="AS25" i="21"/>
  <c r="D32" i="21"/>
  <c r="F32" i="21"/>
  <c r="H32" i="21"/>
  <c r="I32" i="21"/>
  <c r="K32" i="21"/>
  <c r="Q32" i="21"/>
  <c r="S32" i="21"/>
  <c r="T32" i="21"/>
  <c r="U32" i="21"/>
  <c r="V32" i="21"/>
  <c r="X32" i="21"/>
  <c r="Y32" i="21"/>
  <c r="AB32" i="21"/>
  <c r="AC32" i="21"/>
  <c r="AD32" i="21"/>
  <c r="AF32" i="21"/>
  <c r="AG32" i="21"/>
  <c r="AH32" i="21"/>
  <c r="AL32" i="21"/>
  <c r="AN32" i="21"/>
  <c r="AO32" i="21"/>
  <c r="AQ32" i="21"/>
  <c r="AR32" i="21"/>
  <c r="E38" i="21"/>
  <c r="G38" i="21"/>
  <c r="I38" i="21"/>
  <c r="K38" i="21"/>
  <c r="N38" i="21"/>
  <c r="O38" i="21"/>
  <c r="Q38" i="21"/>
  <c r="R38" i="21"/>
  <c r="S38" i="21"/>
  <c r="T38" i="21"/>
  <c r="U38" i="21"/>
  <c r="W38" i="21"/>
  <c r="X38" i="21"/>
  <c r="AA38" i="21"/>
  <c r="AB38" i="21"/>
  <c r="AE38" i="21"/>
  <c r="AF38" i="21"/>
  <c r="AG38" i="21"/>
  <c r="AM38" i="21"/>
  <c r="AN38" i="21"/>
  <c r="AO38" i="21"/>
  <c r="AS38" i="21"/>
  <c r="F40" i="21"/>
  <c r="T40" i="21"/>
  <c r="AN40" i="21"/>
  <c r="AO40" i="21"/>
  <c r="D19" i="19"/>
  <c r="E19" i="19"/>
  <c r="F19" i="19"/>
  <c r="G26" i="19"/>
  <c r="G19" i="19"/>
  <c r="H19" i="19"/>
  <c r="K19" i="19"/>
  <c r="L19" i="19"/>
  <c r="M19" i="19"/>
  <c r="N19" i="19"/>
  <c r="Q19" i="19"/>
  <c r="R19" i="19"/>
  <c r="S19" i="19"/>
  <c r="T19" i="19"/>
  <c r="U19" i="19"/>
  <c r="Y19" i="19"/>
  <c r="AA19" i="19"/>
  <c r="AB19" i="19"/>
  <c r="AC19" i="19"/>
  <c r="AE19" i="19"/>
  <c r="AF19" i="19"/>
  <c r="AG19" i="19"/>
  <c r="AI19" i="19"/>
  <c r="AJ19" i="19"/>
  <c r="AM19" i="19"/>
  <c r="AN19" i="19"/>
  <c r="AO19" i="19"/>
  <c r="AP19" i="19"/>
  <c r="AQ19" i="19"/>
  <c r="E26" i="19"/>
  <c r="F26" i="19"/>
  <c r="H26" i="19"/>
  <c r="I26" i="19"/>
  <c r="K26" i="19"/>
  <c r="L26" i="19"/>
  <c r="M26" i="19"/>
  <c r="O26" i="19"/>
  <c r="Q26" i="19"/>
  <c r="S26" i="19"/>
  <c r="T26" i="19"/>
  <c r="U26" i="19"/>
  <c r="X26" i="19"/>
  <c r="Y26" i="19"/>
  <c r="Z26" i="19"/>
  <c r="AB26" i="19"/>
  <c r="AC26" i="19"/>
  <c r="AF26" i="19"/>
  <c r="AG26" i="19"/>
  <c r="AH26" i="19"/>
  <c r="AJ26" i="19"/>
  <c r="AK26" i="19"/>
  <c r="AM26" i="19"/>
  <c r="AO26" i="19"/>
  <c r="AQ26" i="19"/>
  <c r="E33" i="19"/>
  <c r="F33" i="19"/>
  <c r="G33" i="19"/>
  <c r="H33" i="19"/>
  <c r="I33" i="19"/>
  <c r="J33" i="19"/>
  <c r="L33" i="19"/>
  <c r="N33" i="19"/>
  <c r="P33" i="19"/>
  <c r="R33" i="19"/>
  <c r="S33" i="19"/>
  <c r="T33" i="19"/>
  <c r="U33" i="19"/>
  <c r="X33" i="19"/>
  <c r="Z33" i="19"/>
  <c r="AA33" i="19"/>
  <c r="AB33" i="19"/>
  <c r="AD33" i="19"/>
  <c r="AE33" i="19"/>
  <c r="AF33" i="19"/>
  <c r="AG33" i="19"/>
  <c r="AI33" i="19"/>
  <c r="AJ33" i="19"/>
  <c r="AM33" i="19"/>
  <c r="AN33" i="19"/>
  <c r="AP33" i="19"/>
  <c r="AR33" i="19"/>
  <c r="D40" i="19"/>
  <c r="E40" i="19"/>
  <c r="F40" i="19"/>
  <c r="H40" i="19"/>
  <c r="I40" i="19"/>
  <c r="J40" i="19"/>
  <c r="L40" i="19"/>
  <c r="M40" i="19"/>
  <c r="N40" i="19"/>
  <c r="Q40" i="19"/>
  <c r="R40" i="19"/>
  <c r="S40" i="19"/>
  <c r="V40" i="19"/>
  <c r="W40" i="19"/>
  <c r="X40" i="19"/>
  <c r="Y40" i="19"/>
  <c r="Z40" i="19"/>
  <c r="AA40" i="19"/>
  <c r="AC40" i="19"/>
  <c r="AD40" i="19"/>
  <c r="AE40" i="19"/>
  <c r="AF40" i="19"/>
  <c r="AG40" i="19"/>
  <c r="AH40" i="19"/>
  <c r="AI40" i="19"/>
  <c r="AJ40" i="19"/>
  <c r="AL40" i="19"/>
  <c r="AM40" i="19"/>
  <c r="AO40" i="19"/>
  <c r="AP40" i="19"/>
  <c r="AQ40" i="19"/>
  <c r="AR40" i="19"/>
  <c r="E43" i="19"/>
  <c r="L43" i="19"/>
  <c r="R43" i="19"/>
  <c r="S43" i="19"/>
  <c r="AM43" i="19"/>
  <c r="AO43" i="19"/>
  <c r="E47" i="19"/>
  <c r="G27" i="28"/>
  <c r="G28" i="28"/>
  <c r="G34" i="28"/>
  <c r="G35" i="28"/>
  <c r="G36" i="28"/>
  <c r="G37" i="28"/>
  <c r="K20" i="28"/>
  <c r="K21" i="28"/>
  <c r="K22" i="28"/>
  <c r="K27" i="28"/>
  <c r="K28" i="28"/>
  <c r="K29" i="28"/>
  <c r="K34" i="28"/>
  <c r="K35" i="28"/>
  <c r="K36" i="28"/>
  <c r="K37" i="28"/>
  <c r="O20" i="28"/>
  <c r="O21" i="28"/>
  <c r="O27" i="28"/>
  <c r="O28" i="28"/>
  <c r="O29" i="28"/>
  <c r="O34" i="28"/>
  <c r="O35" i="28"/>
  <c r="O36" i="28"/>
  <c r="O37" i="28"/>
  <c r="P21" i="28"/>
  <c r="Q21" i="28"/>
  <c r="R21" i="28"/>
  <c r="Q22" i="28"/>
  <c r="R22" i="28"/>
  <c r="Q27" i="28"/>
  <c r="P28" i="28"/>
  <c r="R28" i="28"/>
  <c r="P29" i="28"/>
  <c r="P34" i="28"/>
  <c r="Q34" i="28"/>
  <c r="R34" i="28"/>
  <c r="P35" i="28"/>
  <c r="Q35" i="28"/>
  <c r="R35" i="28"/>
  <c r="P36" i="28"/>
  <c r="Q36" i="28"/>
  <c r="R36" i="28"/>
  <c r="J16" i="22"/>
  <c r="E7" i="27" s="1"/>
  <c r="J17" i="22"/>
  <c r="J18" i="22"/>
  <c r="J19" i="22"/>
  <c r="J23" i="22"/>
  <c r="J24" i="22"/>
  <c r="J25" i="22"/>
  <c r="J26" i="22"/>
  <c r="J29" i="22"/>
  <c r="J30" i="22"/>
  <c r="J31" i="22"/>
  <c r="J32" i="22"/>
  <c r="AS17" i="19"/>
  <c r="E5" i="27" s="1"/>
  <c r="AS18" i="19"/>
  <c r="AS31" i="19"/>
  <c r="AS16" i="19"/>
  <c r="AS23" i="19"/>
  <c r="AS25" i="19"/>
  <c r="AS37" i="19"/>
  <c r="AS38" i="19"/>
  <c r="AS39" i="19"/>
  <c r="AT17" i="21"/>
  <c r="AT18" i="21"/>
  <c r="AT30" i="21"/>
  <c r="AT37" i="21"/>
  <c r="AT24" i="21"/>
  <c r="AT16" i="21"/>
  <c r="AT22" i="21"/>
  <c r="AT23" i="21"/>
  <c r="AT29" i="21"/>
  <c r="AT31" i="21"/>
  <c r="AT35" i="21"/>
  <c r="AT36" i="21"/>
  <c r="K28" i="36"/>
  <c r="T44" i="21"/>
  <c r="AL44" i="21"/>
  <c r="AN44" i="21"/>
  <c r="AO44" i="21"/>
  <c r="L47" i="19"/>
  <c r="R47" i="19"/>
  <c r="S47" i="19"/>
  <c r="AM47" i="19"/>
  <c r="E18" i="36"/>
  <c r="E19" i="36"/>
  <c r="E26" i="36"/>
  <c r="D26" i="36"/>
  <c r="J28" i="36"/>
  <c r="E28" i="36"/>
  <c r="D28" i="36"/>
  <c r="D17" i="36"/>
  <c r="E9" i="27" s="1"/>
  <c r="E17" i="36"/>
  <c r="D18" i="36"/>
  <c r="D19" i="36"/>
  <c r="D20" i="36"/>
  <c r="E20" i="36"/>
  <c r="F20" i="36"/>
  <c r="G20" i="36"/>
  <c r="H20" i="36"/>
  <c r="I20" i="36"/>
  <c r="N36" i="22"/>
  <c r="M36" i="22"/>
  <c r="I36" i="22"/>
  <c r="H36" i="22"/>
  <c r="G36" i="22"/>
  <c r="F36" i="22"/>
  <c r="E36" i="22"/>
  <c r="D36" i="22"/>
  <c r="J36" i="22"/>
  <c r="L36" i="22"/>
  <c r="P22" i="28"/>
  <c r="P20" i="28"/>
  <c r="AS30" i="19"/>
  <c r="O19" i="14"/>
  <c r="R30" i="28" s="1"/>
  <c r="P34" i="2"/>
  <c r="N47" i="19"/>
  <c r="O14" i="14"/>
  <c r="R23" i="28"/>
  <c r="K36" i="22"/>
  <c r="F14" i="14"/>
  <c r="F23" i="28"/>
  <c r="E14" i="14"/>
  <c r="E23" i="28" s="1"/>
  <c r="D14" i="14"/>
  <c r="D23" i="28"/>
  <c r="M14" i="14"/>
  <c r="I43" i="19"/>
  <c r="AS52" i="19"/>
  <c r="AS37" i="2"/>
  <c r="AS51" i="19"/>
  <c r="E19" i="48"/>
  <c r="N19" i="48"/>
  <c r="U40" i="21"/>
  <c r="AA40" i="21"/>
  <c r="AR43" i="19"/>
  <c r="AD43" i="19"/>
  <c r="AA34" i="2"/>
  <c r="Z47" i="19" s="1"/>
  <c r="Z43" i="19"/>
  <c r="W34" i="2"/>
  <c r="V47" i="19" s="1"/>
  <c r="J43" i="19"/>
  <c r="J34" i="2"/>
  <c r="J47" i="19" s="1"/>
  <c r="F43" i="19"/>
  <c r="AC34" i="2"/>
  <c r="AB47" i="19" s="1"/>
  <c r="W40" i="21"/>
  <c r="AB31" i="16"/>
  <c r="AB44" i="21"/>
  <c r="Z38" i="21"/>
  <c r="Z29" i="16"/>
  <c r="E40" i="21"/>
  <c r="S29" i="16"/>
  <c r="R40" i="21" s="1"/>
  <c r="R32" i="21"/>
  <c r="AA47" i="19"/>
  <c r="AA43" i="19"/>
  <c r="L32" i="2"/>
  <c r="K43" i="19" s="1"/>
  <c r="K33" i="19"/>
  <c r="G32" i="2"/>
  <c r="G43" i="19" s="1"/>
  <c r="Y34" i="2"/>
  <c r="X47" i="19"/>
  <c r="AP34" i="2"/>
  <c r="AP47" i="19"/>
  <c r="AQ31" i="16"/>
  <c r="AS44" i="21" s="1"/>
  <c r="AG31" i="16"/>
  <c r="AG44" i="21"/>
  <c r="O9" i="14"/>
  <c r="R16" i="28"/>
  <c r="V33" i="19"/>
  <c r="K40" i="21"/>
  <c r="AS32" i="21"/>
  <c r="X31" i="16"/>
  <c r="X44" i="21" s="1"/>
  <c r="AM29" i="16"/>
  <c r="Q40" i="21"/>
  <c r="R31" i="16"/>
  <c r="Q44" i="21"/>
  <c r="K31" i="16"/>
  <c r="H29" i="16"/>
  <c r="H40" i="21" s="1"/>
  <c r="H38" i="21"/>
  <c r="S32" i="2"/>
  <c r="S34" i="2" s="1"/>
  <c r="Q47" i="19" s="1"/>
  <c r="Q33" i="19"/>
  <c r="AI31" i="16"/>
  <c r="AI44" i="21" s="1"/>
  <c r="D25" i="21"/>
  <c r="AP29" i="16"/>
  <c r="AR40" i="21" s="1"/>
  <c r="AR38" i="21"/>
  <c r="AE29" i="16"/>
  <c r="D32" i="2"/>
  <c r="U31" i="16"/>
  <c r="U44" i="21" s="1"/>
  <c r="AK38" i="21"/>
  <c r="AI32" i="21"/>
  <c r="AA32" i="21"/>
  <c r="AH38" i="21"/>
  <c r="M29" i="16"/>
  <c r="M31" i="16" s="1"/>
  <c r="L44" i="21" s="1"/>
  <c r="L38" i="21"/>
  <c r="AF34" i="2"/>
  <c r="AE47" i="19"/>
  <c r="P38" i="21"/>
  <c r="X40" i="21"/>
  <c r="AL38" i="21"/>
  <c r="AD38" i="21"/>
  <c r="V38" i="21"/>
  <c r="L40" i="21"/>
  <c r="D43" i="19"/>
  <c r="AP31" i="16"/>
  <c r="AR44" i="21" s="1"/>
  <c r="Q43" i="19"/>
  <c r="G34" i="2"/>
  <c r="G47" i="19" s="1"/>
  <c r="Z31" i="16"/>
  <c r="Z44" i="21" s="1"/>
  <c r="Z40" i="21"/>
  <c r="AM40" i="21"/>
  <c r="AH31" i="16"/>
  <c r="AH44" i="21"/>
  <c r="AE40" i="21"/>
  <c r="AI43" i="19" l="1"/>
  <c r="AJ34" i="2"/>
  <c r="AI47" i="19" s="1"/>
  <c r="AQ32" i="2"/>
  <c r="AQ33" i="19"/>
  <c r="AM34" i="2"/>
  <c r="AL47" i="19" s="1"/>
  <c r="AL43" i="19"/>
  <c r="V31" i="16"/>
  <c r="V44" i="21" s="1"/>
  <c r="V40" i="21"/>
  <c r="D31" i="16"/>
  <c r="D44" i="21" s="1"/>
  <c r="D40" i="21"/>
  <c r="Y33" i="19"/>
  <c r="Z32" i="2"/>
  <c r="Q32" i="2"/>
  <c r="O40" i="19"/>
  <c r="AS18" i="2"/>
  <c r="AQ38" i="21"/>
  <c r="AO29" i="16"/>
  <c r="I40" i="21"/>
  <c r="I31" i="16"/>
  <c r="I44" i="21" s="1"/>
  <c r="G21" i="28"/>
  <c r="AI32" i="2"/>
  <c r="N32" i="2"/>
  <c r="AF43" i="19"/>
  <c r="AS28" i="16"/>
  <c r="AT38" i="21"/>
  <c r="AS12" i="16"/>
  <c r="AC38" i="21"/>
  <c r="O40" i="21"/>
  <c r="P31" i="16"/>
  <c r="O44" i="21" s="1"/>
  <c r="AN29" i="16"/>
  <c r="AP38" i="21"/>
  <c r="N40" i="21"/>
  <c r="O31" i="16"/>
  <c r="N44" i="21" s="1"/>
  <c r="W31" i="16"/>
  <c r="W44" i="21" s="1"/>
  <c r="AM31" i="16"/>
  <c r="AM44" i="21" s="1"/>
  <c r="AM19" i="21"/>
  <c r="AK40" i="19"/>
  <c r="AL32" i="2"/>
  <c r="Q20" i="28"/>
  <c r="N14" i="14"/>
  <c r="U32" i="2"/>
  <c r="T40" i="19"/>
  <c r="H31" i="16"/>
  <c r="H44" i="21" s="1"/>
  <c r="AS12" i="2"/>
  <c r="M9" i="14"/>
  <c r="P16" i="28" s="1"/>
  <c r="P23" i="28"/>
  <c r="AE31" i="16"/>
  <c r="AE44" i="21" s="1"/>
  <c r="S31" i="16"/>
  <c r="R44" i="21" s="1"/>
  <c r="D34" i="2"/>
  <c r="D47" i="19" s="1"/>
  <c r="AS24" i="2"/>
  <c r="AS23" i="16"/>
  <c r="H43" i="19"/>
  <c r="AC40" i="21"/>
  <c r="T29" i="16"/>
  <c r="AT19" i="21"/>
  <c r="H30" i="28"/>
  <c r="AH34" i="2"/>
  <c r="AG47" i="19" s="1"/>
  <c r="AE34" i="2"/>
  <c r="AD47" i="19" s="1"/>
  <c r="AS30" i="2"/>
  <c r="J29" i="16"/>
  <c r="Y29" i="16"/>
  <c r="M38" i="21"/>
  <c r="N29" i="16"/>
  <c r="G29" i="16"/>
  <c r="AR34" i="2"/>
  <c r="AR47" i="19" s="1"/>
  <c r="AJ43" i="19"/>
  <c r="AK34" i="2"/>
  <c r="AJ47" i="19" s="1"/>
  <c r="V32" i="2"/>
  <c r="I34" i="2"/>
  <c r="I47" i="19" s="1"/>
  <c r="F34" i="2"/>
  <c r="F47" i="19" s="1"/>
  <c r="AF31" i="16"/>
  <c r="AF44" i="21" s="1"/>
  <c r="AK29" i="16"/>
  <c r="AN32" i="2"/>
  <c r="AN40" i="19"/>
  <c r="X32" i="2"/>
  <c r="P40" i="19"/>
  <c r="R32" i="2"/>
  <c r="AS17" i="16"/>
  <c r="L34" i="2"/>
  <c r="K47" i="19" s="1"/>
  <c r="AT25" i="21"/>
  <c r="E6" i="27"/>
  <c r="D26" i="19"/>
  <c r="AI38" i="21"/>
  <c r="AR29" i="16"/>
  <c r="O30" i="28"/>
  <c r="AJ38" i="21"/>
  <c r="AJ29" i="16"/>
  <c r="E31" i="16"/>
  <c r="E44" i="21" s="1"/>
  <c r="Q31" i="16"/>
  <c r="P44" i="21" s="1"/>
  <c r="D30" i="28"/>
  <c r="M19" i="14"/>
  <c r="AD32" i="2"/>
  <c r="AC33" i="19"/>
  <c r="E19" i="14"/>
  <c r="G29" i="28"/>
  <c r="AJ31" i="16" l="1"/>
  <c r="AJ44" i="21" s="1"/>
  <c r="AJ40" i="21"/>
  <c r="M40" i="21"/>
  <c r="N31" i="16"/>
  <c r="M44" i="21" s="1"/>
  <c r="AU18" i="2"/>
  <c r="AS26" i="19"/>
  <c r="E30" i="28"/>
  <c r="G30" i="28"/>
  <c r="N19" i="14"/>
  <c r="Q30" i="28" s="1"/>
  <c r="T31" i="16"/>
  <c r="S44" i="21" s="1"/>
  <c r="S40" i="21"/>
  <c r="AH43" i="19"/>
  <c r="AI34" i="2"/>
  <c r="AH47" i="19" s="1"/>
  <c r="O43" i="19"/>
  <c r="Q34" i="2"/>
  <c r="O47" i="19" s="1"/>
  <c r="AC43" i="19"/>
  <c r="AD34" i="2"/>
  <c r="AC47" i="19" s="1"/>
  <c r="AR31" i="16"/>
  <c r="AT44" i="21" s="1"/>
  <c r="AT40" i="21"/>
  <c r="U43" i="19"/>
  <c r="V34" i="2"/>
  <c r="U47" i="19" s="1"/>
  <c r="J31" i="16"/>
  <c r="J44" i="21" s="1"/>
  <c r="J40" i="21"/>
  <c r="AS19" i="19"/>
  <c r="G23" i="28"/>
  <c r="AS13" i="2"/>
  <c r="AS20" i="19" s="1"/>
  <c r="Y43" i="19"/>
  <c r="Z34" i="2"/>
  <c r="Y47" i="19" s="1"/>
  <c r="M43" i="19"/>
  <c r="N34" i="2"/>
  <c r="M47" i="19" s="1"/>
  <c r="R34" i="2"/>
  <c r="P47" i="19" s="1"/>
  <c r="P43" i="19"/>
  <c r="Y40" i="21"/>
  <c r="Y31" i="16"/>
  <c r="Y44" i="21" s="1"/>
  <c r="P27" i="28"/>
  <c r="P30" i="28"/>
  <c r="W43" i="19"/>
  <c r="X34" i="2"/>
  <c r="W47" i="19" s="1"/>
  <c r="O23" i="28"/>
  <c r="AS40" i="19"/>
  <c r="AS31" i="2"/>
  <c r="AQ34" i="2"/>
  <c r="AQ47" i="19" s="1"/>
  <c r="AQ43" i="19"/>
  <c r="AN31" i="16"/>
  <c r="AP44" i="21" s="1"/>
  <c r="AP40" i="21"/>
  <c r="AS33" i="19"/>
  <c r="K23" i="28"/>
  <c r="AS25" i="2"/>
  <c r="AS34" i="19" s="1"/>
  <c r="AS32" i="2"/>
  <c r="T43" i="19"/>
  <c r="U34" i="2"/>
  <c r="T47" i="19" s="1"/>
  <c r="AQ40" i="21"/>
  <c r="AO31" i="16"/>
  <c r="AQ44" i="21" s="1"/>
  <c r="AK43" i="19"/>
  <c r="AL34" i="2"/>
  <c r="AK47" i="19" s="1"/>
  <c r="AN34" i="2"/>
  <c r="AN47" i="19" s="1"/>
  <c r="AN43" i="19"/>
  <c r="AK40" i="21"/>
  <c r="AK31" i="16"/>
  <c r="AK44" i="21" s="1"/>
  <c r="G31" i="16"/>
  <c r="G44" i="21" s="1"/>
  <c r="AS29" i="16"/>
  <c r="AS31" i="16" s="1"/>
  <c r="G40" i="21"/>
  <c r="N9" i="14"/>
  <c r="Q16" i="28" s="1"/>
  <c r="E8" i="27" s="1"/>
  <c r="Q23" i="28"/>
  <c r="AS43" i="19" l="1"/>
  <c r="AS34" i="2"/>
  <c r="AS47" i="19" s="1"/>
  <c r="AS41" i="19"/>
  <c r="AS35" i="2"/>
  <c r="T16" i="28" l="1"/>
  <c r="AS48" i="19"/>
</calcChain>
</file>

<file path=xl/sharedStrings.xml><?xml version="1.0" encoding="utf-8"?>
<sst xmlns="http://schemas.openxmlformats.org/spreadsheetml/2006/main" count="717" uniqueCount="238">
  <si>
    <t>OUTRIGHT FORWARDS 
AND FOREIGN EXCHANGE SWAPS ³</t>
  </si>
  <si>
    <t>Central Bank Survey of Foreign Exchange and</t>
  </si>
  <si>
    <t>Derivatives Market Activity</t>
  </si>
  <si>
    <t>(in millions of USD)</t>
  </si>
  <si>
    <t>Instruments</t>
  </si>
  <si>
    <t>USD</t>
  </si>
  <si>
    <t>JPY</t>
  </si>
  <si>
    <t>GBP</t>
  </si>
  <si>
    <t>CHF</t>
  </si>
  <si>
    <t>TOT</t>
  </si>
  <si>
    <t xml:space="preserve"> </t>
  </si>
  <si>
    <t>TOTAL</t>
  </si>
  <si>
    <t>Sold</t>
  </si>
  <si>
    <t>Bought</t>
  </si>
  <si>
    <t>TOTAL OTC OPTIONS</t>
  </si>
  <si>
    <t>TOTAL FX CONTRACTS</t>
  </si>
  <si>
    <t>FORWARD RATE</t>
  </si>
  <si>
    <t>AGREEMENTS</t>
  </si>
  <si>
    <t>OTC OPTIONS</t>
  </si>
  <si>
    <t>TOTAL CONTRACTS</t>
  </si>
  <si>
    <t>Table 1</t>
  </si>
  <si>
    <t>OUTRIGHT FORWARDS AND</t>
  </si>
  <si>
    <t>TOTAL INCLUDING GOLD</t>
  </si>
  <si>
    <t>CURRENCY SWAPS</t>
  </si>
  <si>
    <t>Memorandum items:</t>
  </si>
  <si>
    <t>Table 2</t>
  </si>
  <si>
    <t>SWAPS</t>
  </si>
  <si>
    <t>CONTRACTS</t>
  </si>
  <si>
    <t>Table 3</t>
  </si>
  <si>
    <t>Equity-linked derivatives</t>
  </si>
  <si>
    <t>Precious metals</t>
  </si>
  <si>
    <t>Other</t>
  </si>
  <si>
    <t>Credit</t>
  </si>
  <si>
    <t>US</t>
  </si>
  <si>
    <t>Total</t>
  </si>
  <si>
    <t>(other than gold)</t>
  </si>
  <si>
    <t>commo-dities</t>
  </si>
  <si>
    <t>deriva-tives</t>
  </si>
  <si>
    <t>FORWARDS AND SWAPS</t>
  </si>
  <si>
    <t>Table 4</t>
  </si>
  <si>
    <t>NOTIONAL AMOUNTS OUTSTANDING OF</t>
  </si>
  <si>
    <t>OTC DERIVATIVES CONTRACTS</t>
  </si>
  <si>
    <t>Forwards and swaps</t>
  </si>
  <si>
    <t>OTC options sold</t>
  </si>
  <si>
    <t>OTC options bought</t>
  </si>
  <si>
    <t>Risk category</t>
  </si>
  <si>
    <t>One year or less</t>
  </si>
  <si>
    <t>Over one year and up to five years</t>
  </si>
  <si>
    <t>Over five years</t>
  </si>
  <si>
    <t>FOREIGN EXCHANGE</t>
  </si>
  <si>
    <t>AND GOLD CONTRACTS</t>
  </si>
  <si>
    <t>INTEREST RATE</t>
  </si>
  <si>
    <t>EQUITY</t>
  </si>
  <si>
    <t>EUR</t>
  </si>
  <si>
    <t>¹  Any instrument whose price is assumed to be mainly determined by the price of an equity or a stock index, a commodity or the creditworthiness of a</t>
  </si>
  <si>
    <t>particular reference credit.  ²  Excluding Albania, Bulgaria, Hungary, Poland, Romania and the successor republics of the former Czechoslovakia, Soviet Union</t>
  </si>
  <si>
    <t>Other Asian ³</t>
  </si>
  <si>
    <t>¹  All instruments where all the legs are exposed to one and only one currency's interest rate, including all fixed/floating and floating/floating</t>
  </si>
  <si>
    <t>FOREIGN EXCHANGE SWAPS ³</t>
  </si>
  <si>
    <t>SINGLE-CURRENCY INTEREST RATE DERIVATIVES ¹</t>
  </si>
  <si>
    <t>EQUITY, COMMODITY, CREDIT AND "OTHER" DERIVATIVES ¹</t>
  </si>
  <si>
    <t>DKK</t>
  </si>
  <si>
    <t>BRL</t>
  </si>
  <si>
    <t>CZK</t>
  </si>
  <si>
    <t>HKD</t>
  </si>
  <si>
    <t>HUF</t>
  </si>
  <si>
    <t>KRW</t>
  </si>
  <si>
    <t>MXN</t>
  </si>
  <si>
    <t>PHP</t>
  </si>
  <si>
    <t>PLN</t>
  </si>
  <si>
    <t>RUB</t>
  </si>
  <si>
    <t>THB</t>
  </si>
  <si>
    <t>TRL</t>
  </si>
  <si>
    <t>TWD</t>
  </si>
  <si>
    <t>ZAR</t>
  </si>
  <si>
    <t>CNY</t>
  </si>
  <si>
    <t>IDR</t>
  </si>
  <si>
    <t>INR</t>
  </si>
  <si>
    <t>NZD</t>
  </si>
  <si>
    <t>FOREIGN EXCHANGE AND GOLD CONTRACTS ¹</t>
  </si>
  <si>
    <t xml:space="preserve">commodity or credit risk. </t>
  </si>
  <si>
    <t>NOK</t>
  </si>
  <si>
    <t>SGD</t>
  </si>
  <si>
    <t xml:space="preserve">¹  All instruments involving exposure to more than one currency, whether in interest rates or exchange rates.  ² Additional currencies in which the reporter </t>
  </si>
  <si>
    <t xml:space="preserve">has a material amount of contracts outstanding.  ³ If swaps are executed on a forward/forward basis, the two forward parts of the transaction should be reported separately.  </t>
  </si>
  <si>
    <t>Other ²</t>
  </si>
  <si>
    <t>single-currency interest rate contracts.  ²   Additional currencies in which the reporter has a material amount of contracts outstanding.</t>
  </si>
  <si>
    <t>³  Any instrument where the transaction is highly leveraged and/or the notional amount is variable and where a decomposition into</t>
  </si>
  <si>
    <t>Japanese</t>
  </si>
  <si>
    <t>European ²</t>
  </si>
  <si>
    <t>Gross positive market values</t>
  </si>
  <si>
    <t>Gross negative market values</t>
  </si>
  <si>
    <r>
      <t>deriva-tives</t>
    </r>
    <r>
      <rPr>
        <b/>
        <vertAlign val="superscript"/>
        <sz val="11"/>
        <rFont val="TimesNewRomanPS"/>
      </rPr>
      <t xml:space="preserve"> 4</t>
    </r>
  </si>
  <si>
    <r>
      <t>4</t>
    </r>
    <r>
      <rPr>
        <sz val="11"/>
        <rFont val="TimesNewRomanPS"/>
      </rPr>
      <t xml:space="preserve">  Inlcuding currency warrants and multicurrency swaptions. </t>
    </r>
    <r>
      <rPr>
        <vertAlign val="superscript"/>
        <sz val="11"/>
        <rFont val="TimesNewRomanPS"/>
      </rPr>
      <t xml:space="preserve"> 5</t>
    </r>
    <r>
      <rPr>
        <sz val="11"/>
        <rFont val="TimesNewRomanPS"/>
      </rPr>
      <t xml:space="preserve">  Any instrument where the transaction is highly leveraged and/or the notional amount is variable </t>
    </r>
  </si>
  <si>
    <r>
      <t xml:space="preserve">and Yugoslavia.  ³  All countries in Asia other than Japan.  </t>
    </r>
    <r>
      <rPr>
        <vertAlign val="superscript"/>
        <sz val="11"/>
        <rFont val="TimesNewRomanPS"/>
      </rPr>
      <t xml:space="preserve">4 </t>
    </r>
    <r>
      <rPr>
        <sz val="11"/>
        <rFont val="TimesNewRomanPS"/>
      </rPr>
      <t xml:space="preserve"> Any instrument which does not involve an exposure to foreign exchange, interest rate, equity,</t>
    </r>
  </si>
  <si>
    <r>
      <t xml:space="preserve">OTC OPTIONS </t>
    </r>
    <r>
      <rPr>
        <b/>
        <vertAlign val="superscript"/>
        <sz val="11"/>
        <rFont val="TimesNewRomanPS"/>
      </rPr>
      <t>4</t>
    </r>
  </si>
  <si>
    <r>
      <t xml:space="preserve">and where a decomposition into individual plain vanilla components is impractical or impossible.   </t>
    </r>
    <r>
      <rPr>
        <vertAlign val="superscript"/>
        <sz val="11"/>
        <rFont val="TimesNewRomanPS"/>
      </rPr>
      <t>6</t>
    </r>
    <r>
      <rPr>
        <sz val="11"/>
        <rFont val="TimesNewRomanPS"/>
      </rPr>
      <t xml:space="preserve"> Gross market values of total FX contracts.</t>
    </r>
  </si>
  <si>
    <t>Other products ³</t>
  </si>
  <si>
    <r>
      <t xml:space="preserve">individual plain vanilla components is impractical or impossible. </t>
    </r>
    <r>
      <rPr>
        <vertAlign val="superscript"/>
        <sz val="11"/>
        <rFont val="TimesNewRomanPS"/>
      </rPr>
      <t xml:space="preserve">  4 </t>
    </r>
    <r>
      <rPr>
        <sz val="11"/>
        <rFont val="TimesNewRomanPS"/>
      </rPr>
      <t>Gross market values of total interest rate contracts.</t>
    </r>
  </si>
  <si>
    <r>
      <t>Other products</t>
    </r>
    <r>
      <rPr>
        <vertAlign val="superscript"/>
        <sz val="11"/>
        <rFont val="TimesNewRomanPS"/>
      </rPr>
      <t xml:space="preserve"> 5</t>
    </r>
  </si>
  <si>
    <r>
      <t xml:space="preserve">Gross positive market values </t>
    </r>
    <r>
      <rPr>
        <vertAlign val="superscript"/>
        <sz val="11"/>
        <rFont val="TimesNewRomanPS"/>
      </rPr>
      <t>4</t>
    </r>
  </si>
  <si>
    <r>
      <t xml:space="preserve">Gross negative market values </t>
    </r>
    <r>
      <rPr>
        <vertAlign val="superscript"/>
        <sz val="11"/>
        <rFont val="TimesNewRomanPS"/>
      </rPr>
      <t>4</t>
    </r>
  </si>
  <si>
    <r>
      <t xml:space="preserve">Gross positive market values </t>
    </r>
    <r>
      <rPr>
        <vertAlign val="superscript"/>
        <sz val="11"/>
        <rFont val="TimesNewRomanPS"/>
      </rPr>
      <t>6</t>
    </r>
  </si>
  <si>
    <r>
      <t xml:space="preserve">Gross negative market values </t>
    </r>
    <r>
      <rPr>
        <vertAlign val="superscript"/>
        <sz val="11"/>
        <rFont val="TimesNewRomanPS"/>
      </rPr>
      <t>6</t>
    </r>
  </si>
  <si>
    <t>Nominal or notional principal amounts outstanding at end-June 2007</t>
  </si>
  <si>
    <t>by remaining maturity at end-June 2007</t>
  </si>
  <si>
    <t xml:space="preserve">     with reporting dealers</t>
  </si>
  <si>
    <t xml:space="preserve">     with other financial institutions</t>
  </si>
  <si>
    <t xml:space="preserve">     with non-financial customers</t>
  </si>
  <si>
    <t>Threshold</t>
  </si>
  <si>
    <t>ARS</t>
  </si>
  <si>
    <t>BHD</t>
  </si>
  <si>
    <t>CLP</t>
  </si>
  <si>
    <t>COP</t>
  </si>
  <si>
    <t>EEK</t>
  </si>
  <si>
    <t>ILS</t>
  </si>
  <si>
    <t>LTL</t>
  </si>
  <si>
    <t>LVL</t>
  </si>
  <si>
    <t>MYR</t>
  </si>
  <si>
    <t>PEN</t>
  </si>
  <si>
    <t>SAR</t>
  </si>
  <si>
    <t>SIT</t>
  </si>
  <si>
    <t>SKK</t>
  </si>
  <si>
    <t>OTHER</t>
  </si>
  <si>
    <t>Latin American</t>
  </si>
  <si>
    <t>Inter-tables</t>
  </si>
  <si>
    <t>TOTAL FX CONTRACTS INCLUDING GOLD</t>
  </si>
  <si>
    <t>TOTAL INTEREST RATE CONTRACTS</t>
  </si>
  <si>
    <t>REPORTING TABLE</t>
  </si>
  <si>
    <t># Errors</t>
  </si>
  <si>
    <t>OUT_1</t>
  </si>
  <si>
    <t>OUT_2</t>
  </si>
  <si>
    <t>OUT_3</t>
  </si>
  <si>
    <t>OUT_4</t>
  </si>
  <si>
    <t>CREDIT DEFAULT SWAPS</t>
  </si>
  <si>
    <t>Sovereigns</t>
  </si>
  <si>
    <t>SINGLE-NAME INSTRUMENTS</t>
  </si>
  <si>
    <t>MULTI-NAME INSTRUMENTS</t>
  </si>
  <si>
    <t>CDS_Sector</t>
  </si>
  <si>
    <t>Table 5</t>
  </si>
  <si>
    <t>Nominal or notional principal amounts outstanding and gross-market values at end-June 2007</t>
  </si>
  <si>
    <t>Amounts Outstanding</t>
  </si>
  <si>
    <t>Gross market values</t>
  </si>
  <si>
    <t>Non-sovereigns</t>
  </si>
  <si>
    <t>TOTAL CDS</t>
  </si>
  <si>
    <t>COMPLEMENTARY INFORMATION REQUIREMENTS</t>
  </si>
  <si>
    <t>Derivatives outstanding</t>
  </si>
  <si>
    <t>a)   The final number of participating institutions</t>
  </si>
  <si>
    <r>
      <t>1.</t>
    </r>
    <r>
      <rPr>
        <b/>
        <sz val="7"/>
        <rFont val="Arial"/>
        <family val="2"/>
      </rPr>
      <t xml:space="preserve">       </t>
    </r>
    <r>
      <rPr>
        <b/>
        <sz val="10"/>
        <rFont val="Arial"/>
        <family val="2"/>
      </rPr>
      <t>Information on coverage and concentration</t>
    </r>
  </si>
  <si>
    <t>BGN</t>
  </si>
  <si>
    <t>RON</t>
  </si>
  <si>
    <t>SEK</t>
  </si>
  <si>
    <t>CAD</t>
  </si>
  <si>
    <t>AUD</t>
  </si>
  <si>
    <t>FORWARD RATE AGREEMENTS</t>
  </si>
  <si>
    <t>FOREIGN EXCHANGE
 AND GOLD CONTRACTS</t>
  </si>
  <si>
    <t>FOREIGN EXCHANGE CONTRACTS</t>
  </si>
  <si>
    <t>INTEREST RATE CONTRACTS</t>
  </si>
  <si>
    <t/>
  </si>
  <si>
    <r>
      <t>b)   The estimated percentage coverage of their survey</t>
    </r>
    <r>
      <rPr>
        <vertAlign val="superscript"/>
        <sz val="10"/>
        <rFont val="Arial"/>
        <family val="2"/>
      </rPr>
      <t>1</t>
    </r>
  </si>
  <si>
    <t>c)   The number of institutions accounting for 75 percent of the reported totals.</t>
  </si>
  <si>
    <t>&lt;--     Negative values and non-numeric entries are not allowed</t>
  </si>
  <si>
    <t>&lt;--     Negative value and non-numeric entries are not allowed</t>
  </si>
  <si>
    <t>&lt;--     Value out of range. Please enter values from 0 to 100.</t>
  </si>
  <si>
    <t>2013 Central Bank Survey of Foreign Exchange and</t>
  </si>
  <si>
    <t>Nominal or notional principal amounts outstanding at end-June 2013</t>
  </si>
  <si>
    <t>Central Bank Survey of Foreign Exchange and Derivatives Market Activity</t>
  </si>
  <si>
    <t>Nominal or notional principal amounts outstanding at end-June 2013, by remaining maturity</t>
  </si>
  <si>
    <r>
      <t xml:space="preserve">OTC OPTIONS </t>
    </r>
    <r>
      <rPr>
        <b/>
        <vertAlign val="superscript"/>
        <sz val="11"/>
        <rFont val="Arial"/>
        <family val="2"/>
      </rPr>
      <t>4</t>
    </r>
  </si>
  <si>
    <r>
      <t>Other products</t>
    </r>
    <r>
      <rPr>
        <vertAlign val="superscript"/>
        <sz val="11"/>
        <rFont val="Arial"/>
        <family val="2"/>
      </rPr>
      <t xml:space="preserve"> 5</t>
    </r>
  </si>
  <si>
    <r>
      <t xml:space="preserve">Gross positive market values </t>
    </r>
    <r>
      <rPr>
        <vertAlign val="superscript"/>
        <sz val="11"/>
        <rFont val="Arial"/>
        <family val="2"/>
      </rPr>
      <t>6</t>
    </r>
  </si>
  <si>
    <r>
      <t xml:space="preserve">Gross negative market values </t>
    </r>
    <r>
      <rPr>
        <vertAlign val="superscript"/>
        <sz val="11"/>
        <rFont val="Arial"/>
        <family val="2"/>
      </rPr>
      <t>6</t>
    </r>
  </si>
  <si>
    <r>
      <t xml:space="preserve">Gross positive market values </t>
    </r>
    <r>
      <rPr>
        <vertAlign val="superscript"/>
        <sz val="11"/>
        <rFont val="Arial"/>
        <family val="2"/>
      </rPr>
      <t>4</t>
    </r>
  </si>
  <si>
    <r>
      <t xml:space="preserve">Gross negative market values </t>
    </r>
    <r>
      <rPr>
        <vertAlign val="superscript"/>
        <sz val="11"/>
        <rFont val="Arial"/>
        <family val="2"/>
      </rPr>
      <t>4</t>
    </r>
  </si>
  <si>
    <r>
      <t xml:space="preserve">¹  All instruments where all the legs are exposed to one and only one currency's interest rate, including all fixed/floating and floating/floating single-currency interest rate contracts.  ²   Additional currencies in which the reporter has a material amount of contracts outstanding. ³  Any instrument where the transaction is highly leveraged and/or the notional amount is variable and where a decomposition into individual plain vanilla components is impractical or impossible.  </t>
    </r>
    <r>
      <rPr>
        <vertAlign val="superscript"/>
        <sz val="11"/>
        <rFont val="Arial"/>
        <family val="2"/>
      </rPr>
      <t xml:space="preserve"> 4</t>
    </r>
    <r>
      <rPr>
        <sz val="11"/>
        <rFont val="Arial"/>
        <family val="2"/>
      </rPr>
      <t xml:space="preserve"> Gross market values of total interest rate contracts.</t>
    </r>
  </si>
  <si>
    <r>
      <t xml:space="preserve">¹  All instruments involving exposure to more than one currency, whether in interest rates or exchange rates.  ² Additional currencies in which the reporter has a material amount of contracts outstanding.  ³ If swaps are executed on a forward/forward basis, the two forward parts of the transaction should be reported separately. </t>
    </r>
    <r>
      <rPr>
        <vertAlign val="superscript"/>
        <sz val="11"/>
        <rFont val="Arial"/>
        <family val="2"/>
      </rPr>
      <t>4</t>
    </r>
    <r>
      <rPr>
        <sz val="11"/>
        <rFont val="Arial"/>
        <family val="2"/>
      </rPr>
      <t xml:space="preserve">  Including currency warrants and multicurrency swaptions.  </t>
    </r>
    <r>
      <rPr>
        <vertAlign val="superscript"/>
        <sz val="11"/>
        <rFont val="Arial"/>
        <family val="2"/>
      </rPr>
      <t>5</t>
    </r>
    <r>
      <rPr>
        <sz val="11"/>
        <rFont val="Arial"/>
        <family val="2"/>
      </rPr>
      <t xml:space="preserve">  Any instrument where the transaction is highly leveraged and/or the notional amount is variable and where a decomposition into individual plain vanilla components is impractical or impossible. </t>
    </r>
    <r>
      <rPr>
        <vertAlign val="superscript"/>
        <sz val="11"/>
        <rFont val="Arial"/>
        <family val="2"/>
      </rPr>
      <t>6</t>
    </r>
    <r>
      <rPr>
        <sz val="11"/>
        <rFont val="Arial"/>
        <family val="2"/>
      </rPr>
      <t xml:space="preserve"> Gross market values of total FX contracts.</t>
    </r>
  </si>
  <si>
    <t>TRY</t>
  </si>
  <si>
    <r>
      <t>1</t>
    </r>
    <r>
      <rPr>
        <sz val="11"/>
        <rFont val="Arial"/>
        <family val="2"/>
      </rPr>
      <t xml:space="preserve"> In percentage and without % sign, ie 90% should be entered as 90</t>
    </r>
  </si>
  <si>
    <t xml:space="preserve">gold  </t>
  </si>
  <si>
    <t>Дополнительные сведения к обзору</t>
  </si>
  <si>
    <r>
      <t>1</t>
    </r>
    <r>
      <rPr>
        <sz val="9"/>
        <rFont val="Arial"/>
        <family val="2"/>
      </rPr>
      <t xml:space="preserve"> В процентах, без знака %</t>
    </r>
  </si>
  <si>
    <t>Вид инструмента</t>
  </si>
  <si>
    <t xml:space="preserve">     с банками-респондентами</t>
  </si>
  <si>
    <t xml:space="preserve">     с прочими КО и финансовыми организациями</t>
  </si>
  <si>
    <t>ВСЕГО</t>
  </si>
  <si>
    <t>ВАЛЮТНО-ПРОЦЕНТНЫЕ СВОПЫ</t>
  </si>
  <si>
    <t>ВСЕГО ОПЦИОНОВ</t>
  </si>
  <si>
    <t>Таблица 1</t>
  </si>
  <si>
    <t>Справочно:</t>
  </si>
  <si>
    <t>Продано</t>
  </si>
  <si>
    <t>Куплено</t>
  </si>
  <si>
    <t>Всего</t>
  </si>
  <si>
    <t>ОПЦИОНЫ</t>
  </si>
  <si>
    <t>Прочие
валюты</t>
  </si>
  <si>
    <t>Таблица 2</t>
  </si>
  <si>
    <t>ПРОЦЕНТНЫЕ СВОПЫ</t>
  </si>
  <si>
    <t>Прочие инструменты</t>
  </si>
  <si>
    <t>ВСЕГО ПРОЦЕНТНЫЕ КОНТРАКТЫ</t>
  </si>
  <si>
    <t>Таблица 3</t>
  </si>
  <si>
    <t>Опционы продано</t>
  </si>
  <si>
    <t>Опционы куплено</t>
  </si>
  <si>
    <t>Категория риска</t>
  </si>
  <si>
    <t xml:space="preserve">Трехлетний обзор валютного рынка </t>
  </si>
  <si>
    <t>и рынка производных финансовых инструментов</t>
  </si>
  <si>
    <t xml:space="preserve">                              по состоянию на 1 июля 2013 года</t>
  </si>
  <si>
    <t>a)   Число респондентов</t>
  </si>
  <si>
    <r>
      <t xml:space="preserve">b)   Оценка доли респондентов в совокупном объеме сделок </t>
    </r>
    <r>
      <rPr>
        <vertAlign val="superscript"/>
        <sz val="10"/>
        <rFont val="Arial"/>
        <family val="2"/>
        <charset val="204"/>
      </rPr>
      <t>1</t>
    </r>
  </si>
  <si>
    <t>c)   Число респондентов, на долю которых приходится 75% совокупного объема открытых позиций</t>
  </si>
  <si>
    <t>Открытые позиции по производным финансовым инструментам</t>
  </si>
  <si>
    <t>1.       Сведения о репрезентативности информации и участниках обзора</t>
  </si>
  <si>
    <t>Трехлетний обзор валютного рынка и рынка производных финансовых инструментов</t>
  </si>
  <si>
    <t>Объем открытых сделок с валютными деривативами в разрезе валют в номинальном объеме ¹</t>
  </si>
  <si>
    <t>(млн долл. США)</t>
  </si>
  <si>
    <t>по состоянию на 1 июля 2013 года</t>
  </si>
  <si>
    <t>ФОРВАРДНЫЕ КОНТРАКТЫ И ВАЛЮТНЫЕ СВОПЫ ³</t>
  </si>
  <si>
    <t>Прочие
валюты ²</t>
  </si>
  <si>
    <t>Всего, включая контракты на золото</t>
  </si>
  <si>
    <r>
      <t xml:space="preserve">¹   Все виды сделок с двумя валютами. 
²  Прочие валюты, по сделкам с которыми  у кредитных организаций-респондентов имеются открытые позиции, кроме указанных в отдельных графах таблицы.  
³  В случае если обе части сделки "валютный своп" являются срочными сделками, то каждая часть сделки учитывается отдельно.  
</t>
    </r>
    <r>
      <rPr>
        <vertAlign val="superscript"/>
        <sz val="11"/>
        <rFont val="Arial"/>
        <family val="2"/>
        <charset val="204"/>
      </rPr>
      <t>4</t>
    </r>
    <r>
      <rPr>
        <sz val="11"/>
        <rFont val="Arial"/>
        <family val="2"/>
      </rPr>
      <t xml:space="preserve">  Общая рыночная стоимость контрактов.</t>
    </r>
  </si>
  <si>
    <r>
      <t xml:space="preserve">Общая положительная рыночная стоимость </t>
    </r>
    <r>
      <rPr>
        <vertAlign val="superscript"/>
        <sz val="11"/>
        <rFont val="Arial"/>
        <family val="2"/>
      </rPr>
      <t>4</t>
    </r>
  </si>
  <si>
    <r>
      <t xml:space="preserve">Общая отрицательная рыночная стоимость </t>
    </r>
    <r>
      <rPr>
        <vertAlign val="superscript"/>
        <sz val="11"/>
        <rFont val="Arial"/>
        <family val="2"/>
      </rPr>
      <t>4</t>
    </r>
  </si>
  <si>
    <t>Объем открытых сделок с процентными деривативами в одной валюте в номинальном объеме ¹</t>
  </si>
  <si>
    <r>
      <t xml:space="preserve">¹  Все виды сделок, в которых обе части номинированы в одной валюте, включая процентные свопы с типом обмена ставок "фиксированная/плавающая" и "плавающая/плавающая".    
</t>
    </r>
    <r>
      <rPr>
        <vertAlign val="superscript"/>
        <sz val="11"/>
        <rFont val="Arial"/>
        <family val="2"/>
        <charset val="204"/>
      </rPr>
      <t>2</t>
    </r>
    <r>
      <rPr>
        <sz val="11"/>
        <rFont val="Arial"/>
        <family val="2"/>
      </rPr>
      <t xml:space="preserve">  Общая рыночная стоимость контрактов.</t>
    </r>
  </si>
  <si>
    <r>
      <t xml:space="preserve">Общая положительная рыночная стоимость </t>
    </r>
    <r>
      <rPr>
        <vertAlign val="superscript"/>
        <sz val="11"/>
        <rFont val="Arial"/>
        <family val="2"/>
      </rPr>
      <t>2</t>
    </r>
  </si>
  <si>
    <r>
      <t xml:space="preserve">Общая отрицательная рыночная стоимость </t>
    </r>
    <r>
      <rPr>
        <vertAlign val="superscript"/>
        <sz val="11"/>
        <rFont val="Arial"/>
        <family val="2"/>
      </rPr>
      <t>2</t>
    </r>
  </si>
  <si>
    <t xml:space="preserve">     с кредитными организациями-респондентами</t>
  </si>
  <si>
    <t xml:space="preserve">     с прочими финансовыми организациями</t>
  </si>
  <si>
    <t>Всего контрактов, включая контракты на золото</t>
  </si>
  <si>
    <t xml:space="preserve">    с клиентами (нефинансовыми организациями)</t>
  </si>
  <si>
    <t>Всего контрактов</t>
  </si>
  <si>
    <t>Валютные деривативы</t>
  </si>
  <si>
    <t>Процентные деривативы</t>
  </si>
  <si>
    <t>Валютные деривативы и контракты на золото</t>
  </si>
  <si>
    <t>Объем открытых сделок с производными финансовыми инструментами в номинальном объеме в разбике по оставшимся срокам до погашения</t>
  </si>
  <si>
    <t>Со сроком до года</t>
  </si>
  <si>
    <t>Срок от 1 до 5 лет</t>
  </si>
  <si>
    <t>Свыше 5 лет</t>
  </si>
  <si>
    <t>Форвардные контракты и сделки своп</t>
  </si>
  <si>
    <t xml:space="preserve">                                                             Трехлетний обзор валютного рынка и рынка производных финансовых инструментов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</si>
</sst>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74" formatCode="_(* #,##0.00_);_(* \(#,##0.00\);_(* &quot;-&quot;??_);_(@_)"/>
    <numFmt numFmtId="178" formatCode="#,##0.0"/>
    <numFmt numFmtId="179" formatCode="#,###\ ;\–#,###\ ;\–\ "/>
  </numFmts>
  <fonts count="67">
    <font>
      <sz val="9"/>
      <name val="Helvetica 65"/>
    </font>
    <font>
      <b/>
      <sz val="9"/>
      <name val="Helvetica 65"/>
    </font>
    <font>
      <sz val="6"/>
      <name val="TimesNewRomanPS"/>
    </font>
    <font>
      <sz val="9"/>
      <name val="TimesNewRomanPS"/>
    </font>
    <font>
      <sz val="14"/>
      <name val="TimesNewRomanPS"/>
    </font>
    <font>
      <b/>
      <i/>
      <sz val="11"/>
      <name val="TimesNewRomanPS"/>
    </font>
    <font>
      <sz val="11"/>
      <name val="TimesNewRomanPS"/>
    </font>
    <font>
      <b/>
      <sz val="18"/>
      <name val="TimesNewRomanPS"/>
    </font>
    <font>
      <b/>
      <u/>
      <sz val="11"/>
      <name val="TimesNewRomanPS"/>
    </font>
    <font>
      <u/>
      <sz val="11"/>
      <name val="TimesNewRomanPS"/>
    </font>
    <font>
      <b/>
      <sz val="11"/>
      <name val="TimesNewRomanPS"/>
    </font>
    <font>
      <b/>
      <i/>
      <sz val="12"/>
      <name val="TimesNewRomanPS"/>
    </font>
    <font>
      <sz val="10"/>
      <name val="TimesNewRomanPS"/>
    </font>
    <font>
      <b/>
      <i/>
      <sz val="14"/>
      <name val="TimesNewRomanPS"/>
    </font>
    <font>
      <b/>
      <sz val="14"/>
      <name val="TimesNewRomanPS"/>
    </font>
    <font>
      <sz val="14"/>
      <name val="Helvetica 65"/>
    </font>
    <font>
      <sz val="9"/>
      <name val="Helvetica 65"/>
    </font>
    <font>
      <sz val="11"/>
      <name val="Helvetica 65"/>
    </font>
    <font>
      <vertAlign val="superscript"/>
      <sz val="11"/>
      <name val="TimesNewRomanPS"/>
    </font>
    <font>
      <b/>
      <vertAlign val="superscript"/>
      <sz val="11"/>
      <name val="TimesNewRomanPS"/>
    </font>
    <font>
      <b/>
      <sz val="14"/>
      <name val="Helvetica 65"/>
    </font>
    <font>
      <b/>
      <sz val="11"/>
      <color indexed="17"/>
      <name val="Arial"/>
      <family val="2"/>
    </font>
    <font>
      <b/>
      <sz val="11"/>
      <color indexed="61"/>
      <name val="Helvetica 65"/>
    </font>
    <font>
      <b/>
      <sz val="11"/>
      <color indexed="18"/>
      <name val="Helvetica 65"/>
    </font>
    <font>
      <b/>
      <sz val="12"/>
      <color indexed="53"/>
      <name val="Helvetica 65"/>
    </font>
    <font>
      <b/>
      <sz val="11"/>
      <color indexed="40"/>
      <name val="Helvetica 65"/>
    </font>
    <font>
      <b/>
      <sz val="11"/>
      <color indexed="43"/>
      <name val="Arial"/>
      <family val="2"/>
    </font>
    <font>
      <sz val="10"/>
      <name val="Arial"/>
      <family val="2"/>
      <charset val="204"/>
    </font>
    <font>
      <sz val="12"/>
      <name val="Arial"/>
      <family val="2"/>
    </font>
    <font>
      <b/>
      <sz val="12"/>
      <name val="Arial"/>
      <family val="2"/>
    </font>
    <font>
      <b/>
      <sz val="11"/>
      <name val="Helvetica 65"/>
    </font>
    <font>
      <sz val="11"/>
      <color indexed="9"/>
      <name val="Helvetica 65"/>
    </font>
    <font>
      <sz val="11"/>
      <color indexed="9"/>
      <name val="TimesNewRomanPS"/>
    </font>
    <font>
      <b/>
      <sz val="11"/>
      <color indexed="48"/>
      <name val="Helvetica 65"/>
    </font>
    <font>
      <b/>
      <sz val="11"/>
      <color indexed="50"/>
      <name val="Arial"/>
      <family val="2"/>
    </font>
    <font>
      <b/>
      <sz val="11"/>
      <color indexed="57"/>
      <name val="Arial"/>
      <family val="2"/>
    </font>
    <font>
      <b/>
      <sz val="11"/>
      <color indexed="49"/>
      <name val="Arial"/>
      <family val="2"/>
    </font>
    <font>
      <sz val="8"/>
      <name val="Helvetica 65"/>
    </font>
    <font>
      <b/>
      <sz val="12"/>
      <name val="TimesNewRomanPS"/>
    </font>
    <font>
      <sz val="12"/>
      <name val="TimesNewRomanPS"/>
    </font>
    <font>
      <u/>
      <sz val="12"/>
      <name val="TimesNewRomanPS"/>
    </font>
    <font>
      <b/>
      <u/>
      <sz val="12"/>
      <name val="TimesNewRomanPS"/>
    </font>
    <font>
      <sz val="9"/>
      <name val="Arial"/>
      <family val="2"/>
    </font>
    <font>
      <sz val="8"/>
      <name val="Arial"/>
      <family val="2"/>
      <charset val="204"/>
    </font>
    <font>
      <b/>
      <sz val="11"/>
      <color indexed="54"/>
      <name val="Helvetica 65"/>
    </font>
    <font>
      <sz val="10"/>
      <color indexed="60"/>
      <name val="Arial"/>
      <family val="2"/>
      <charset val="204"/>
    </font>
    <font>
      <b/>
      <sz val="11"/>
      <color indexed="60"/>
      <name val="Arial"/>
      <family val="2"/>
    </font>
    <font>
      <sz val="9"/>
      <color indexed="9"/>
      <name val="TimesNewRomanPS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7"/>
      <name val="Arial"/>
      <family val="2"/>
    </font>
    <font>
      <vertAlign val="superscript"/>
      <sz val="10"/>
      <name val="Arial"/>
      <family val="2"/>
    </font>
    <font>
      <b/>
      <sz val="12"/>
      <color indexed="22"/>
      <name val="Arial"/>
      <family val="2"/>
    </font>
    <font>
      <sz val="10"/>
      <color indexed="9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vertAlign val="superscript"/>
      <sz val="11"/>
      <name val="Arial"/>
      <family val="2"/>
    </font>
    <font>
      <b/>
      <vertAlign val="superscript"/>
      <sz val="11"/>
      <name val="Arial"/>
      <family val="2"/>
    </font>
    <font>
      <b/>
      <sz val="16"/>
      <color indexed="10"/>
      <name val="Arial"/>
      <family val="2"/>
    </font>
    <font>
      <vertAlign val="superscript"/>
      <sz val="9"/>
      <name val="Arial"/>
      <family val="2"/>
    </font>
    <font>
      <b/>
      <sz val="12"/>
      <name val="Arial"/>
      <family val="2"/>
      <charset val="204"/>
    </font>
    <font>
      <vertAlign val="superscript"/>
      <sz val="10"/>
      <name val="Arial"/>
      <family val="2"/>
      <charset val="204"/>
    </font>
    <font>
      <vertAlign val="superscript"/>
      <sz val="11"/>
      <name val="Arial"/>
      <family val="2"/>
      <charset val="204"/>
    </font>
    <font>
      <sz val="11"/>
      <color rgb="FFFF0000"/>
      <name val="Arial"/>
      <family val="2"/>
    </font>
    <font>
      <sz val="11"/>
      <color theme="0"/>
      <name val="Helvetica 65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gray0625">
        <bgColor indexed="43"/>
      </patternFill>
    </fill>
    <fill>
      <patternFill patternType="solid">
        <fgColor indexed="22"/>
        <bgColor indexed="64"/>
      </patternFill>
    </fill>
    <fill>
      <patternFill patternType="gray0625">
        <bgColor indexed="22"/>
      </patternFill>
    </fill>
    <fill>
      <patternFill patternType="gray125">
        <bgColor indexed="9"/>
      </patternFill>
    </fill>
    <fill>
      <patternFill patternType="solid">
        <fgColor indexed="60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dashed">
        <color indexed="64"/>
      </left>
      <right style="thin">
        <color indexed="8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6">
    <xf numFmtId="0" fontId="0" fillId="0" borderId="0"/>
    <xf numFmtId="43" fontId="27" fillId="0" borderId="0" applyFont="0" applyFill="0" applyBorder="0" applyAlignment="0" applyProtection="0"/>
    <xf numFmtId="174" fontId="27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</cellStyleXfs>
  <cellXfs count="421">
    <xf numFmtId="0" fontId="0" fillId="0" borderId="0" xfId="0"/>
    <xf numFmtId="0" fontId="0" fillId="2" borderId="0" xfId="0" applyFill="1" applyAlignment="1">
      <alignment vertical="center"/>
    </xf>
    <xf numFmtId="0" fontId="17" fillId="2" borderId="0" xfId="0" applyFont="1" applyFill="1" applyAlignment="1">
      <alignment vertical="center"/>
    </xf>
    <xf numFmtId="0" fontId="6" fillId="2" borderId="1" xfId="0" applyFont="1" applyFill="1" applyBorder="1" applyAlignment="1">
      <alignment horizontal="centerContinuous" vertical="center" wrapText="1"/>
    </xf>
    <xf numFmtId="0" fontId="8" fillId="2" borderId="2" xfId="0" applyFont="1" applyFill="1" applyBorder="1" applyAlignment="1">
      <alignment vertical="center"/>
    </xf>
    <xf numFmtId="0" fontId="17" fillId="2" borderId="0" xfId="0" applyFont="1" applyFill="1" applyBorder="1" applyAlignment="1">
      <alignment vertical="center"/>
    </xf>
    <xf numFmtId="0" fontId="6" fillId="2" borderId="2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/>
    </xf>
    <xf numFmtId="0" fontId="6" fillId="2" borderId="2" xfId="0" quotePrefix="1" applyFont="1" applyFill="1" applyBorder="1" applyAlignment="1">
      <alignment vertical="center"/>
    </xf>
    <xf numFmtId="0" fontId="9" fillId="2" borderId="2" xfId="0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0" fontId="6" fillId="2" borderId="0" xfId="0" applyFont="1" applyFill="1" applyAlignment="1">
      <alignment vertical="center"/>
    </xf>
    <xf numFmtId="0" fontId="0" fillId="2" borderId="0" xfId="0" applyFill="1"/>
    <xf numFmtId="0" fontId="6" fillId="2" borderId="3" xfId="0" applyFont="1" applyFill="1" applyBorder="1" applyAlignment="1">
      <alignment horizontal="centerContinuous" vertical="center" wrapText="1"/>
    </xf>
    <xf numFmtId="0" fontId="6" fillId="2" borderId="0" xfId="0" quotePrefix="1" applyFont="1" applyFill="1" applyBorder="1" applyAlignment="1">
      <alignment horizontal="left" vertical="center"/>
    </xf>
    <xf numFmtId="0" fontId="14" fillId="3" borderId="0" xfId="0" applyFont="1" applyFill="1" applyAlignment="1">
      <alignment horizontal="left" vertical="center"/>
    </xf>
    <xf numFmtId="0" fontId="13" fillId="3" borderId="0" xfId="0" applyFont="1" applyFill="1" applyBorder="1" applyAlignment="1">
      <alignment horizontal="left" vertical="center"/>
    </xf>
    <xf numFmtId="0" fontId="4" fillId="3" borderId="0" xfId="0" applyFont="1" applyFill="1" applyAlignment="1">
      <alignment horizontal="center" vertical="center"/>
    </xf>
    <xf numFmtId="0" fontId="13" fillId="3" borderId="0" xfId="0" applyFont="1" applyFill="1" applyAlignment="1">
      <alignment horizontal="right" vertical="center"/>
    </xf>
    <xf numFmtId="0" fontId="15" fillId="3" borderId="0" xfId="0" applyFont="1" applyFill="1" applyAlignment="1">
      <alignment vertical="center"/>
    </xf>
    <xf numFmtId="0" fontId="4" fillId="3" borderId="0" xfId="0" applyFont="1" applyFill="1" applyBorder="1" applyAlignment="1">
      <alignment vertical="center"/>
    </xf>
    <xf numFmtId="0" fontId="4" fillId="3" borderId="0" xfId="0" applyFont="1" applyFill="1" applyBorder="1" applyAlignment="1">
      <alignment horizontal="centerContinuous" vertical="center"/>
    </xf>
    <xf numFmtId="0" fontId="4" fillId="3" borderId="0" xfId="0" applyFont="1" applyFill="1" applyAlignment="1">
      <alignment horizontal="centerContinuous" vertical="center"/>
    </xf>
    <xf numFmtId="0" fontId="14" fillId="3" borderId="0" xfId="0" applyFont="1" applyFill="1" applyAlignment="1">
      <alignment horizontal="centerContinuous" vertical="center"/>
    </xf>
    <xf numFmtId="0" fontId="15" fillId="3" borderId="0" xfId="0" applyFont="1" applyFill="1" applyBorder="1" applyAlignment="1">
      <alignment vertical="center"/>
    </xf>
    <xf numFmtId="0" fontId="14" fillId="3" borderId="0" xfId="0" applyFont="1" applyFill="1" applyBorder="1" applyAlignment="1">
      <alignment horizontal="centerContinuous" vertical="center"/>
    </xf>
    <xf numFmtId="0" fontId="15" fillId="3" borderId="0" xfId="0" applyFont="1" applyFill="1" applyBorder="1" applyAlignment="1">
      <alignment horizontal="centerContinuous" vertical="center"/>
    </xf>
    <xf numFmtId="0" fontId="13" fillId="3" borderId="0" xfId="0" applyFont="1" applyFill="1" applyAlignment="1">
      <alignment horizontal="centerContinuous" vertical="center"/>
    </xf>
    <xf numFmtId="0" fontId="7" fillId="3" borderId="0" xfId="0" applyFont="1" applyFill="1" applyBorder="1" applyAlignment="1">
      <alignment horizontal="centerContinuous" vertical="center"/>
    </xf>
    <xf numFmtId="0" fontId="11" fillId="3" borderId="0" xfId="0" applyFont="1" applyFill="1" applyAlignment="1">
      <alignment horizontal="centerContinuous" vertical="center"/>
    </xf>
    <xf numFmtId="0" fontId="2" fillId="3" borderId="0" xfId="0" applyFont="1" applyFill="1" applyAlignment="1">
      <alignment horizontal="centerContinuous" vertical="center"/>
    </xf>
    <xf numFmtId="0" fontId="3" fillId="3" borderId="0" xfId="0" applyFont="1" applyFill="1" applyAlignment="1">
      <alignment horizontal="centerContinuous" vertical="center"/>
    </xf>
    <xf numFmtId="0" fontId="0" fillId="3" borderId="0" xfId="0" applyFill="1" applyAlignment="1">
      <alignment vertical="center"/>
    </xf>
    <xf numFmtId="0" fontId="6" fillId="3" borderId="3" xfId="0" applyFont="1" applyFill="1" applyBorder="1" applyAlignment="1">
      <alignment vertical="center"/>
    </xf>
    <xf numFmtId="0" fontId="6" fillId="3" borderId="4" xfId="0" applyFont="1" applyFill="1" applyBorder="1" applyAlignment="1">
      <alignment vertical="center"/>
    </xf>
    <xf numFmtId="0" fontId="6" fillId="3" borderId="5" xfId="0" applyFont="1" applyFill="1" applyBorder="1" applyAlignment="1">
      <alignment vertical="center"/>
    </xf>
    <xf numFmtId="0" fontId="17" fillId="3" borderId="0" xfId="0" applyFont="1" applyFill="1" applyAlignment="1">
      <alignment vertical="center"/>
    </xf>
    <xf numFmtId="0" fontId="6" fillId="3" borderId="1" xfId="0" applyFont="1" applyFill="1" applyBorder="1" applyAlignment="1">
      <alignment horizontal="centerContinuous" vertical="center" wrapText="1"/>
    </xf>
    <xf numFmtId="0" fontId="6" fillId="3" borderId="6" xfId="0" applyFont="1" applyFill="1" applyBorder="1" applyAlignment="1">
      <alignment horizontal="centerContinuous" vertical="top" wrapText="1"/>
    </xf>
    <xf numFmtId="0" fontId="6" fillId="3" borderId="7" xfId="0" applyFont="1" applyFill="1" applyBorder="1" applyAlignment="1">
      <alignment horizontal="centerContinuous" vertical="center" wrapText="1"/>
    </xf>
    <xf numFmtId="0" fontId="10" fillId="3" borderId="8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vertical="center"/>
    </xf>
    <xf numFmtId="0" fontId="10" fillId="3" borderId="0" xfId="0" applyFont="1" applyFill="1" applyBorder="1" applyAlignment="1">
      <alignment vertical="center"/>
    </xf>
    <xf numFmtId="0" fontId="8" fillId="3" borderId="0" xfId="0" applyFont="1" applyFill="1" applyBorder="1" applyAlignment="1">
      <alignment vertical="center"/>
    </xf>
    <xf numFmtId="0" fontId="6" fillId="3" borderId="9" xfId="0" applyFont="1" applyFill="1" applyBorder="1" applyAlignment="1">
      <alignment horizontal="center" vertical="center"/>
    </xf>
    <xf numFmtId="0" fontId="17" fillId="3" borderId="0" xfId="0" applyFont="1" applyFill="1" applyBorder="1" applyAlignment="1">
      <alignment vertical="center"/>
    </xf>
    <xf numFmtId="0" fontId="6" fillId="3" borderId="2" xfId="0" applyFont="1" applyFill="1" applyBorder="1" applyAlignment="1">
      <alignment vertical="center"/>
    </xf>
    <xf numFmtId="0" fontId="6" fillId="3" borderId="0" xfId="0" quotePrefix="1" applyFont="1" applyFill="1" applyBorder="1" applyAlignment="1">
      <alignment horizontal="left" vertical="center"/>
    </xf>
    <xf numFmtId="0" fontId="6" fillId="3" borderId="0" xfId="0" applyFont="1" applyFill="1" applyBorder="1" applyAlignment="1">
      <alignment vertical="center"/>
    </xf>
    <xf numFmtId="0" fontId="6" fillId="3" borderId="2" xfId="0" quotePrefix="1" applyFont="1" applyFill="1" applyBorder="1" applyAlignment="1">
      <alignment vertical="center"/>
    </xf>
    <xf numFmtId="0" fontId="17" fillId="4" borderId="9" xfId="0" applyFont="1" applyFill="1" applyBorder="1" applyAlignment="1">
      <alignment horizontal="center" vertical="center"/>
    </xf>
    <xf numFmtId="0" fontId="6" fillId="3" borderId="0" xfId="0" quotePrefix="1" applyFont="1" applyFill="1" applyBorder="1" applyAlignment="1">
      <alignment vertical="center"/>
    </xf>
    <xf numFmtId="0" fontId="17" fillId="3" borderId="9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vertical="center"/>
    </xf>
    <xf numFmtId="0" fontId="9" fillId="3" borderId="0" xfId="0" applyFont="1" applyFill="1" applyBorder="1" applyAlignment="1">
      <alignment vertical="center"/>
    </xf>
    <xf numFmtId="0" fontId="6" fillId="3" borderId="0" xfId="0" applyFont="1" applyFill="1" applyBorder="1" applyAlignment="1">
      <alignment horizontal="left" vertical="center"/>
    </xf>
    <xf numFmtId="0" fontId="9" fillId="3" borderId="1" xfId="0" applyFont="1" applyFill="1" applyBorder="1" applyAlignment="1">
      <alignment vertical="center"/>
    </xf>
    <xf numFmtId="0" fontId="6" fillId="3" borderId="6" xfId="0" applyFont="1" applyFill="1" applyBorder="1" applyAlignment="1">
      <alignment horizontal="left" vertical="center"/>
    </xf>
    <xf numFmtId="0" fontId="10" fillId="3" borderId="6" xfId="0" applyFont="1" applyFill="1" applyBorder="1" applyAlignment="1">
      <alignment vertical="center"/>
    </xf>
    <xf numFmtId="0" fontId="6" fillId="3" borderId="0" xfId="0" applyFont="1" applyFill="1" applyAlignment="1">
      <alignment vertical="center"/>
    </xf>
    <xf numFmtId="0" fontId="18" fillId="3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vertical="center"/>
    </xf>
    <xf numFmtId="0" fontId="2" fillId="3" borderId="0" xfId="0" applyFont="1" applyFill="1" applyAlignment="1">
      <alignment vertical="center"/>
    </xf>
    <xf numFmtId="0" fontId="0" fillId="3" borderId="0" xfId="0" applyFill="1"/>
    <xf numFmtId="0" fontId="20" fillId="5" borderId="10" xfId="0" applyFont="1" applyFill="1" applyBorder="1" applyAlignment="1">
      <alignment vertical="center"/>
    </xf>
    <xf numFmtId="0" fontId="20" fillId="5" borderId="11" xfId="0" applyFont="1" applyFill="1" applyBorder="1" applyAlignment="1">
      <alignment horizontal="center" vertical="center"/>
    </xf>
    <xf numFmtId="3" fontId="21" fillId="3" borderId="12" xfId="0" applyNumberFormat="1" applyFont="1" applyFill="1" applyBorder="1" applyAlignment="1" applyProtection="1">
      <alignment horizontal="center" vertical="center"/>
      <protection locked="0"/>
    </xf>
    <xf numFmtId="3" fontId="17" fillId="3" borderId="9" xfId="0" quotePrefix="1" applyNumberFormat="1" applyFont="1" applyFill="1" applyBorder="1" applyAlignment="1">
      <alignment horizontal="center" vertical="center"/>
    </xf>
    <xf numFmtId="3" fontId="17" fillId="4" borderId="9" xfId="0" applyNumberFormat="1" applyFont="1" applyFill="1" applyBorder="1" applyAlignment="1">
      <alignment horizontal="center" vertical="center"/>
    </xf>
    <xf numFmtId="3" fontId="17" fillId="3" borderId="9" xfId="0" applyNumberFormat="1" applyFont="1" applyFill="1" applyBorder="1" applyAlignment="1">
      <alignment horizontal="center" vertical="center"/>
    </xf>
    <xf numFmtId="3" fontId="6" fillId="3" borderId="9" xfId="0" applyNumberFormat="1" applyFont="1" applyFill="1" applyBorder="1" applyAlignment="1">
      <alignment horizontal="center" vertical="center"/>
    </xf>
    <xf numFmtId="3" fontId="17" fillId="3" borderId="13" xfId="0" quotePrefix="1" applyNumberFormat="1" applyFont="1" applyFill="1" applyBorder="1" applyAlignment="1">
      <alignment horizontal="center" vertical="center"/>
    </xf>
    <xf numFmtId="3" fontId="15" fillId="3" borderId="0" xfId="0" applyNumberFormat="1" applyFont="1" applyFill="1" applyAlignment="1">
      <alignment vertical="center"/>
    </xf>
    <xf numFmtId="3" fontId="22" fillId="3" borderId="12" xfId="0" applyNumberFormat="1" applyFont="1" applyFill="1" applyBorder="1" applyAlignment="1" applyProtection="1">
      <alignment horizontal="center" vertical="center"/>
      <protection locked="0"/>
    </xf>
    <xf numFmtId="3" fontId="4" fillId="3" borderId="0" xfId="0" applyNumberFormat="1" applyFont="1" applyFill="1" applyAlignment="1">
      <alignment horizontal="centerContinuous" vertical="center"/>
    </xf>
    <xf numFmtId="3" fontId="23" fillId="3" borderId="12" xfId="0" applyNumberFormat="1" applyFont="1" applyFill="1" applyBorder="1" applyAlignment="1" applyProtection="1">
      <alignment horizontal="center" vertical="center"/>
      <protection locked="0"/>
    </xf>
    <xf numFmtId="3" fontId="24" fillId="3" borderId="12" xfId="0" applyNumberFormat="1" applyFont="1" applyFill="1" applyBorder="1" applyAlignment="1" applyProtection="1">
      <alignment horizontal="center" vertical="center"/>
      <protection locked="0"/>
    </xf>
    <xf numFmtId="3" fontId="24" fillId="3" borderId="14" xfId="0" applyNumberFormat="1" applyFont="1" applyFill="1" applyBorder="1" applyAlignment="1" applyProtection="1">
      <alignment horizontal="center" vertical="center"/>
      <protection locked="0"/>
    </xf>
    <xf numFmtId="3" fontId="22" fillId="3" borderId="9" xfId="0" quotePrefix="1" applyNumberFormat="1" applyFont="1" applyFill="1" applyBorder="1" applyAlignment="1">
      <alignment horizontal="center" vertical="center"/>
    </xf>
    <xf numFmtId="3" fontId="25" fillId="3" borderId="9" xfId="0" quotePrefix="1" applyNumberFormat="1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14" fillId="3" borderId="0" xfId="0" applyFont="1" applyFill="1" applyBorder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10" fillId="3" borderId="0" xfId="0" applyFont="1" applyFill="1" applyBorder="1" applyAlignment="1">
      <alignment horizontal="centerContinuous" vertical="center"/>
    </xf>
    <xf numFmtId="0" fontId="5" fillId="3" borderId="0" xfId="0" applyFont="1" applyFill="1" applyAlignment="1">
      <alignment horizontal="centerContinuous" vertical="center"/>
    </xf>
    <xf numFmtId="0" fontId="6" fillId="3" borderId="0" xfId="0" applyFont="1" applyFill="1" applyAlignment="1">
      <alignment horizontal="centerContinuous" vertical="center"/>
    </xf>
    <xf numFmtId="0" fontId="11" fillId="3" borderId="0" xfId="0" applyFont="1" applyFill="1" applyAlignment="1">
      <alignment horizontal="center" vertical="center"/>
    </xf>
    <xf numFmtId="0" fontId="17" fillId="3" borderId="15" xfId="0" applyFont="1" applyFill="1" applyBorder="1" applyAlignment="1">
      <alignment horizontal="centerContinuous" vertical="center"/>
    </xf>
    <xf numFmtId="0" fontId="6" fillId="3" borderId="6" xfId="0" applyFont="1" applyFill="1" applyBorder="1" applyAlignment="1">
      <alignment horizontal="centerContinuous" vertical="center" wrapText="1"/>
    </xf>
    <xf numFmtId="0" fontId="10" fillId="3" borderId="13" xfId="0" applyFont="1" applyFill="1" applyBorder="1" applyAlignment="1">
      <alignment horizontal="center" vertical="top"/>
    </xf>
    <xf numFmtId="0" fontId="6" fillId="3" borderId="15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vertical="center"/>
    </xf>
    <xf numFmtId="3" fontId="17" fillId="3" borderId="13" xfId="0" applyNumberFormat="1" applyFont="1" applyFill="1" applyBorder="1" applyAlignment="1">
      <alignment horizontal="center" vertical="center"/>
    </xf>
    <xf numFmtId="0" fontId="16" fillId="3" borderId="0" xfId="0" applyFont="1" applyFill="1" applyAlignment="1">
      <alignment vertical="center"/>
    </xf>
    <xf numFmtId="0" fontId="12" fillId="3" borderId="0" xfId="0" applyFont="1" applyFill="1" applyBorder="1" applyAlignment="1">
      <alignment vertical="center"/>
    </xf>
    <xf numFmtId="0" fontId="17" fillId="3" borderId="9" xfId="0" applyFont="1" applyFill="1" applyBorder="1" applyAlignment="1">
      <alignment vertical="center"/>
    </xf>
    <xf numFmtId="3" fontId="17" fillId="3" borderId="0" xfId="0" applyNumberFormat="1" applyFont="1" applyFill="1" applyAlignment="1">
      <alignment vertical="center"/>
    </xf>
    <xf numFmtId="0" fontId="6" fillId="3" borderId="3" xfId="0" applyFont="1" applyFill="1" applyBorder="1" applyAlignment="1">
      <alignment horizontal="centerContinuous" vertical="center" wrapText="1"/>
    </xf>
    <xf numFmtId="0" fontId="6" fillId="3" borderId="4" xfId="0" applyFont="1" applyFill="1" applyBorder="1" applyAlignment="1">
      <alignment horizontal="centerContinuous" wrapText="1"/>
    </xf>
    <xf numFmtId="0" fontId="6" fillId="3" borderId="4" xfId="0" applyFont="1" applyFill="1" applyBorder="1" applyAlignment="1">
      <alignment horizontal="centerContinuous" vertical="center" wrapText="1"/>
    </xf>
    <xf numFmtId="0" fontId="10" fillId="3" borderId="16" xfId="0" applyFont="1" applyFill="1" applyBorder="1" applyAlignment="1">
      <alignment horizontal="centerContinuous" vertical="center"/>
    </xf>
    <xf numFmtId="0" fontId="6" fillId="3" borderId="17" xfId="0" applyFont="1" applyFill="1" applyBorder="1" applyAlignment="1">
      <alignment horizontal="centerContinuous" vertical="center"/>
    </xf>
    <xf numFmtId="0" fontId="6" fillId="3" borderId="18" xfId="0" applyFont="1" applyFill="1" applyBorder="1" applyAlignment="1">
      <alignment horizontal="centerContinuous" vertical="center"/>
    </xf>
    <xf numFmtId="0" fontId="10" fillId="3" borderId="4" xfId="0" applyFont="1" applyFill="1" applyBorder="1" applyAlignment="1">
      <alignment horizontal="centerContinuous" wrapText="1"/>
    </xf>
    <xf numFmtId="0" fontId="10" fillId="3" borderId="15" xfId="0" applyFont="1" applyFill="1" applyBorder="1" applyAlignment="1">
      <alignment horizontal="center" wrapText="1"/>
    </xf>
    <xf numFmtId="0" fontId="10" fillId="3" borderId="8" xfId="0" applyFont="1" applyFill="1" applyBorder="1" applyAlignment="1">
      <alignment horizontal="centerContinuous" vertical="center" wrapText="1"/>
    </xf>
    <xf numFmtId="0" fontId="10" fillId="3" borderId="6" xfId="0" applyFont="1" applyFill="1" applyBorder="1" applyAlignment="1">
      <alignment horizontal="centerContinuous" vertical="top" wrapText="1"/>
    </xf>
    <xf numFmtId="0" fontId="10" fillId="3" borderId="13" xfId="0" applyFont="1" applyFill="1" applyBorder="1" applyAlignment="1">
      <alignment horizontal="centerContinuous" vertical="top" wrapText="1"/>
    </xf>
    <xf numFmtId="0" fontId="10" fillId="3" borderId="18" xfId="0" applyFont="1" applyFill="1" applyBorder="1" applyAlignment="1">
      <alignment horizontal="centerContinuous" vertical="center" wrapText="1"/>
    </xf>
    <xf numFmtId="0" fontId="6" fillId="3" borderId="19" xfId="0" applyFont="1" applyFill="1" applyBorder="1" applyAlignment="1">
      <alignment horizontal="center" vertical="center"/>
    </xf>
    <xf numFmtId="3" fontId="17" fillId="3" borderId="19" xfId="0" applyNumberFormat="1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 wrapText="1"/>
    </xf>
    <xf numFmtId="0" fontId="10" fillId="3" borderId="16" xfId="0" applyFont="1" applyFill="1" applyBorder="1" applyAlignment="1">
      <alignment vertical="center" wrapText="1"/>
    </xf>
    <xf numFmtId="0" fontId="10" fillId="3" borderId="20" xfId="0" applyFont="1" applyFill="1" applyBorder="1" applyAlignment="1">
      <alignment horizontal="centerContinuous" vertical="center"/>
    </xf>
    <xf numFmtId="0" fontId="17" fillId="3" borderId="21" xfId="0" applyFont="1" applyFill="1" applyBorder="1" applyAlignment="1">
      <alignment horizontal="centerContinuous" vertical="center"/>
    </xf>
    <xf numFmtId="0" fontId="6" fillId="3" borderId="22" xfId="0" applyFont="1" applyFill="1" applyBorder="1" applyAlignment="1">
      <alignment horizontal="centerContinuous" vertical="center"/>
    </xf>
    <xf numFmtId="0" fontId="6" fillId="3" borderId="23" xfId="0" applyFont="1" applyFill="1" applyBorder="1" applyAlignment="1">
      <alignment horizontal="centerContinuous" vertical="center"/>
    </xf>
    <xf numFmtId="0" fontId="10" fillId="3" borderId="24" xfId="0" applyFont="1" applyFill="1" applyBorder="1" applyAlignment="1">
      <alignment horizontal="centerContinuous" vertical="center" wrapText="1"/>
    </xf>
    <xf numFmtId="0" fontId="10" fillId="5" borderId="25" xfId="0" applyFont="1" applyFill="1" applyBorder="1" applyAlignment="1">
      <alignment vertical="center" wrapText="1"/>
    </xf>
    <xf numFmtId="0" fontId="17" fillId="3" borderId="26" xfId="0" applyFont="1" applyFill="1" applyBorder="1" applyAlignment="1">
      <alignment horizontal="center" vertical="center"/>
    </xf>
    <xf numFmtId="0" fontId="17" fillId="5" borderId="27" xfId="0" applyFont="1" applyFill="1" applyBorder="1" applyAlignment="1">
      <alignment horizontal="center" vertical="center"/>
    </xf>
    <xf numFmtId="3" fontId="17" fillId="4" borderId="26" xfId="0" applyNumberFormat="1" applyFont="1" applyFill="1" applyBorder="1" applyAlignment="1">
      <alignment horizontal="center" vertical="center"/>
    </xf>
    <xf numFmtId="3" fontId="17" fillId="6" borderId="27" xfId="0" applyNumberFormat="1" applyFont="1" applyFill="1" applyBorder="1" applyAlignment="1">
      <alignment horizontal="center" vertical="center"/>
    </xf>
    <xf numFmtId="3" fontId="17" fillId="3" borderId="26" xfId="0" applyNumberFormat="1" applyFont="1" applyFill="1" applyBorder="1" applyAlignment="1">
      <alignment horizontal="center" vertical="center"/>
    </xf>
    <xf numFmtId="3" fontId="17" fillId="5" borderId="27" xfId="0" applyNumberFormat="1" applyFont="1" applyFill="1" applyBorder="1" applyAlignment="1">
      <alignment horizontal="center" vertical="center"/>
    </xf>
    <xf numFmtId="3" fontId="17" fillId="3" borderId="26" xfId="0" quotePrefix="1" applyNumberFormat="1" applyFont="1" applyFill="1" applyBorder="1" applyAlignment="1">
      <alignment horizontal="center" vertical="center"/>
    </xf>
    <xf numFmtId="0" fontId="10" fillId="3" borderId="28" xfId="0" applyFont="1" applyFill="1" applyBorder="1" applyAlignment="1">
      <alignment horizontal="centerContinuous" vertical="center"/>
    </xf>
    <xf numFmtId="0" fontId="20" fillId="5" borderId="29" xfId="0" applyFont="1" applyFill="1" applyBorder="1" applyAlignment="1">
      <alignment vertical="center"/>
    </xf>
    <xf numFmtId="0" fontId="6" fillId="3" borderId="30" xfId="0" applyFont="1" applyFill="1" applyBorder="1" applyAlignment="1">
      <alignment horizontal="centerContinuous" vertical="center"/>
    </xf>
    <xf numFmtId="0" fontId="10" fillId="5" borderId="31" xfId="0" applyFont="1" applyFill="1" applyBorder="1" applyAlignment="1">
      <alignment vertical="center" wrapText="1"/>
    </xf>
    <xf numFmtId="0" fontId="17" fillId="5" borderId="32" xfId="0" applyFont="1" applyFill="1" applyBorder="1" applyAlignment="1">
      <alignment horizontal="center" vertical="center"/>
    </xf>
    <xf numFmtId="3" fontId="17" fillId="5" borderId="32" xfId="0" applyNumberFormat="1" applyFont="1" applyFill="1" applyBorder="1" applyAlignment="1">
      <alignment horizontal="center" vertical="center"/>
    </xf>
    <xf numFmtId="3" fontId="26" fillId="5" borderId="33" xfId="0" applyNumberFormat="1" applyFont="1" applyFill="1" applyBorder="1" applyAlignment="1" applyProtection="1">
      <alignment horizontal="center" vertical="center"/>
      <protection locked="0"/>
    </xf>
    <xf numFmtId="178" fontId="17" fillId="3" borderId="0" xfId="0" applyNumberFormat="1" applyFont="1" applyFill="1" applyAlignment="1">
      <alignment vertical="center"/>
    </xf>
    <xf numFmtId="3" fontId="26" fillId="5" borderId="34" xfId="0" applyNumberFormat="1" applyFont="1" applyFill="1" applyBorder="1" applyAlignment="1" applyProtection="1">
      <alignment horizontal="center" vertical="center"/>
      <protection locked="0"/>
    </xf>
    <xf numFmtId="3" fontId="17" fillId="5" borderId="34" xfId="0" applyNumberFormat="1" applyFont="1" applyFill="1" applyBorder="1" applyAlignment="1">
      <alignment horizontal="center" vertical="center"/>
    </xf>
    <xf numFmtId="3" fontId="26" fillId="5" borderId="35" xfId="0" applyNumberFormat="1" applyFont="1" applyFill="1" applyBorder="1" applyAlignment="1" applyProtection="1">
      <alignment horizontal="center" vertical="center"/>
      <protection locked="0"/>
    </xf>
    <xf numFmtId="0" fontId="10" fillId="5" borderId="36" xfId="0" applyFont="1" applyFill="1" applyBorder="1" applyAlignment="1">
      <alignment vertical="center" wrapText="1"/>
    </xf>
    <xf numFmtId="0" fontId="17" fillId="5" borderId="35" xfId="0" applyFont="1" applyFill="1" applyBorder="1" applyAlignment="1">
      <alignment horizontal="center" vertical="center"/>
    </xf>
    <xf numFmtId="3" fontId="17" fillId="5" borderId="35" xfId="0" applyNumberFormat="1" applyFont="1" applyFill="1" applyBorder="1" applyAlignment="1">
      <alignment horizontal="center" vertical="center"/>
    </xf>
    <xf numFmtId="3" fontId="30" fillId="3" borderId="9" xfId="0" quotePrefix="1" applyNumberFormat="1" applyFont="1" applyFill="1" applyBorder="1" applyAlignment="1">
      <alignment horizontal="center" vertical="center"/>
    </xf>
    <xf numFmtId="3" fontId="17" fillId="2" borderId="0" xfId="0" quotePrefix="1" applyNumberFormat="1" applyFont="1" applyFill="1" applyBorder="1" applyAlignment="1">
      <alignment horizontal="center" vertical="center"/>
    </xf>
    <xf numFmtId="3" fontId="30" fillId="3" borderId="9" xfId="0" applyNumberFormat="1" applyFont="1" applyFill="1" applyBorder="1" applyAlignment="1">
      <alignment horizontal="center" vertical="center"/>
    </xf>
    <xf numFmtId="0" fontId="10" fillId="3" borderId="0" xfId="0" quotePrefix="1" applyFont="1" applyFill="1" applyBorder="1" applyAlignment="1">
      <alignment horizontal="left" vertical="center"/>
    </xf>
    <xf numFmtId="3" fontId="30" fillId="4" borderId="9" xfId="0" applyNumberFormat="1" applyFont="1" applyFill="1" applyBorder="1" applyAlignment="1">
      <alignment horizontal="center" vertical="center"/>
    </xf>
    <xf numFmtId="0" fontId="31" fillId="3" borderId="9" xfId="0" quotePrefix="1" applyFont="1" applyFill="1" applyBorder="1" applyAlignment="1">
      <alignment horizontal="center" vertical="center"/>
    </xf>
    <xf numFmtId="0" fontId="32" fillId="3" borderId="9" xfId="0" applyFont="1" applyFill="1" applyBorder="1" applyAlignment="1">
      <alignment horizontal="center" vertical="center"/>
    </xf>
    <xf numFmtId="0" fontId="31" fillId="3" borderId="9" xfId="0" applyFont="1" applyFill="1" applyBorder="1" applyAlignment="1">
      <alignment horizontal="center" vertical="center"/>
    </xf>
    <xf numFmtId="0" fontId="31" fillId="3" borderId="13" xfId="0" quotePrefix="1" applyFont="1" applyFill="1" applyBorder="1" applyAlignment="1">
      <alignment horizontal="center" vertical="center"/>
    </xf>
    <xf numFmtId="0" fontId="16" fillId="2" borderId="0" xfId="0" applyFont="1" applyFill="1"/>
    <xf numFmtId="3" fontId="33" fillId="3" borderId="9" xfId="0" quotePrefix="1" applyNumberFormat="1" applyFont="1" applyFill="1" applyBorder="1" applyAlignment="1">
      <alignment horizontal="center" vertical="center"/>
    </xf>
    <xf numFmtId="3" fontId="34" fillId="3" borderId="37" xfId="0" applyNumberFormat="1" applyFont="1" applyFill="1" applyBorder="1" applyAlignment="1" applyProtection="1">
      <alignment horizontal="center" vertical="center"/>
      <protection locked="0"/>
    </xf>
    <xf numFmtId="3" fontId="35" fillId="3" borderId="37" xfId="0" applyNumberFormat="1" applyFont="1" applyFill="1" applyBorder="1" applyAlignment="1" applyProtection="1">
      <alignment horizontal="center" vertical="center"/>
      <protection locked="0"/>
    </xf>
    <xf numFmtId="3" fontId="36" fillId="3" borderId="19" xfId="0" applyNumberFormat="1" applyFont="1" applyFill="1" applyBorder="1" applyAlignment="1" applyProtection="1">
      <alignment horizontal="center" vertical="center"/>
      <protection locked="0"/>
    </xf>
    <xf numFmtId="3" fontId="34" fillId="3" borderId="38" xfId="0" applyNumberFormat="1" applyFont="1" applyFill="1" applyBorder="1" applyAlignment="1" applyProtection="1">
      <alignment horizontal="center" vertical="center"/>
      <protection locked="0"/>
    </xf>
    <xf numFmtId="3" fontId="30" fillId="6" borderId="32" xfId="0" applyNumberFormat="1" applyFont="1" applyFill="1" applyBorder="1" applyAlignment="1">
      <alignment horizontal="center" vertical="center"/>
    </xf>
    <xf numFmtId="0" fontId="0" fillId="3" borderId="0" xfId="0" applyFill="1" applyAlignment="1">
      <alignment horizontal="center"/>
    </xf>
    <xf numFmtId="0" fontId="0" fillId="5" borderId="39" xfId="0" applyFill="1" applyBorder="1"/>
    <xf numFmtId="0" fontId="0" fillId="5" borderId="40" xfId="0" applyFill="1" applyBorder="1"/>
    <xf numFmtId="0" fontId="0" fillId="5" borderId="41" xfId="0" applyFill="1" applyBorder="1"/>
    <xf numFmtId="0" fontId="0" fillId="5" borderId="42" xfId="0" applyFill="1" applyBorder="1"/>
    <xf numFmtId="0" fontId="0" fillId="3" borderId="39" xfId="0" applyFill="1" applyBorder="1"/>
    <xf numFmtId="0" fontId="0" fillId="3" borderId="43" xfId="0" applyFill="1" applyBorder="1" applyAlignment="1">
      <alignment vertical="center"/>
    </xf>
    <xf numFmtId="0" fontId="0" fillId="3" borderId="21" xfId="0" applyFill="1" applyBorder="1" applyAlignment="1">
      <alignment horizontal="center" vertical="center"/>
    </xf>
    <xf numFmtId="0" fontId="0" fillId="3" borderId="40" xfId="0" applyFill="1" applyBorder="1"/>
    <xf numFmtId="0" fontId="1" fillId="3" borderId="35" xfId="0" applyFont="1" applyFill="1" applyBorder="1" applyAlignment="1">
      <alignment horizontal="center" vertical="center"/>
    </xf>
    <xf numFmtId="0" fontId="0" fillId="3" borderId="44" xfId="0" applyFill="1" applyBorder="1"/>
    <xf numFmtId="0" fontId="1" fillId="3" borderId="19" xfId="0" applyFont="1" applyFill="1" applyBorder="1" applyAlignment="1">
      <alignment vertical="center"/>
    </xf>
    <xf numFmtId="0" fontId="0" fillId="3" borderId="35" xfId="0" applyFill="1" applyBorder="1"/>
    <xf numFmtId="3" fontId="0" fillId="3" borderId="0" xfId="0" applyNumberFormat="1" applyFill="1" applyBorder="1" applyAlignment="1">
      <alignment horizontal="center" vertical="center"/>
    </xf>
    <xf numFmtId="3" fontId="21" fillId="3" borderId="26" xfId="0" applyNumberFormat="1" applyFont="1" applyFill="1" applyBorder="1" applyAlignment="1" applyProtection="1">
      <alignment horizontal="center" vertical="center"/>
      <protection locked="0"/>
    </xf>
    <xf numFmtId="3" fontId="21" fillId="3" borderId="9" xfId="0" applyNumberFormat="1" applyFont="1" applyFill="1" applyBorder="1" applyAlignment="1" applyProtection="1">
      <alignment horizontal="center" vertical="center"/>
      <protection locked="0"/>
    </xf>
    <xf numFmtId="3" fontId="21" fillId="3" borderId="45" xfId="0" applyNumberFormat="1" applyFont="1" applyFill="1" applyBorder="1" applyAlignment="1" applyProtection="1">
      <alignment horizontal="center" vertical="center"/>
      <protection locked="0"/>
    </xf>
    <xf numFmtId="3" fontId="17" fillId="2" borderId="0" xfId="0" applyNumberFormat="1" applyFont="1" applyFill="1" applyBorder="1" applyAlignment="1">
      <alignment vertical="center"/>
    </xf>
    <xf numFmtId="3" fontId="30" fillId="3" borderId="26" xfId="0" quotePrefix="1" applyNumberFormat="1" applyFont="1" applyFill="1" applyBorder="1" applyAlignment="1">
      <alignment horizontal="center" vertical="center"/>
    </xf>
    <xf numFmtId="3" fontId="30" fillId="4" borderId="26" xfId="0" applyNumberFormat="1" applyFont="1" applyFill="1" applyBorder="1" applyAlignment="1">
      <alignment horizontal="center" vertical="center"/>
    </xf>
    <xf numFmtId="3" fontId="30" fillId="3" borderId="26" xfId="0" applyNumberFormat="1" applyFont="1" applyFill="1" applyBorder="1" applyAlignment="1">
      <alignment horizontal="center" vertical="center"/>
    </xf>
    <xf numFmtId="3" fontId="21" fillId="3" borderId="19" xfId="0" applyNumberFormat="1" applyFont="1" applyFill="1" applyBorder="1" applyAlignment="1" applyProtection="1">
      <alignment horizontal="center" vertical="center"/>
      <protection locked="0"/>
    </xf>
    <xf numFmtId="3" fontId="21" fillId="3" borderId="46" xfId="0" applyNumberFormat="1" applyFont="1" applyFill="1" applyBorder="1" applyAlignment="1" applyProtection="1">
      <alignment horizontal="center" vertical="center"/>
      <protection locked="0"/>
    </xf>
    <xf numFmtId="3" fontId="21" fillId="3" borderId="47" xfId="0" applyNumberFormat="1" applyFont="1" applyFill="1" applyBorder="1" applyAlignment="1" applyProtection="1">
      <alignment horizontal="center" vertical="center"/>
      <protection locked="0"/>
    </xf>
    <xf numFmtId="3" fontId="21" fillId="3" borderId="48" xfId="0" applyNumberFormat="1" applyFont="1" applyFill="1" applyBorder="1" applyAlignment="1" applyProtection="1">
      <alignment horizontal="center" vertical="center"/>
      <protection locked="0"/>
    </xf>
    <xf numFmtId="0" fontId="4" fillId="2" borderId="0" xfId="5" applyFont="1" applyFill="1" applyAlignment="1">
      <alignment horizontal="centerContinuous" vertical="center"/>
    </xf>
    <xf numFmtId="0" fontId="3" fillId="2" borderId="0" xfId="5" applyFont="1" applyFill="1"/>
    <xf numFmtId="0" fontId="27" fillId="2" borderId="0" xfId="5" applyFill="1" applyAlignment="1">
      <alignment vertical="center"/>
    </xf>
    <xf numFmtId="0" fontId="14" fillId="3" borderId="0" xfId="5" applyFont="1" applyFill="1" applyAlignment="1">
      <alignment horizontal="left" vertical="center"/>
    </xf>
    <xf numFmtId="0" fontId="10" fillId="3" borderId="0" xfId="5" applyFont="1" applyFill="1" applyBorder="1" applyAlignment="1">
      <alignment horizontal="centerContinuous" vertical="center"/>
    </xf>
    <xf numFmtId="0" fontId="4" fillId="3" borderId="0" xfId="5" applyFont="1" applyFill="1" applyAlignment="1">
      <alignment horizontal="centerContinuous" vertical="center"/>
    </xf>
    <xf numFmtId="0" fontId="3" fillId="3" borderId="0" xfId="5" applyFont="1" applyFill="1"/>
    <xf numFmtId="0" fontId="14" fillId="3" borderId="0" xfId="5" applyFont="1" applyFill="1" applyBorder="1" applyAlignment="1">
      <alignment horizontal="center" vertical="center"/>
    </xf>
    <xf numFmtId="0" fontId="27" fillId="3" borderId="0" xfId="5" applyFill="1" applyAlignment="1">
      <alignment vertical="center"/>
    </xf>
    <xf numFmtId="0" fontId="13" fillId="3" borderId="0" xfId="5" applyFont="1" applyFill="1" applyAlignment="1">
      <alignment horizontal="center" vertical="center"/>
    </xf>
    <xf numFmtId="0" fontId="38" fillId="3" borderId="0" xfId="5" applyFont="1" applyFill="1" applyBorder="1" applyAlignment="1">
      <alignment horizontal="centerContinuous" vertical="center"/>
    </xf>
    <xf numFmtId="0" fontId="5" fillId="3" borderId="0" xfId="5" applyFont="1" applyFill="1" applyAlignment="1">
      <alignment horizontal="centerContinuous" vertical="center"/>
    </xf>
    <xf numFmtId="0" fontId="13" fillId="3" borderId="0" xfId="5" applyFont="1" applyFill="1" applyAlignment="1">
      <alignment horizontal="centerContinuous" vertical="center"/>
    </xf>
    <xf numFmtId="0" fontId="3" fillId="3" borderId="16" xfId="5" applyFont="1" applyFill="1" applyBorder="1"/>
    <xf numFmtId="0" fontId="3" fillId="3" borderId="17" xfId="5" applyFont="1" applyFill="1" applyBorder="1"/>
    <xf numFmtId="0" fontId="10" fillId="3" borderId="17" xfId="5" applyFont="1" applyFill="1" applyBorder="1" applyAlignment="1">
      <alignment horizontal="center" vertical="center"/>
    </xf>
    <xf numFmtId="0" fontId="6" fillId="3" borderId="17" xfId="5" applyFont="1" applyFill="1" applyBorder="1" applyAlignment="1">
      <alignment horizontal="center" vertical="center"/>
    </xf>
    <xf numFmtId="0" fontId="6" fillId="3" borderId="18" xfId="5" applyFont="1" applyFill="1" applyBorder="1" applyAlignment="1">
      <alignment horizontal="center" vertical="center"/>
    </xf>
    <xf numFmtId="0" fontId="6" fillId="3" borderId="3" xfId="5" applyFont="1" applyFill="1" applyBorder="1" applyAlignment="1">
      <alignment horizontal="center" vertical="center"/>
    </xf>
    <xf numFmtId="0" fontId="27" fillId="3" borderId="0" xfId="5" applyFill="1"/>
    <xf numFmtId="0" fontId="6" fillId="3" borderId="2" xfId="5" applyFont="1" applyFill="1" applyBorder="1" applyAlignment="1">
      <alignment horizontal="center" vertical="center"/>
    </xf>
    <xf numFmtId="0" fontId="6" fillId="3" borderId="1" xfId="5" applyFont="1" applyFill="1" applyBorder="1" applyAlignment="1">
      <alignment horizontal="center" vertical="center"/>
    </xf>
    <xf numFmtId="0" fontId="39" fillId="3" borderId="2" xfId="5" quotePrefix="1" applyFont="1" applyFill="1" applyBorder="1" applyAlignment="1">
      <alignment vertical="center"/>
    </xf>
    <xf numFmtId="0" fontId="10" fillId="3" borderId="0" xfId="5" applyFont="1" applyFill="1" applyBorder="1" applyAlignment="1">
      <alignment vertical="center"/>
    </xf>
    <xf numFmtId="0" fontId="6" fillId="3" borderId="19" xfId="5" applyFont="1" applyFill="1" applyBorder="1" applyAlignment="1">
      <alignment vertical="center"/>
    </xf>
    <xf numFmtId="0" fontId="17" fillId="3" borderId="9" xfId="1" applyNumberFormat="1" applyFont="1" applyFill="1" applyBorder="1" applyAlignment="1">
      <alignment horizontal="center" vertical="center"/>
    </xf>
    <xf numFmtId="0" fontId="40" fillId="3" borderId="2" xfId="5" applyFont="1" applyFill="1" applyBorder="1" applyAlignment="1">
      <alignment vertical="center"/>
    </xf>
    <xf numFmtId="0" fontId="17" fillId="4" borderId="9" xfId="1" applyNumberFormat="1" applyFont="1" applyFill="1" applyBorder="1" applyAlignment="1">
      <alignment horizontal="center" vertical="center"/>
    </xf>
    <xf numFmtId="0" fontId="39" fillId="3" borderId="2" xfId="5" applyFont="1" applyFill="1" applyBorder="1" applyAlignment="1">
      <alignment vertical="center"/>
    </xf>
    <xf numFmtId="0" fontId="41" fillId="3" borderId="2" xfId="5" applyFont="1" applyFill="1" applyBorder="1" applyAlignment="1">
      <alignment vertical="center"/>
    </xf>
    <xf numFmtId="0" fontId="41" fillId="3" borderId="1" xfId="5" applyFont="1" applyFill="1" applyBorder="1" applyAlignment="1">
      <alignment vertical="center"/>
    </xf>
    <xf numFmtId="0" fontId="6" fillId="3" borderId="6" xfId="5" applyFont="1" applyFill="1" applyBorder="1" applyAlignment="1">
      <alignment vertical="center"/>
    </xf>
    <xf numFmtId="0" fontId="17" fillId="4" borderId="13" xfId="1" applyNumberFormat="1" applyFont="1" applyFill="1" applyBorder="1" applyAlignment="1">
      <alignment horizontal="center" vertical="center"/>
    </xf>
    <xf numFmtId="0" fontId="39" fillId="3" borderId="0" xfId="5" applyFont="1" applyFill="1" applyAlignment="1">
      <alignment vertical="center"/>
    </xf>
    <xf numFmtId="0" fontId="18" fillId="3" borderId="0" xfId="5" applyFont="1" applyFill="1" applyAlignment="1">
      <alignment vertical="center"/>
    </xf>
    <xf numFmtId="0" fontId="6" fillId="3" borderId="0" xfId="5" applyFont="1" applyFill="1" applyAlignment="1">
      <alignment vertical="center"/>
    </xf>
    <xf numFmtId="0" fontId="6" fillId="3" borderId="0" xfId="5" applyFont="1" applyFill="1"/>
    <xf numFmtId="0" fontId="39" fillId="3" borderId="0" xfId="5" applyFont="1" applyFill="1" applyBorder="1" applyAlignment="1"/>
    <xf numFmtId="0" fontId="39" fillId="3" borderId="0" xfId="5" applyFont="1" applyFill="1" applyAlignment="1"/>
    <xf numFmtId="0" fontId="6" fillId="3" borderId="0" xfId="5" applyFont="1" applyFill="1" applyBorder="1" applyAlignment="1">
      <alignment vertical="center"/>
    </xf>
    <xf numFmtId="0" fontId="10" fillId="3" borderId="6" xfId="5" quotePrefix="1" applyFont="1" applyFill="1" applyBorder="1" applyAlignment="1">
      <alignment horizontal="left" vertical="center"/>
    </xf>
    <xf numFmtId="3" fontId="44" fillId="3" borderId="49" xfId="0" applyNumberFormat="1" applyFont="1" applyFill="1" applyBorder="1" applyAlignment="1" applyProtection="1">
      <alignment horizontal="center" vertical="center"/>
      <protection locked="0"/>
    </xf>
    <xf numFmtId="0" fontId="45" fillId="3" borderId="0" xfId="5" applyFont="1" applyFill="1"/>
    <xf numFmtId="0" fontId="46" fillId="3" borderId="9" xfId="5" applyFont="1" applyFill="1" applyBorder="1"/>
    <xf numFmtId="0" fontId="46" fillId="3" borderId="9" xfId="5" applyFont="1" applyFill="1" applyBorder="1" applyAlignment="1">
      <alignment horizontal="center"/>
    </xf>
    <xf numFmtId="3" fontId="47" fillId="2" borderId="0" xfId="5" applyNumberFormat="1" applyFont="1" applyFill="1"/>
    <xf numFmtId="0" fontId="42" fillId="2" borderId="0" xfId="3" applyFont="1" applyFill="1" applyBorder="1" applyAlignment="1">
      <alignment horizontal="center" vertical="center"/>
    </xf>
    <xf numFmtId="0" fontId="27" fillId="2" borderId="0" xfId="4" applyFill="1"/>
    <xf numFmtId="0" fontId="20" fillId="5" borderId="11" xfId="0" quotePrefix="1" applyFont="1" applyFill="1" applyBorder="1" applyAlignment="1">
      <alignment horizontal="center" vertical="center"/>
    </xf>
    <xf numFmtId="0" fontId="0" fillId="3" borderId="50" xfId="0" applyFill="1" applyBorder="1"/>
    <xf numFmtId="0" fontId="1" fillId="3" borderId="7" xfId="0" applyFont="1" applyFill="1" applyBorder="1" applyAlignment="1">
      <alignment vertical="center"/>
    </xf>
    <xf numFmtId="0" fontId="0" fillId="3" borderId="6" xfId="0" applyFill="1" applyBorder="1" applyAlignment="1">
      <alignment horizontal="center" vertical="center"/>
    </xf>
    <xf numFmtId="0" fontId="0" fillId="3" borderId="51" xfId="0" applyFill="1" applyBorder="1"/>
    <xf numFmtId="3" fontId="26" fillId="5" borderId="52" xfId="0" applyNumberFormat="1" applyFont="1" applyFill="1" applyBorder="1" applyAlignment="1" applyProtection="1">
      <alignment horizontal="center" vertical="center"/>
      <protection locked="0"/>
    </xf>
    <xf numFmtId="3" fontId="26" fillId="5" borderId="47" xfId="0" applyNumberFormat="1" applyFont="1" applyFill="1" applyBorder="1" applyAlignment="1" applyProtection="1">
      <alignment horizontal="center" vertical="center"/>
      <protection locked="0"/>
    </xf>
    <xf numFmtId="0" fontId="17" fillId="3" borderId="3" xfId="0" applyFont="1" applyFill="1" applyBorder="1" applyAlignment="1">
      <alignment horizontal="centerContinuous" vertical="center"/>
    </xf>
    <xf numFmtId="3" fontId="24" fillId="3" borderId="45" xfId="0" applyNumberFormat="1" applyFont="1" applyFill="1" applyBorder="1" applyAlignment="1" applyProtection="1">
      <alignment horizontal="center" vertical="center"/>
      <protection locked="0"/>
    </xf>
    <xf numFmtId="0" fontId="8" fillId="2" borderId="2" xfId="0" applyFont="1" applyFill="1" applyBorder="1" applyAlignment="1"/>
    <xf numFmtId="0" fontId="17" fillId="2" borderId="0" xfId="0" applyFont="1" applyFill="1" applyAlignment="1"/>
    <xf numFmtId="0" fontId="17" fillId="2" borderId="0" xfId="0" applyFont="1" applyFill="1" applyBorder="1" applyAlignment="1"/>
    <xf numFmtId="0" fontId="6" fillId="2" borderId="2" xfId="0" applyFont="1" applyFill="1" applyBorder="1" applyAlignment="1"/>
    <xf numFmtId="0" fontId="9" fillId="2" borderId="2" xfId="0" applyFont="1" applyFill="1" applyBorder="1" applyAlignment="1"/>
    <xf numFmtId="0" fontId="6" fillId="2" borderId="2" xfId="0" quotePrefix="1" applyFont="1" applyFill="1" applyBorder="1" applyAlignment="1"/>
    <xf numFmtId="0" fontId="48" fillId="2" borderId="0" xfId="3" applyFont="1" applyFill="1" applyBorder="1"/>
    <xf numFmtId="0" fontId="51" fillId="2" borderId="0" xfId="3" applyFont="1" applyFill="1" applyBorder="1"/>
    <xf numFmtId="0" fontId="50" fillId="2" borderId="0" xfId="3" applyFont="1" applyFill="1" applyBorder="1" applyAlignment="1">
      <alignment horizontal="left"/>
    </xf>
    <xf numFmtId="0" fontId="48" fillId="2" borderId="0" xfId="3" applyFont="1" applyFill="1" applyBorder="1" applyAlignment="1"/>
    <xf numFmtId="0" fontId="49" fillId="2" borderId="0" xfId="3" quotePrefix="1" applyFont="1" applyFill="1" applyBorder="1" applyAlignment="1">
      <alignment horizontal="left" vertical="center"/>
    </xf>
    <xf numFmtId="0" fontId="49" fillId="2" borderId="0" xfId="3" applyFont="1" applyFill="1" applyBorder="1" applyAlignment="1">
      <alignment horizontal="justify" vertical="center"/>
    </xf>
    <xf numFmtId="0" fontId="48" fillId="2" borderId="0" xfId="3" quotePrefix="1" applyFont="1" applyFill="1" applyBorder="1" applyAlignment="1">
      <alignment horizontal="left"/>
    </xf>
    <xf numFmtId="0" fontId="48" fillId="2" borderId="0" xfId="3" applyFont="1" applyFill="1" applyBorder="1" applyAlignment="1">
      <alignment horizontal="justify"/>
    </xf>
    <xf numFmtId="0" fontId="27" fillId="2" borderId="0" xfId="4" applyFill="1" applyBorder="1"/>
    <xf numFmtId="0" fontId="56" fillId="2" borderId="0" xfId="5" applyFont="1" applyFill="1" applyBorder="1" applyAlignment="1">
      <alignment horizontal="centerContinuous" vertical="center"/>
    </xf>
    <xf numFmtId="0" fontId="56" fillId="2" borderId="0" xfId="5" applyFont="1" applyFill="1" applyBorder="1" applyAlignment="1">
      <alignment vertical="center"/>
    </xf>
    <xf numFmtId="0" fontId="57" fillId="2" borderId="0" xfId="0" quotePrefix="1" applyFont="1" applyFill="1" applyBorder="1" applyAlignment="1">
      <alignment horizontal="left" vertical="center"/>
    </xf>
    <xf numFmtId="0" fontId="50" fillId="2" borderId="0" xfId="0" applyFont="1" applyFill="1" applyAlignment="1">
      <alignment horizontal="left" vertical="center"/>
    </xf>
    <xf numFmtId="0" fontId="51" fillId="2" borderId="0" xfId="5" applyFont="1" applyFill="1" applyAlignment="1">
      <alignment vertical="center"/>
    </xf>
    <xf numFmtId="0" fontId="57" fillId="2" borderId="6" xfId="0" applyFont="1" applyFill="1" applyBorder="1" applyAlignment="1">
      <alignment horizontal="centerContinuous" vertical="top" wrapText="1"/>
    </xf>
    <xf numFmtId="0" fontId="56" fillId="2" borderId="0" xfId="0" applyFont="1" applyFill="1" applyBorder="1" applyAlignment="1">
      <alignment vertical="center"/>
    </xf>
    <xf numFmtId="0" fontId="56" fillId="2" borderId="0" xfId="0" quotePrefix="1" applyFont="1" applyFill="1" applyBorder="1" applyAlignment="1">
      <alignment horizontal="left" wrapText="1"/>
    </xf>
    <xf numFmtId="0" fontId="57" fillId="2" borderId="0" xfId="0" applyFont="1" applyFill="1" applyBorder="1" applyAlignment="1">
      <alignment vertical="center"/>
    </xf>
    <xf numFmtId="0" fontId="56" fillId="2" borderId="0" xfId="0" applyFont="1" applyFill="1" applyBorder="1" applyAlignment="1"/>
    <xf numFmtId="0" fontId="57" fillId="2" borderId="0" xfId="0" applyFont="1" applyFill="1" applyBorder="1" applyAlignment="1">
      <alignment horizontal="left" vertical="center"/>
    </xf>
    <xf numFmtId="0" fontId="57" fillId="2" borderId="6" xfId="0" applyFont="1" applyFill="1" applyBorder="1" applyAlignment="1">
      <alignment horizontal="left" vertical="center"/>
    </xf>
    <xf numFmtId="0" fontId="57" fillId="2" borderId="0" xfId="0" applyFont="1" applyFill="1"/>
    <xf numFmtId="0" fontId="56" fillId="2" borderId="0" xfId="0" quotePrefix="1" applyFont="1" applyFill="1" applyBorder="1" applyAlignment="1">
      <alignment horizontal="left" vertical="center" wrapText="1"/>
    </xf>
    <xf numFmtId="0" fontId="56" fillId="2" borderId="0" xfId="0" quotePrefix="1" applyFont="1" applyFill="1" applyBorder="1" applyAlignment="1">
      <alignment horizontal="left" vertical="center"/>
    </xf>
    <xf numFmtId="0" fontId="57" fillId="2" borderId="6" xfId="0" applyFont="1" applyFill="1" applyBorder="1" applyAlignment="1">
      <alignment vertical="center"/>
    </xf>
    <xf numFmtId="0" fontId="57" fillId="2" borderId="0" xfId="0" applyFont="1" applyFill="1" applyAlignment="1">
      <alignment vertical="center"/>
    </xf>
    <xf numFmtId="0" fontId="57" fillId="2" borderId="4" xfId="0" applyFont="1" applyFill="1" applyBorder="1" applyAlignment="1">
      <alignment horizontal="centerContinuous" vertical="center" wrapText="1"/>
    </xf>
    <xf numFmtId="0" fontId="56" fillId="2" borderId="0" xfId="0" quotePrefix="1" applyFont="1" applyFill="1" applyBorder="1" applyAlignment="1">
      <alignment horizontal="left"/>
    </xf>
    <xf numFmtId="0" fontId="56" fillId="2" borderId="16" xfId="0" applyFont="1" applyFill="1" applyBorder="1" applyAlignment="1">
      <alignment horizontal="centerContinuous" vertical="center"/>
    </xf>
    <xf numFmtId="0" fontId="57" fillId="2" borderId="4" xfId="0" applyFont="1" applyFill="1" applyBorder="1" applyAlignment="1">
      <alignment horizontal="centerContinuous" vertical="center"/>
    </xf>
    <xf numFmtId="0" fontId="57" fillId="2" borderId="18" xfId="0" applyFont="1" applyFill="1" applyBorder="1" applyAlignment="1">
      <alignment horizontal="centerContinuous" vertical="center"/>
    </xf>
    <xf numFmtId="0" fontId="56" fillId="2" borderId="17" xfId="0" applyFont="1" applyFill="1" applyBorder="1" applyAlignment="1">
      <alignment horizontal="centerContinuous" vertical="center"/>
    </xf>
    <xf numFmtId="0" fontId="57" fillId="2" borderId="17" xfId="0" applyFont="1" applyFill="1" applyBorder="1" applyAlignment="1">
      <alignment horizontal="centerContinuous" vertical="center"/>
    </xf>
    <xf numFmtId="0" fontId="56" fillId="2" borderId="4" xfId="0" applyFont="1" applyFill="1" applyBorder="1" applyAlignment="1">
      <alignment horizontal="centerContinuous" vertical="center"/>
    </xf>
    <xf numFmtId="0" fontId="56" fillId="2" borderId="8" xfId="0" applyFont="1" applyFill="1" applyBorder="1" applyAlignment="1">
      <alignment horizontal="centerContinuous" vertical="center" wrapText="1"/>
    </xf>
    <xf numFmtId="0" fontId="56" fillId="2" borderId="18" xfId="0" applyFont="1" applyFill="1" applyBorder="1" applyAlignment="1">
      <alignment horizontal="centerContinuous" vertical="center" wrapText="1"/>
    </xf>
    <xf numFmtId="0" fontId="56" fillId="2" borderId="16" xfId="0" applyFont="1" applyFill="1" applyBorder="1" applyAlignment="1">
      <alignment horizontal="centerContinuous" vertical="center" wrapText="1"/>
    </xf>
    <xf numFmtId="3" fontId="57" fillId="7" borderId="9" xfId="0" applyNumberFormat="1" applyFont="1" applyFill="1" applyBorder="1" applyAlignment="1" applyProtection="1">
      <alignment horizontal="center" vertical="center"/>
      <protection locked="0"/>
    </xf>
    <xf numFmtId="3" fontId="57" fillId="7" borderId="19" xfId="0" applyNumberFormat="1" applyFont="1" applyFill="1" applyBorder="1" applyAlignment="1" applyProtection="1">
      <alignment horizontal="center" vertical="center"/>
      <protection locked="0"/>
    </xf>
    <xf numFmtId="3" fontId="57" fillId="7" borderId="2" xfId="0" applyNumberFormat="1" applyFont="1" applyFill="1" applyBorder="1" applyAlignment="1" applyProtection="1">
      <alignment horizontal="center" vertical="center"/>
      <protection locked="0"/>
    </xf>
    <xf numFmtId="179" fontId="57" fillId="2" borderId="37" xfId="0" applyNumberFormat="1" applyFont="1" applyFill="1" applyBorder="1" applyAlignment="1" applyProtection="1">
      <alignment horizontal="center" vertical="center"/>
      <protection locked="0"/>
    </xf>
    <xf numFmtId="179" fontId="57" fillId="2" borderId="12" xfId="0" applyNumberFormat="1" applyFont="1" applyFill="1" applyBorder="1" applyAlignment="1" applyProtection="1">
      <alignment horizontal="center" vertical="center"/>
      <protection locked="0"/>
    </xf>
    <xf numFmtId="179" fontId="57" fillId="2" borderId="53" xfId="0" applyNumberFormat="1" applyFont="1" applyFill="1" applyBorder="1" applyAlignment="1" applyProtection="1">
      <alignment horizontal="center" vertical="center"/>
      <protection locked="0"/>
    </xf>
    <xf numFmtId="179" fontId="57" fillId="2" borderId="19" xfId="0" applyNumberFormat="1" applyFont="1" applyFill="1" applyBorder="1" applyAlignment="1" applyProtection="1">
      <alignment horizontal="center" vertical="center"/>
      <protection locked="0"/>
    </xf>
    <xf numFmtId="179" fontId="57" fillId="2" borderId="45" xfId="0" applyNumberFormat="1" applyFont="1" applyFill="1" applyBorder="1" applyAlignment="1" applyProtection="1">
      <alignment horizontal="center"/>
      <protection locked="0"/>
    </xf>
    <xf numFmtId="179" fontId="57" fillId="2" borderId="12" xfId="0" applyNumberFormat="1" applyFont="1" applyFill="1" applyBorder="1" applyAlignment="1" applyProtection="1">
      <alignment horizontal="center"/>
      <protection locked="0"/>
    </xf>
    <xf numFmtId="179" fontId="57" fillId="2" borderId="54" xfId="0" applyNumberFormat="1" applyFont="1" applyFill="1" applyBorder="1" applyAlignment="1" applyProtection="1">
      <alignment horizontal="center"/>
      <protection locked="0"/>
    </xf>
    <xf numFmtId="179" fontId="57" fillId="2" borderId="37" xfId="0" applyNumberFormat="1" applyFont="1" applyFill="1" applyBorder="1" applyAlignment="1" applyProtection="1">
      <alignment horizontal="center"/>
      <protection locked="0"/>
    </xf>
    <xf numFmtId="179" fontId="57" fillId="2" borderId="53" xfId="0" applyNumberFormat="1" applyFont="1" applyFill="1" applyBorder="1" applyAlignment="1" applyProtection="1">
      <alignment horizontal="center"/>
      <protection locked="0"/>
    </xf>
    <xf numFmtId="179" fontId="57" fillId="2" borderId="19" xfId="0" applyNumberFormat="1" applyFont="1" applyFill="1" applyBorder="1" applyAlignment="1" applyProtection="1">
      <alignment horizontal="center"/>
      <protection locked="0"/>
    </xf>
    <xf numFmtId="3" fontId="57" fillId="2" borderId="45" xfId="0" applyNumberFormat="1" applyFont="1" applyFill="1" applyBorder="1" applyAlignment="1" applyProtection="1">
      <alignment horizontal="center" vertical="center"/>
      <protection locked="0"/>
    </xf>
    <xf numFmtId="3" fontId="57" fillId="2" borderId="12" xfId="0" applyNumberFormat="1" applyFont="1" applyFill="1" applyBorder="1" applyAlignment="1" applyProtection="1">
      <alignment horizontal="center" vertical="center"/>
      <protection locked="0"/>
    </xf>
    <xf numFmtId="3" fontId="57" fillId="2" borderId="54" xfId="0" applyNumberFormat="1" applyFont="1" applyFill="1" applyBorder="1" applyAlignment="1" applyProtection="1">
      <alignment horizontal="center" vertical="center"/>
      <protection locked="0"/>
    </xf>
    <xf numFmtId="3" fontId="57" fillId="2" borderId="37" xfId="0" applyNumberFormat="1" applyFont="1" applyFill="1" applyBorder="1" applyAlignment="1" applyProtection="1">
      <alignment horizontal="center" vertical="center"/>
      <protection locked="0"/>
    </xf>
    <xf numFmtId="3" fontId="57" fillId="2" borderId="53" xfId="0" applyNumberFormat="1" applyFont="1" applyFill="1" applyBorder="1" applyAlignment="1" applyProtection="1">
      <alignment horizontal="center" vertical="center"/>
      <protection locked="0"/>
    </xf>
    <xf numFmtId="179" fontId="57" fillId="2" borderId="45" xfId="0" applyNumberFormat="1" applyFont="1" applyFill="1" applyBorder="1" applyAlignment="1" applyProtection="1">
      <alignment horizontal="center" vertical="center"/>
      <protection locked="0"/>
    </xf>
    <xf numFmtId="179" fontId="57" fillId="2" borderId="54" xfId="0" applyNumberFormat="1" applyFont="1" applyFill="1" applyBorder="1" applyAlignment="1" applyProtection="1">
      <alignment horizontal="center" vertical="center"/>
      <protection locked="0"/>
    </xf>
    <xf numFmtId="179" fontId="57" fillId="2" borderId="14" xfId="0" applyNumberFormat="1" applyFont="1" applyFill="1" applyBorder="1" applyAlignment="1" applyProtection="1">
      <alignment horizontal="center" vertical="center"/>
      <protection locked="0"/>
    </xf>
    <xf numFmtId="179" fontId="57" fillId="2" borderId="55" xfId="0" applyNumberFormat="1" applyFont="1" applyFill="1" applyBorder="1" applyAlignment="1" applyProtection="1">
      <alignment horizontal="center" vertical="center"/>
      <protection locked="0"/>
    </xf>
    <xf numFmtId="179" fontId="57" fillId="2" borderId="49" xfId="0" applyNumberFormat="1" applyFont="1" applyFill="1" applyBorder="1" applyAlignment="1" applyProtection="1">
      <alignment horizontal="center" vertical="center"/>
      <protection locked="0"/>
    </xf>
    <xf numFmtId="179" fontId="57" fillId="2" borderId="56" xfId="0" applyNumberFormat="1" applyFont="1" applyFill="1" applyBorder="1" applyAlignment="1" applyProtection="1">
      <alignment horizontal="center" vertical="center"/>
      <protection locked="0"/>
    </xf>
    <xf numFmtId="179" fontId="57" fillId="2" borderId="57" xfId="0" applyNumberFormat="1" applyFont="1" applyFill="1" applyBorder="1" applyAlignment="1" applyProtection="1">
      <alignment horizontal="center" vertical="center"/>
      <protection locked="0"/>
    </xf>
    <xf numFmtId="179" fontId="57" fillId="2" borderId="7" xfId="0" applyNumberFormat="1" applyFont="1" applyFill="1" applyBorder="1" applyAlignment="1" applyProtection="1">
      <alignment horizontal="center" vertical="center"/>
      <protection locked="0"/>
    </xf>
    <xf numFmtId="0" fontId="57" fillId="2" borderId="16" xfId="0" applyFont="1" applyFill="1" applyBorder="1" applyAlignment="1">
      <alignment vertical="center"/>
    </xf>
    <xf numFmtId="0" fontId="57" fillId="2" borderId="18" xfId="0" applyFont="1" applyFill="1" applyBorder="1" applyAlignment="1">
      <alignment horizontal="justify" vertical="center" wrapText="1"/>
    </xf>
    <xf numFmtId="3" fontId="57" fillId="2" borderId="55" xfId="0" applyNumberFormat="1" applyFont="1" applyFill="1" applyBorder="1" applyAlignment="1" applyProtection="1">
      <alignment horizontal="center" vertical="center"/>
      <protection locked="0"/>
    </xf>
    <xf numFmtId="0" fontId="57" fillId="2" borderId="18" xfId="0" applyFont="1" applyFill="1" applyBorder="1" applyAlignment="1">
      <alignment vertical="center"/>
    </xf>
    <xf numFmtId="0" fontId="57" fillId="2" borderId="7" xfId="0" applyFont="1" applyFill="1" applyBorder="1" applyAlignment="1">
      <alignment vertical="center"/>
    </xf>
    <xf numFmtId="0" fontId="57" fillId="2" borderId="19" xfId="0" applyFont="1" applyFill="1" applyBorder="1" applyAlignment="1">
      <alignment vertical="center"/>
    </xf>
    <xf numFmtId="0" fontId="57" fillId="2" borderId="9" xfId="0" applyFont="1" applyFill="1" applyBorder="1" applyAlignment="1" applyProtection="1">
      <alignment horizontal="center"/>
      <protection locked="0"/>
    </xf>
    <xf numFmtId="0" fontId="57" fillId="2" borderId="19" xfId="0" applyFont="1" applyFill="1" applyBorder="1" applyAlignment="1" applyProtection="1">
      <alignment horizontal="center"/>
      <protection locked="0"/>
    </xf>
    <xf numFmtId="0" fontId="57" fillId="2" borderId="2" xfId="0" applyFont="1" applyFill="1" applyBorder="1" applyAlignment="1" applyProtection="1">
      <alignment horizontal="center"/>
      <protection locked="0"/>
    </xf>
    <xf numFmtId="0" fontId="57" fillId="2" borderId="19" xfId="0" applyFont="1" applyFill="1" applyBorder="1" applyAlignment="1"/>
    <xf numFmtId="3" fontId="57" fillId="2" borderId="12" xfId="0" quotePrefix="1" applyNumberFormat="1" applyFont="1" applyFill="1" applyBorder="1" applyAlignment="1" applyProtection="1">
      <alignment horizontal="left" vertical="center"/>
      <protection locked="0"/>
    </xf>
    <xf numFmtId="3" fontId="57" fillId="2" borderId="9" xfId="0" applyNumberFormat="1" applyFont="1" applyFill="1" applyBorder="1" applyAlignment="1" applyProtection="1">
      <alignment horizontal="center"/>
      <protection locked="0"/>
    </xf>
    <xf numFmtId="3" fontId="57" fillId="2" borderId="2" xfId="0" quotePrefix="1" applyNumberFormat="1" applyFont="1" applyFill="1" applyBorder="1" applyAlignment="1" applyProtection="1">
      <alignment horizontal="center"/>
      <protection locked="0"/>
    </xf>
    <xf numFmtId="3" fontId="57" fillId="2" borderId="19" xfId="0" applyNumberFormat="1" applyFont="1" applyFill="1" applyBorder="1" applyAlignment="1" applyProtection="1">
      <alignment horizontal="center"/>
      <protection locked="0"/>
    </xf>
    <xf numFmtId="3" fontId="57" fillId="2" borderId="2" xfId="0" applyNumberFormat="1" applyFont="1" applyFill="1" applyBorder="1" applyAlignment="1" applyProtection="1">
      <alignment horizontal="center"/>
      <protection locked="0"/>
    </xf>
    <xf numFmtId="0" fontId="6" fillId="2" borderId="16" xfId="0" applyFont="1" applyFill="1" applyBorder="1" applyAlignment="1">
      <alignment vertical="center"/>
    </xf>
    <xf numFmtId="0" fontId="57" fillId="2" borderId="18" xfId="0" applyFont="1" applyFill="1" applyBorder="1" applyAlignment="1">
      <alignment horizontal="centerContinuous" vertical="top" wrapText="1"/>
    </xf>
    <xf numFmtId="0" fontId="56" fillId="2" borderId="8" xfId="0" applyFont="1" applyFill="1" applyBorder="1" applyAlignment="1">
      <alignment horizontal="center" vertical="center"/>
    </xf>
    <xf numFmtId="0" fontId="56" fillId="2" borderId="16" xfId="0" applyFont="1" applyFill="1" applyBorder="1" applyAlignment="1">
      <alignment horizontal="center" vertical="center"/>
    </xf>
    <xf numFmtId="0" fontId="57" fillId="2" borderId="18" xfId="0" applyFont="1" applyFill="1" applyBorder="1" applyAlignment="1">
      <alignment horizontal="center" vertical="center"/>
    </xf>
    <xf numFmtId="0" fontId="57" fillId="2" borderId="18" xfId="0" applyFont="1" applyFill="1" applyBorder="1" applyAlignment="1">
      <alignment horizontal="centerContinuous" vertical="center" wrapText="1"/>
    </xf>
    <xf numFmtId="0" fontId="0" fillId="0" borderId="0" xfId="0" applyFill="1"/>
    <xf numFmtId="0" fontId="6" fillId="2" borderId="2" xfId="0" quotePrefix="1" applyFont="1" applyFill="1" applyBorder="1" applyAlignment="1">
      <alignment vertical="top"/>
    </xf>
    <xf numFmtId="0" fontId="57" fillId="2" borderId="0" xfId="0" applyFont="1" applyFill="1" applyBorder="1" applyAlignment="1">
      <alignment vertical="top"/>
    </xf>
    <xf numFmtId="3" fontId="57" fillId="7" borderId="9" xfId="0" applyNumberFormat="1" applyFont="1" applyFill="1" applyBorder="1" applyAlignment="1" applyProtection="1">
      <alignment horizontal="center" vertical="top"/>
      <protection locked="0"/>
    </xf>
    <xf numFmtId="179" fontId="57" fillId="2" borderId="53" xfId="0" applyNumberFormat="1" applyFont="1" applyFill="1" applyBorder="1" applyAlignment="1" applyProtection="1">
      <alignment horizontal="center" vertical="top"/>
      <protection locked="0"/>
    </xf>
    <xf numFmtId="0" fontId="57" fillId="2" borderId="19" xfId="0" applyFont="1" applyFill="1" applyBorder="1" applyAlignment="1">
      <alignment vertical="top"/>
    </xf>
    <xf numFmtId="3" fontId="17" fillId="2" borderId="0" xfId="0" quotePrefix="1" applyNumberFormat="1" applyFont="1" applyFill="1" applyBorder="1" applyAlignment="1">
      <alignment horizontal="center" vertical="top"/>
    </xf>
    <xf numFmtId="3" fontId="17" fillId="2" borderId="0" xfId="0" applyNumberFormat="1" applyFont="1" applyFill="1" applyBorder="1" applyAlignment="1">
      <alignment horizontal="center" vertical="top"/>
    </xf>
    <xf numFmtId="0" fontId="17" fillId="2" borderId="0" xfId="0" applyFont="1" applyFill="1" applyAlignment="1">
      <alignment vertical="top"/>
    </xf>
    <xf numFmtId="0" fontId="6" fillId="2" borderId="2" xfId="0" applyFont="1" applyFill="1" applyBorder="1" applyAlignment="1">
      <alignment vertical="top"/>
    </xf>
    <xf numFmtId="179" fontId="57" fillId="2" borderId="12" xfId="0" applyNumberFormat="1" applyFont="1" applyFill="1" applyBorder="1" applyAlignment="1" applyProtection="1">
      <alignment horizontal="center" vertical="top"/>
      <protection locked="0"/>
    </xf>
    <xf numFmtId="179" fontId="57" fillId="2" borderId="19" xfId="0" applyNumberFormat="1" applyFont="1" applyFill="1" applyBorder="1" applyAlignment="1" applyProtection="1">
      <alignment horizontal="center" vertical="top"/>
      <protection locked="0"/>
    </xf>
    <xf numFmtId="0" fontId="9" fillId="2" borderId="2" xfId="0" applyFont="1" applyFill="1" applyBorder="1" applyAlignment="1">
      <alignment vertical="top"/>
    </xf>
    <xf numFmtId="0" fontId="17" fillId="0" borderId="0" xfId="0" applyFont="1" applyFill="1" applyBorder="1" applyAlignment="1">
      <alignment vertical="center"/>
    </xf>
    <xf numFmtId="0" fontId="3" fillId="0" borderId="0" xfId="5" applyFont="1" applyFill="1"/>
    <xf numFmtId="0" fontId="51" fillId="0" borderId="0" xfId="5" applyFont="1" applyFill="1" applyAlignment="1">
      <alignment vertical="center"/>
    </xf>
    <xf numFmtId="0" fontId="57" fillId="0" borderId="5" xfId="0" applyFont="1" applyFill="1" applyBorder="1" applyAlignment="1">
      <alignment horizontal="centerContinuous" vertical="center"/>
    </xf>
    <xf numFmtId="0" fontId="56" fillId="0" borderId="18" xfId="0" applyFont="1" applyFill="1" applyBorder="1" applyAlignment="1">
      <alignment horizontal="centerContinuous" vertical="center" wrapText="1"/>
    </xf>
    <xf numFmtId="179" fontId="57" fillId="0" borderId="19" xfId="0" applyNumberFormat="1" applyFont="1" applyFill="1" applyBorder="1" applyAlignment="1" applyProtection="1">
      <alignment horizontal="center" vertical="center"/>
      <protection locked="0"/>
    </xf>
    <xf numFmtId="179" fontId="57" fillId="0" borderId="19" xfId="0" applyNumberFormat="1" applyFont="1" applyFill="1" applyBorder="1" applyAlignment="1" applyProtection="1">
      <alignment horizontal="center"/>
      <protection locked="0"/>
    </xf>
    <xf numFmtId="179" fontId="57" fillId="0" borderId="7" xfId="0" applyNumberFormat="1" applyFont="1" applyFill="1" applyBorder="1" applyAlignment="1" applyProtection="1">
      <alignment horizontal="center" vertical="center"/>
      <protection locked="0"/>
    </xf>
    <xf numFmtId="0" fontId="3" fillId="0" borderId="0" xfId="5" applyFont="1" applyFill="1" applyBorder="1"/>
    <xf numFmtId="0" fontId="51" fillId="0" borderId="0" xfId="5" applyFont="1" applyFill="1" applyBorder="1" applyAlignment="1">
      <alignment vertical="center"/>
    </xf>
    <xf numFmtId="0" fontId="0" fillId="0" borderId="0" xfId="0" applyFill="1" applyBorder="1"/>
    <xf numFmtId="0" fontId="17" fillId="0" borderId="0" xfId="0" applyFont="1" applyFill="1" applyAlignment="1">
      <alignment vertical="center"/>
    </xf>
    <xf numFmtId="0" fontId="17" fillId="0" borderId="0" xfId="0" applyFont="1" applyFill="1" applyAlignment="1"/>
    <xf numFmtId="0" fontId="17" fillId="0" borderId="0" xfId="0" applyFont="1" applyFill="1" applyBorder="1" applyAlignment="1"/>
    <xf numFmtId="0" fontId="48" fillId="2" borderId="8" xfId="3" applyFont="1" applyFill="1" applyBorder="1" applyAlignment="1">
      <alignment horizontal="center" vertical="center" wrapText="1"/>
    </xf>
    <xf numFmtId="0" fontId="60" fillId="2" borderId="0" xfId="0" applyFont="1" applyFill="1" applyBorder="1" applyAlignment="1">
      <alignment horizontal="center" vertical="center"/>
    </xf>
    <xf numFmtId="0" fontId="60" fillId="2" borderId="0" xfId="0" applyFont="1" applyFill="1" applyBorder="1" applyAlignment="1">
      <alignment horizontal="right" vertical="center"/>
    </xf>
    <xf numFmtId="0" fontId="29" fillId="2" borderId="0" xfId="4" quotePrefix="1" applyFont="1" applyFill="1" applyBorder="1" applyAlignment="1">
      <alignment horizontal="left" vertical="center"/>
    </xf>
    <xf numFmtId="0" fontId="28" fillId="2" borderId="0" xfId="3" applyFont="1" applyFill="1" applyBorder="1"/>
    <xf numFmtId="0" fontId="49" fillId="2" borderId="0" xfId="4" quotePrefix="1" applyFont="1" applyFill="1" applyBorder="1" applyAlignment="1">
      <alignment horizontal="left" vertical="center"/>
    </xf>
    <xf numFmtId="0" fontId="50" fillId="2" borderId="0" xfId="4" quotePrefix="1" applyFont="1" applyFill="1" applyBorder="1" applyAlignment="1">
      <alignment horizontal="left" vertical="center"/>
    </xf>
    <xf numFmtId="0" fontId="29" fillId="2" borderId="0" xfId="3" applyFont="1" applyFill="1" applyBorder="1" applyAlignment="1"/>
    <xf numFmtId="0" fontId="58" fillId="2" borderId="0" xfId="4" quotePrefix="1" applyFont="1" applyFill="1" applyBorder="1" applyAlignment="1">
      <alignment horizontal="left"/>
    </xf>
    <xf numFmtId="3" fontId="6" fillId="2" borderId="58" xfId="3" applyNumberFormat="1" applyFont="1" applyFill="1" applyBorder="1" applyAlignment="1" applyProtection="1">
      <alignment horizontal="center"/>
      <protection locked="0"/>
    </xf>
    <xf numFmtId="0" fontId="27" fillId="2" borderId="0" xfId="4" applyFill="1" applyAlignment="1"/>
    <xf numFmtId="0" fontId="55" fillId="2" borderId="0" xfId="3" quotePrefix="1" applyFont="1" applyFill="1" applyAlignment="1">
      <alignment horizontal="left"/>
    </xf>
    <xf numFmtId="0" fontId="27" fillId="2" borderId="0" xfId="4" applyFont="1" applyFill="1" applyAlignment="1"/>
    <xf numFmtId="3" fontId="6" fillId="2" borderId="59" xfId="3" applyNumberFormat="1" applyFont="1" applyFill="1" applyBorder="1" applyAlignment="1" applyProtection="1">
      <alignment horizontal="center"/>
      <protection locked="0"/>
    </xf>
    <xf numFmtId="0" fontId="55" fillId="2" borderId="0" xfId="4" quotePrefix="1" applyFont="1" applyFill="1" applyAlignment="1">
      <alignment horizontal="left"/>
    </xf>
    <xf numFmtId="3" fontId="6" fillId="2" borderId="60" xfId="3" applyNumberFormat="1" applyFont="1" applyFill="1" applyBorder="1" applyAlignment="1" applyProtection="1">
      <alignment horizontal="center"/>
      <protection locked="0"/>
    </xf>
    <xf numFmtId="179" fontId="17" fillId="2" borderId="0" xfId="0" applyNumberFormat="1" applyFont="1" applyFill="1" applyAlignment="1">
      <alignment vertical="center"/>
    </xf>
    <xf numFmtId="3" fontId="17" fillId="2" borderId="0" xfId="0" applyNumberFormat="1" applyFont="1" applyFill="1" applyAlignment="1">
      <alignment vertical="center"/>
    </xf>
    <xf numFmtId="4" fontId="17" fillId="2" borderId="0" xfId="0" applyNumberFormat="1" applyFont="1" applyFill="1" applyAlignment="1">
      <alignment vertical="center"/>
    </xf>
    <xf numFmtId="3" fontId="65" fillId="2" borderId="12" xfId="0" applyNumberFormat="1" applyFont="1" applyFill="1" applyBorder="1" applyAlignment="1" applyProtection="1">
      <alignment horizontal="center" vertical="center"/>
      <protection locked="0"/>
    </xf>
    <xf numFmtId="0" fontId="66" fillId="2" borderId="0" xfId="0" applyFont="1" applyFill="1" applyAlignment="1">
      <alignment vertical="center"/>
    </xf>
    <xf numFmtId="0" fontId="61" fillId="2" borderId="0" xfId="4" quotePrefix="1" applyFont="1" applyFill="1" applyBorder="1" applyAlignment="1">
      <alignment horizontal="left"/>
    </xf>
    <xf numFmtId="0" fontId="66" fillId="2" borderId="0" xfId="0" applyFont="1" applyFill="1" applyAlignment="1">
      <alignment vertical="top"/>
    </xf>
    <xf numFmtId="0" fontId="57" fillId="2" borderId="0" xfId="0" quotePrefix="1" applyFont="1" applyFill="1" applyBorder="1" applyAlignment="1">
      <alignment horizontal="left" vertical="center" wrapText="1"/>
    </xf>
    <xf numFmtId="0" fontId="56" fillId="2" borderId="8" xfId="0" applyFont="1" applyFill="1" applyBorder="1" applyAlignment="1">
      <alignment horizontal="center" vertical="center" wrapText="1"/>
    </xf>
    <xf numFmtId="0" fontId="56" fillId="2" borderId="5" xfId="0" quotePrefix="1" applyFont="1" applyFill="1" applyBorder="1" applyAlignment="1">
      <alignment horizontal="left" wrapText="1"/>
    </xf>
    <xf numFmtId="0" fontId="56" fillId="2" borderId="19" xfId="0" applyFont="1" applyFill="1" applyBorder="1" applyAlignment="1"/>
    <xf numFmtId="0" fontId="50" fillId="2" borderId="0" xfId="4" quotePrefix="1" applyFont="1" applyFill="1" applyBorder="1" applyAlignment="1">
      <alignment horizontal="center" vertical="center"/>
    </xf>
    <xf numFmtId="0" fontId="50" fillId="2" borderId="0" xfId="4" applyFont="1" applyFill="1" applyBorder="1" applyAlignment="1">
      <alignment horizontal="center" vertical="center"/>
    </xf>
    <xf numFmtId="0" fontId="54" fillId="8" borderId="16" xfId="3" applyFont="1" applyFill="1" applyBorder="1" applyAlignment="1">
      <alignment horizontal="center" vertical="center"/>
    </xf>
    <xf numFmtId="0" fontId="54" fillId="8" borderId="17" xfId="3" applyFont="1" applyFill="1" applyBorder="1" applyAlignment="1">
      <alignment horizontal="center" vertical="center"/>
    </xf>
    <xf numFmtId="0" fontId="54" fillId="8" borderId="18" xfId="3" applyFont="1" applyFill="1" applyBorder="1" applyAlignment="1">
      <alignment horizontal="center" vertical="center"/>
    </xf>
    <xf numFmtId="0" fontId="1" fillId="5" borderId="43" xfId="0" applyFont="1" applyFill="1" applyBorder="1" applyAlignment="1">
      <alignment horizontal="center" vertical="center"/>
    </xf>
    <xf numFmtId="0" fontId="1" fillId="5" borderId="48" xfId="0" applyFont="1" applyFill="1" applyBorder="1" applyAlignment="1">
      <alignment horizontal="center" vertical="center"/>
    </xf>
    <xf numFmtId="0" fontId="1" fillId="5" borderId="21" xfId="0" quotePrefix="1" applyFont="1" applyFill="1" applyBorder="1" applyAlignment="1">
      <alignment horizontal="center" vertical="center"/>
    </xf>
    <xf numFmtId="0" fontId="1" fillId="5" borderId="61" xfId="0" quotePrefix="1" applyFont="1" applyFill="1" applyBorder="1" applyAlignment="1">
      <alignment horizontal="center" vertical="center"/>
    </xf>
    <xf numFmtId="0" fontId="1" fillId="3" borderId="35" xfId="0" applyFont="1" applyFill="1" applyBorder="1" applyAlignment="1">
      <alignment horizontal="center" vertical="center"/>
    </xf>
    <xf numFmtId="0" fontId="57" fillId="2" borderId="17" xfId="0" quotePrefix="1" applyFont="1" applyFill="1" applyBorder="1" applyAlignment="1">
      <alignment horizontal="justify" vertical="top" wrapText="1"/>
    </xf>
    <xf numFmtId="0" fontId="50" fillId="2" borderId="0" xfId="5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center" vertical="center"/>
    </xf>
    <xf numFmtId="0" fontId="10" fillId="3" borderId="13" xfId="0" applyFont="1" applyFill="1" applyBorder="1" applyAlignment="1">
      <alignment horizontal="center" vertical="center"/>
    </xf>
    <xf numFmtId="0" fontId="10" fillId="3" borderId="5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10" fillId="3" borderId="16" xfId="0" applyFont="1" applyFill="1" applyBorder="1" applyAlignment="1">
      <alignment horizontal="center" vertical="center"/>
    </xf>
    <xf numFmtId="0" fontId="10" fillId="3" borderId="17" xfId="0" applyFont="1" applyFill="1" applyBorder="1" applyAlignment="1">
      <alignment horizontal="center" vertical="center"/>
    </xf>
    <xf numFmtId="0" fontId="10" fillId="3" borderId="18" xfId="0" applyFont="1" applyFill="1" applyBorder="1" applyAlignment="1">
      <alignment horizontal="center" vertical="center"/>
    </xf>
    <xf numFmtId="0" fontId="62" fillId="2" borderId="0" xfId="4" applyFont="1" applyFill="1" applyBorder="1" applyAlignment="1">
      <alignment horizontal="center" vertical="center"/>
    </xf>
    <xf numFmtId="0" fontId="50" fillId="2" borderId="0" xfId="5" applyFont="1" applyFill="1" applyBorder="1" applyAlignment="1">
      <alignment horizontal="left" vertical="center"/>
    </xf>
    <xf numFmtId="0" fontId="6" fillId="3" borderId="15" xfId="5" applyFont="1" applyFill="1" applyBorder="1" applyAlignment="1">
      <alignment horizontal="center" vertical="center" wrapText="1"/>
    </xf>
    <xf numFmtId="0" fontId="6" fillId="3" borderId="13" xfId="5" applyFont="1" applyFill="1" applyBorder="1" applyAlignment="1">
      <alignment horizontal="center" vertical="center" wrapText="1"/>
    </xf>
    <xf numFmtId="0" fontId="10" fillId="3" borderId="3" xfId="5" applyFont="1" applyFill="1" applyBorder="1" applyAlignment="1">
      <alignment horizontal="center" vertical="center" wrapText="1"/>
    </xf>
    <xf numFmtId="0" fontId="10" fillId="3" borderId="2" xfId="5" applyFont="1" applyFill="1" applyBorder="1" applyAlignment="1">
      <alignment horizontal="center" vertical="center" wrapText="1"/>
    </xf>
    <xf numFmtId="0" fontId="10" fillId="3" borderId="1" xfId="5" applyFont="1" applyFill="1" applyBorder="1" applyAlignment="1">
      <alignment horizontal="center" vertical="center" wrapText="1"/>
    </xf>
    <xf numFmtId="0" fontId="10" fillId="3" borderId="16" xfId="5" applyFont="1" applyFill="1" applyBorder="1" applyAlignment="1">
      <alignment horizontal="center" vertical="center"/>
    </xf>
    <xf numFmtId="0" fontId="6" fillId="3" borderId="18" xfId="5" applyFont="1" applyFill="1" applyBorder="1" applyAlignment="1">
      <alignment horizontal="center" vertical="center"/>
    </xf>
    <xf numFmtId="0" fontId="10" fillId="3" borderId="15" xfId="5" applyFont="1" applyFill="1" applyBorder="1" applyAlignment="1">
      <alignment horizontal="center" vertical="center" wrapText="1"/>
    </xf>
    <xf numFmtId="0" fontId="10" fillId="3" borderId="9" xfId="5" applyFont="1" applyFill="1" applyBorder="1" applyAlignment="1">
      <alignment horizontal="center" vertical="center" wrapText="1"/>
    </xf>
    <xf numFmtId="0" fontId="10" fillId="3" borderId="13" xfId="5" applyFont="1" applyFill="1" applyBorder="1" applyAlignment="1">
      <alignment horizontal="center" vertical="center" wrapText="1"/>
    </xf>
    <xf numFmtId="0" fontId="6" fillId="3" borderId="4" xfId="5" applyFont="1" applyFill="1" applyBorder="1" applyAlignment="1">
      <alignment horizontal="center" vertical="center"/>
    </xf>
    <xf numFmtId="0" fontId="6" fillId="3" borderId="5" xfId="5" applyFont="1" applyFill="1" applyBorder="1" applyAlignment="1">
      <alignment horizontal="center" vertical="center"/>
    </xf>
    <xf numFmtId="0" fontId="6" fillId="3" borderId="0" xfId="5" applyFont="1" applyFill="1" applyBorder="1" applyAlignment="1">
      <alignment horizontal="center" vertical="center"/>
    </xf>
    <xf numFmtId="0" fontId="6" fillId="3" borderId="19" xfId="5" applyFont="1" applyFill="1" applyBorder="1" applyAlignment="1">
      <alignment horizontal="center" vertical="center"/>
    </xf>
    <xf numFmtId="0" fontId="6" fillId="3" borderId="6" xfId="5" applyFont="1" applyFill="1" applyBorder="1" applyAlignment="1">
      <alignment horizontal="center" vertical="center"/>
    </xf>
    <xf numFmtId="0" fontId="6" fillId="3" borderId="7" xfId="5" applyFont="1" applyFill="1" applyBorder="1" applyAlignment="1">
      <alignment horizontal="center" vertical="center"/>
    </xf>
    <xf numFmtId="0" fontId="10" fillId="3" borderId="18" xfId="5" applyFont="1" applyFill="1" applyBorder="1" applyAlignment="1">
      <alignment horizontal="center" vertical="center"/>
    </xf>
    <xf numFmtId="0" fontId="6" fillId="3" borderId="9" xfId="5" applyFont="1" applyFill="1" applyBorder="1" applyAlignment="1">
      <alignment horizontal="center" vertical="center" wrapText="1"/>
    </xf>
  </cellXfs>
  <cellStyles count="6">
    <cellStyle name="Comma_CDS_Triennial_2007_V.2" xfId="1"/>
    <cellStyle name="Dezimal_Tabelle2" xfId="2"/>
    <cellStyle name="Normal_2007 Turnover_NON_EU_Template_V.1.2" xfId="3"/>
    <cellStyle name="Normal_Book4" xfId="4"/>
    <cellStyle name="Normal_CDS_Triennial_2007_V.2" xfId="5"/>
    <cellStyle name="Обычный" xfId="0" builtinId="0"/>
  </cellStyles>
  <dxfs count="14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9525</xdr:colOff>
          <xdr:row>10</xdr:row>
          <xdr:rowOff>57150</xdr:rowOff>
        </xdr:from>
        <xdr:to>
          <xdr:col>4</xdr:col>
          <xdr:colOff>209550</xdr:colOff>
          <xdr:row>11</xdr:row>
          <xdr:rowOff>114300</xdr:rowOff>
        </xdr:to>
        <xdr:sp macro="" textlink="">
          <xdr:nvSpPr>
            <xdr:cNvPr id="12289" name="chkChecking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image" Target="../media/image1.emf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theme="3" tint="0.59999389629810485"/>
    <pageSetUpPr fitToPage="1"/>
  </sheetPr>
  <dimension ref="A1:IT25"/>
  <sheetViews>
    <sheetView zoomScale="85" zoomScaleNormal="85" workbookViewId="0">
      <selection activeCell="I12" sqref="I12"/>
    </sheetView>
  </sheetViews>
  <sheetFormatPr defaultColWidth="0" defaultRowHeight="12.75" zeroHeight="1"/>
  <cols>
    <col min="1" max="1" width="2" style="228" customWidth="1"/>
    <col min="2" max="2" width="1.5703125" style="228" customWidth="1"/>
    <col min="3" max="3" width="65.5703125" style="228" customWidth="1"/>
    <col min="4" max="4" width="7.140625" style="228" customWidth="1"/>
    <col min="5" max="5" width="15.7109375" style="228" customWidth="1"/>
    <col min="6" max="6" width="1.5703125" style="228" customWidth="1"/>
    <col min="7" max="7" width="2.140625" style="228" hidden="1" customWidth="1"/>
    <col min="8" max="8" width="61.28515625" style="228" hidden="1" customWidth="1"/>
    <col min="9" max="9" width="2.42578125" style="228" customWidth="1"/>
    <col min="10" max="254" width="0" style="228" hidden="1" customWidth="1"/>
    <col min="255" max="16384" width="10.85546875" style="228" hidden="1"/>
  </cols>
  <sheetData>
    <row r="1" spans="2:9" ht="20.25">
      <c r="E1" s="357"/>
      <c r="H1" s="356"/>
    </row>
    <row r="2" spans="2:9" ht="20.25">
      <c r="B2" s="358"/>
      <c r="C2" s="359"/>
      <c r="D2" s="244"/>
      <c r="E2" s="357"/>
      <c r="F2" s="244"/>
    </row>
    <row r="3" spans="2:9">
      <c r="B3" s="360"/>
      <c r="C3" s="244"/>
      <c r="D3" s="244"/>
      <c r="E3" s="244"/>
      <c r="F3" s="244"/>
    </row>
    <row r="4" spans="2:9" ht="18">
      <c r="B4" s="360"/>
      <c r="C4" s="382" t="s">
        <v>164</v>
      </c>
      <c r="D4" s="383"/>
      <c r="E4" s="383"/>
      <c r="F4" s="383"/>
    </row>
    <row r="5" spans="2:9" ht="18">
      <c r="B5" s="360"/>
      <c r="C5" s="383" t="s">
        <v>2</v>
      </c>
      <c r="D5" s="383"/>
      <c r="E5" s="383"/>
      <c r="F5" s="383"/>
    </row>
    <row r="6" spans="2:9">
      <c r="B6" s="360"/>
      <c r="C6" s="252"/>
      <c r="D6" s="252"/>
      <c r="E6" s="252"/>
      <c r="F6" s="252"/>
    </row>
    <row r="7" spans="2:9" ht="18">
      <c r="B7" s="361"/>
      <c r="C7" s="383"/>
      <c r="D7" s="383"/>
      <c r="E7" s="383"/>
      <c r="F7" s="383"/>
    </row>
    <row r="8" spans="2:9" ht="12" customHeight="1">
      <c r="B8" s="244"/>
      <c r="C8" s="245"/>
      <c r="D8" s="244"/>
      <c r="E8" s="244"/>
      <c r="F8" s="362"/>
    </row>
    <row r="9" spans="2:9" ht="15.75" customHeight="1">
      <c r="B9" s="361"/>
      <c r="C9" s="252"/>
      <c r="D9" s="252"/>
      <c r="E9" s="252"/>
      <c r="F9" s="252"/>
    </row>
    <row r="10" spans="2:9" ht="18">
      <c r="B10" s="244"/>
      <c r="C10" s="252"/>
      <c r="D10" s="252"/>
      <c r="E10" s="252"/>
      <c r="F10" s="246"/>
    </row>
    <row r="11" spans="2:9" ht="23.25" customHeight="1">
      <c r="B11" s="244"/>
      <c r="C11" s="384" t="s">
        <v>145</v>
      </c>
      <c r="D11" s="385"/>
      <c r="E11" s="386"/>
      <c r="F11" s="246"/>
    </row>
    <row r="12" spans="2:9" ht="18">
      <c r="B12" s="244"/>
      <c r="C12" s="244"/>
      <c r="D12" s="246"/>
      <c r="E12" s="246"/>
      <c r="F12" s="246"/>
    </row>
    <row r="13" spans="2:9">
      <c r="B13" s="244"/>
      <c r="C13" s="247"/>
      <c r="D13" s="247"/>
      <c r="E13" s="247"/>
      <c r="F13" s="247"/>
    </row>
    <row r="14" spans="2:9" ht="34.5" customHeight="1">
      <c r="B14" s="244"/>
      <c r="C14" s="248" t="s">
        <v>148</v>
      </c>
      <c r="D14" s="249"/>
      <c r="E14" s="355" t="s">
        <v>146</v>
      </c>
      <c r="F14" s="247"/>
    </row>
    <row r="15" spans="2:9" s="365" customFormat="1" ht="24.95" customHeight="1">
      <c r="B15" s="247"/>
      <c r="C15" s="250" t="s">
        <v>147</v>
      </c>
      <c r="D15" s="251"/>
      <c r="E15" s="364">
        <v>12</v>
      </c>
      <c r="F15" s="247"/>
      <c r="H15" s="366" t="s">
        <v>162</v>
      </c>
      <c r="I15" s="367"/>
    </row>
    <row r="16" spans="2:9" s="365" customFormat="1" ht="24.95" customHeight="1">
      <c r="B16" s="247"/>
      <c r="C16" s="250" t="s">
        <v>159</v>
      </c>
      <c r="D16" s="251"/>
      <c r="E16" s="368">
        <v>53.35</v>
      </c>
      <c r="F16" s="247"/>
      <c r="H16" s="369" t="s">
        <v>163</v>
      </c>
      <c r="I16" s="367"/>
    </row>
    <row r="17" spans="2:8" s="365" customFormat="1" ht="24.95" customHeight="1">
      <c r="B17" s="247"/>
      <c r="C17" s="250" t="s">
        <v>160</v>
      </c>
      <c r="D17" s="251"/>
      <c r="E17" s="370">
        <v>13</v>
      </c>
      <c r="F17" s="247"/>
      <c r="H17" s="366" t="s">
        <v>161</v>
      </c>
    </row>
    <row r="18" spans="2:8">
      <c r="B18" s="244"/>
      <c r="C18" s="250"/>
      <c r="D18" s="251"/>
      <c r="E18" s="227"/>
      <c r="F18" s="227"/>
    </row>
    <row r="19" spans="2:8" ht="19.5" customHeight="1">
      <c r="B19" s="252"/>
      <c r="C19" s="363" t="s">
        <v>177</v>
      </c>
      <c r="D19" s="252"/>
      <c r="E19" s="252"/>
      <c r="F19" s="252"/>
    </row>
    <row r="20" spans="2:8" hidden="1"/>
    <row r="21" spans="2:8" hidden="1"/>
    <row r="22" spans="2:8" hidden="1"/>
    <row r="23" spans="2:8" hidden="1"/>
    <row r="24" spans="2:8" hidden="1"/>
    <row r="25" spans="2:8"/>
  </sheetData>
  <mergeCells count="4">
    <mergeCell ref="C4:F4"/>
    <mergeCell ref="C5:F5"/>
    <mergeCell ref="C7:F7"/>
    <mergeCell ref="C11:E11"/>
  </mergeCells>
  <phoneticPr fontId="43" type="noConversion"/>
  <conditionalFormatting sqref="E15 E17">
    <cfRule type="expression" dxfId="13" priority="1" stopIfTrue="1">
      <formula>AND(E15&lt;&gt;"",E15&lt;&gt;"-",OR(E15&lt;0,NOT(ISNUMBER(E15))))</formula>
    </cfRule>
  </conditionalFormatting>
  <conditionalFormatting sqref="H15 H17">
    <cfRule type="expression" dxfId="12" priority="2" stopIfTrue="1">
      <formula>AND(E15&lt;&gt;"",E15&lt;&gt;"-",OR(E15&lt;0,NOT(ISNUMBER(E15))))</formula>
    </cfRule>
  </conditionalFormatting>
  <conditionalFormatting sqref="E16">
    <cfRule type="expression" dxfId="11" priority="3" stopIfTrue="1">
      <formula>AND(E16&lt;&gt;"",E16&lt;&gt;"-",OR(E16&lt;0,E16&gt;100,NOT(ISNUMBER(E16))))</formula>
    </cfRule>
  </conditionalFormatting>
  <conditionalFormatting sqref="H16">
    <cfRule type="expression" dxfId="10" priority="4" stopIfTrue="1">
      <formula>AND(E16&lt;&gt;"",E16&lt;&gt;"-",OR(E16&lt;0,E16&gt;100,NOT(ISNUMBER(E16))))</formula>
    </cfRule>
  </conditionalFormatting>
  <pageMargins left="0.75" right="0.75" top="1" bottom="1" header="0.5" footer="0.5"/>
  <pageSetup paperSize="9" orientation="portrait" r:id="rId1"/>
  <headerFooter scaleWithDoc="0"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outlinePr summaryBelow="0" summaryRight="0"/>
    <pageSetUpPr fitToPage="1"/>
  </sheetPr>
  <dimension ref="A1:AS21"/>
  <sheetViews>
    <sheetView showGridLines="0" zoomScale="75" zoomScaleNormal="75" workbookViewId="0">
      <selection activeCell="C3" sqref="C3:O3"/>
    </sheetView>
  </sheetViews>
  <sheetFormatPr defaultColWidth="0" defaultRowHeight="14.25"/>
  <cols>
    <col min="1" max="1" width="1.7109375" style="328" customWidth="1"/>
    <col min="2" max="2" width="1.7109375" style="12" customWidth="1"/>
    <col min="3" max="3" width="50.7109375" style="265" customWidth="1"/>
    <col min="4" max="4" width="16.28515625" style="12" customWidth="1"/>
    <col min="5" max="5" width="17.85546875" style="12" customWidth="1"/>
    <col min="6" max="6" width="15.28515625" style="12" customWidth="1"/>
    <col min="7" max="7" width="16" style="12" customWidth="1"/>
    <col min="8" max="8" width="11.7109375" style="12" customWidth="1"/>
    <col min="9" max="9" width="14.28515625" style="12" customWidth="1"/>
    <col min="10" max="10" width="15.140625" style="12" customWidth="1"/>
    <col min="11" max="11" width="11.7109375" style="12" customWidth="1"/>
    <col min="12" max="12" width="13.85546875" style="12" customWidth="1"/>
    <col min="13" max="13" width="16.140625" style="12" customWidth="1"/>
    <col min="14" max="14" width="12.5703125" style="12" bestFit="1" customWidth="1"/>
    <col min="15" max="15" width="12.7109375" style="12" customWidth="1"/>
    <col min="16" max="16" width="1.7109375" style="351" customWidth="1"/>
    <col min="17" max="20" width="9.140625" style="12" customWidth="1"/>
    <col min="21" max="21" width="1.7109375" style="351" customWidth="1"/>
    <col min="22" max="24" width="9.140625" style="12" customWidth="1"/>
    <col min="25" max="16384" width="0" style="12" hidden="1"/>
  </cols>
  <sheetData>
    <row r="1" spans="1:45" s="182" customFormat="1" ht="19.5" customHeight="1">
      <c r="A1" s="342"/>
      <c r="B1" s="256" t="s">
        <v>198</v>
      </c>
      <c r="C1" s="253"/>
      <c r="D1" s="181"/>
      <c r="E1" s="181"/>
      <c r="F1" s="181"/>
      <c r="G1" s="181"/>
      <c r="H1" s="181"/>
      <c r="I1" s="181"/>
      <c r="J1" s="181"/>
      <c r="O1" s="356"/>
      <c r="P1" s="349"/>
      <c r="U1" s="349"/>
    </row>
    <row r="2" spans="1:45" s="257" customFormat="1" ht="20.100000000000001" customHeight="1">
      <c r="A2" s="343"/>
      <c r="C2" s="402" t="s">
        <v>237</v>
      </c>
      <c r="D2" s="402"/>
      <c r="E2" s="402"/>
      <c r="F2" s="402"/>
      <c r="G2" s="402"/>
      <c r="H2" s="402"/>
      <c r="I2" s="402"/>
      <c r="J2" s="402"/>
      <c r="K2" s="402"/>
      <c r="L2" s="402"/>
      <c r="M2" s="402"/>
      <c r="N2" s="402"/>
      <c r="O2" s="402"/>
      <c r="P2" s="402"/>
      <c r="Q2" s="402"/>
      <c r="R2" s="402"/>
      <c r="S2" s="402"/>
      <c r="T2" s="402"/>
      <c r="U2" s="402"/>
      <c r="V2" s="402"/>
      <c r="W2" s="402"/>
      <c r="X2" s="402"/>
      <c r="Y2" s="402"/>
      <c r="Z2" s="402"/>
      <c r="AA2" s="402"/>
      <c r="AB2" s="402"/>
      <c r="AC2" s="402"/>
      <c r="AD2" s="402"/>
      <c r="AE2" s="402"/>
      <c r="AF2" s="402"/>
      <c r="AG2" s="402"/>
      <c r="AH2" s="402"/>
      <c r="AI2" s="402"/>
      <c r="AJ2" s="402"/>
      <c r="AK2" s="402"/>
      <c r="AL2" s="402"/>
      <c r="AM2" s="402"/>
      <c r="AN2" s="402"/>
      <c r="AO2" s="402"/>
      <c r="AP2" s="402"/>
      <c r="AQ2" s="402"/>
      <c r="AR2" s="402"/>
      <c r="AS2" s="402"/>
    </row>
    <row r="3" spans="1:45" s="257" customFormat="1" ht="20.100000000000001" customHeight="1">
      <c r="A3" s="343"/>
      <c r="C3" s="393" t="s">
        <v>232</v>
      </c>
      <c r="D3" s="393"/>
      <c r="E3" s="393"/>
      <c r="F3" s="393"/>
      <c r="G3" s="393"/>
      <c r="H3" s="393"/>
      <c r="I3" s="393"/>
      <c r="J3" s="393"/>
      <c r="K3" s="393"/>
      <c r="L3" s="393"/>
      <c r="M3" s="393"/>
      <c r="N3" s="393"/>
      <c r="O3" s="393"/>
      <c r="P3" s="350"/>
      <c r="U3" s="350"/>
    </row>
    <row r="4" spans="1:45" s="257" customFormat="1" ht="20.100000000000001" customHeight="1">
      <c r="A4" s="343"/>
      <c r="C4" s="393" t="s">
        <v>213</v>
      </c>
      <c r="D4" s="393"/>
      <c r="E4" s="393"/>
      <c r="F4" s="393"/>
      <c r="G4" s="393"/>
      <c r="H4" s="393"/>
      <c r="I4" s="393"/>
      <c r="J4" s="393"/>
      <c r="K4" s="393"/>
      <c r="L4" s="393"/>
      <c r="M4" s="393"/>
      <c r="N4" s="393"/>
      <c r="O4" s="393"/>
      <c r="P4" s="350"/>
      <c r="U4" s="350"/>
    </row>
    <row r="5" spans="1:45" s="257" customFormat="1" ht="20.100000000000001" customHeight="1">
      <c r="A5" s="343"/>
      <c r="C5" s="393" t="s">
        <v>212</v>
      </c>
      <c r="D5" s="393"/>
      <c r="E5" s="393"/>
      <c r="F5" s="393"/>
      <c r="G5" s="393"/>
      <c r="H5" s="393"/>
      <c r="I5" s="393"/>
      <c r="J5" s="393"/>
      <c r="K5" s="393"/>
      <c r="L5" s="393"/>
      <c r="M5" s="393"/>
      <c r="N5" s="393"/>
      <c r="O5" s="393"/>
      <c r="P5" s="350"/>
      <c r="U5" s="350"/>
    </row>
    <row r="6" spans="1:45" s="182" customFormat="1" ht="52.5" customHeight="1">
      <c r="A6" s="342"/>
      <c r="B6" s="226"/>
      <c r="C6" s="254"/>
      <c r="I6" s="183"/>
      <c r="J6" s="183"/>
      <c r="P6" s="349"/>
      <c r="U6" s="349"/>
    </row>
    <row r="7" spans="1:45" s="2" customFormat="1" ht="34.15" customHeight="1">
      <c r="A7" s="352"/>
      <c r="B7" s="13"/>
      <c r="C7" s="270"/>
      <c r="D7" s="280" t="s">
        <v>236</v>
      </c>
      <c r="E7" s="273"/>
      <c r="F7" s="274"/>
      <c r="G7" s="275" t="s">
        <v>199</v>
      </c>
      <c r="H7" s="273"/>
      <c r="I7" s="276"/>
      <c r="J7" s="272" t="s">
        <v>200</v>
      </c>
      <c r="K7" s="273"/>
      <c r="L7" s="274"/>
      <c r="M7" s="275" t="s">
        <v>191</v>
      </c>
      <c r="N7" s="277"/>
      <c r="O7" s="273"/>
      <c r="P7" s="344"/>
      <c r="U7" s="341"/>
    </row>
    <row r="8" spans="1:45" s="2" customFormat="1" ht="96.75" customHeight="1">
      <c r="A8" s="352"/>
      <c r="B8" s="3"/>
      <c r="C8" s="258" t="s">
        <v>201</v>
      </c>
      <c r="D8" s="278" t="s">
        <v>233</v>
      </c>
      <c r="E8" s="278" t="s">
        <v>234</v>
      </c>
      <c r="F8" s="278" t="s">
        <v>235</v>
      </c>
      <c r="G8" s="279" t="s">
        <v>233</v>
      </c>
      <c r="H8" s="278" t="s">
        <v>234</v>
      </c>
      <c r="I8" s="280" t="s">
        <v>235</v>
      </c>
      <c r="J8" s="278" t="s">
        <v>233</v>
      </c>
      <c r="K8" s="278" t="s">
        <v>234</v>
      </c>
      <c r="L8" s="278" t="s">
        <v>235</v>
      </c>
      <c r="M8" s="279" t="s">
        <v>233</v>
      </c>
      <c r="N8" s="278" t="s">
        <v>234</v>
      </c>
      <c r="O8" s="280" t="s">
        <v>235</v>
      </c>
      <c r="P8" s="345"/>
      <c r="Q8" s="375" t="s">
        <v>178</v>
      </c>
      <c r="U8" s="341"/>
    </row>
    <row r="9" spans="1:45" s="2" customFormat="1" ht="30" customHeight="1">
      <c r="A9" s="352"/>
      <c r="B9" s="6"/>
      <c r="C9" s="266" t="s">
        <v>231</v>
      </c>
      <c r="D9" s="281"/>
      <c r="E9" s="281"/>
      <c r="F9" s="281"/>
      <c r="G9" s="282"/>
      <c r="H9" s="281"/>
      <c r="I9" s="283"/>
      <c r="J9" s="281"/>
      <c r="K9" s="281"/>
      <c r="L9" s="281"/>
      <c r="M9" s="284">
        <f>M14+Q9</f>
        <v>90948.348617672993</v>
      </c>
      <c r="N9" s="285">
        <f>N14</f>
        <v>53527.572177630507</v>
      </c>
      <c r="O9" s="286">
        <f>O14</f>
        <v>6814.757770627426</v>
      </c>
      <c r="P9" s="346"/>
      <c r="Q9" s="375">
        <v>596.20770228377501</v>
      </c>
      <c r="U9" s="341"/>
    </row>
    <row r="10" spans="1:45" s="239" customFormat="1" ht="30" customHeight="1">
      <c r="A10" s="353"/>
      <c r="B10" s="243"/>
      <c r="C10" s="271" t="s">
        <v>229</v>
      </c>
      <c r="D10" s="288"/>
      <c r="E10" s="289"/>
      <c r="F10" s="290"/>
      <c r="G10" s="291"/>
      <c r="H10" s="289"/>
      <c r="I10" s="292"/>
      <c r="J10" s="288"/>
      <c r="K10" s="289"/>
      <c r="L10" s="290"/>
      <c r="M10" s="291"/>
      <c r="N10" s="289"/>
      <c r="O10" s="292"/>
      <c r="P10" s="347"/>
      <c r="U10" s="354"/>
    </row>
    <row r="11" spans="1:45" s="2" customFormat="1" ht="17.100000000000001" customHeight="1">
      <c r="A11" s="352"/>
      <c r="B11" s="9"/>
      <c r="C11" s="255" t="s">
        <v>224</v>
      </c>
      <c r="D11" s="294">
        <v>31019.777801</v>
      </c>
      <c r="E11" s="294">
        <v>3057.3415815575299</v>
      </c>
      <c r="F11" s="294">
        <v>343.18907960778898</v>
      </c>
      <c r="G11" s="297">
        <v>1090.84490303603</v>
      </c>
      <c r="H11" s="295">
        <v>258.76735739770407</v>
      </c>
      <c r="I11" s="298"/>
      <c r="J11" s="294">
        <v>887.55786279086806</v>
      </c>
      <c r="K11" s="295">
        <v>227.20663923145</v>
      </c>
      <c r="L11" s="296"/>
      <c r="M11" s="284">
        <f>+SUM(D11,G11,J11)</f>
        <v>32998.180566826901</v>
      </c>
      <c r="N11" s="285">
        <f>+SUM(E11,H11,K11)</f>
        <v>3543.315578186684</v>
      </c>
      <c r="O11" s="286">
        <f>+SUM(F11,I11,L11)</f>
        <v>343.18907960778898</v>
      </c>
      <c r="P11" s="346"/>
      <c r="Q11" s="372"/>
      <c r="U11" s="341"/>
    </row>
    <row r="12" spans="1:45" s="2" customFormat="1" ht="17.100000000000001" customHeight="1">
      <c r="A12" s="352"/>
      <c r="B12" s="6"/>
      <c r="C12" s="255" t="s">
        <v>225</v>
      </c>
      <c r="D12" s="294">
        <v>41807.720034500002</v>
      </c>
      <c r="E12" s="294">
        <v>21767.653141469644</v>
      </c>
      <c r="F12" s="294">
        <v>4461.4370588524389</v>
      </c>
      <c r="G12" s="297">
        <v>1554.2380478287002</v>
      </c>
      <c r="H12" s="295">
        <v>2499.50376255116</v>
      </c>
      <c r="I12" s="298"/>
      <c r="J12" s="294">
        <v>1231.83912036996</v>
      </c>
      <c r="K12" s="295">
        <v>3232.0559549180302</v>
      </c>
      <c r="L12" s="296"/>
      <c r="M12" s="284">
        <f t="shared" ref="M12:O13" si="0">+SUM(D12,G12,J12)</f>
        <v>44593.797202698661</v>
      </c>
      <c r="N12" s="285">
        <f>+SUM(E12,H12,K12)</f>
        <v>27499.212858938834</v>
      </c>
      <c r="O12" s="286">
        <f>+SUM(F12,I12,L12)</f>
        <v>4461.4370588524389</v>
      </c>
      <c r="P12" s="346"/>
      <c r="Q12" s="372"/>
      <c r="U12" s="341"/>
    </row>
    <row r="13" spans="1:45" s="2" customFormat="1" ht="17.100000000000001" customHeight="1">
      <c r="A13" s="352"/>
      <c r="B13" s="4"/>
      <c r="C13" s="255" t="s">
        <v>227</v>
      </c>
      <c r="D13" s="294">
        <v>7933.0783329999995</v>
      </c>
      <c r="E13" s="294">
        <v>16155.314145662938</v>
      </c>
      <c r="F13" s="294">
        <v>1642.2476353668069</v>
      </c>
      <c r="G13" s="297">
        <v>2623.7732489063901</v>
      </c>
      <c r="H13" s="295">
        <v>3821.6269392028198</v>
      </c>
      <c r="I13" s="298">
        <v>184.217047328809</v>
      </c>
      <c r="J13" s="294">
        <v>2203.3115639572602</v>
      </c>
      <c r="K13" s="295">
        <v>2508.1026556392303</v>
      </c>
      <c r="L13" s="296">
        <v>183.666949471583</v>
      </c>
      <c r="M13" s="284">
        <f t="shared" si="0"/>
        <v>12760.163145863651</v>
      </c>
      <c r="N13" s="285">
        <f>+SUM(E13,H13,K13)</f>
        <v>22485.043740504989</v>
      </c>
      <c r="O13" s="286">
        <f t="shared" si="0"/>
        <v>2010.1316321671989</v>
      </c>
      <c r="P13" s="346"/>
      <c r="Q13" s="372"/>
      <c r="U13" s="341"/>
    </row>
    <row r="14" spans="1:45" s="2" customFormat="1" ht="18" customHeight="1">
      <c r="A14" s="352"/>
      <c r="B14" s="4"/>
      <c r="C14" s="261" t="s">
        <v>184</v>
      </c>
      <c r="D14" s="299">
        <f>+SUM(D11:D13)</f>
        <v>80760.576168500003</v>
      </c>
      <c r="E14" s="285">
        <f t="shared" ref="E14:K14" si="1">+SUM(E11:E13)</f>
        <v>40980.30886869011</v>
      </c>
      <c r="F14" s="300">
        <f t="shared" si="1"/>
        <v>6446.8737738270347</v>
      </c>
      <c r="G14" s="284">
        <f t="shared" si="1"/>
        <v>5268.8561997711204</v>
      </c>
      <c r="H14" s="285">
        <f t="shared" si="1"/>
        <v>6579.8980591516838</v>
      </c>
      <c r="I14" s="286">
        <f>+SUM(I11:I13)</f>
        <v>184.217047328809</v>
      </c>
      <c r="J14" s="299">
        <f>+SUM(J11:J13)</f>
        <v>4322.708547118089</v>
      </c>
      <c r="K14" s="285">
        <f t="shared" si="1"/>
        <v>5967.3652497887106</v>
      </c>
      <c r="L14" s="300">
        <f>+SUM(L11:L13)</f>
        <v>183.666949471583</v>
      </c>
      <c r="M14" s="284">
        <f>+SUM(M11:M13)</f>
        <v>90352.140915389216</v>
      </c>
      <c r="N14" s="285">
        <f>+SUM(N11:N13)</f>
        <v>53527.572177630507</v>
      </c>
      <c r="O14" s="286">
        <f>+SUM(O11:O13)</f>
        <v>6814.757770627426</v>
      </c>
      <c r="P14" s="346"/>
      <c r="R14" s="371"/>
      <c r="U14" s="341"/>
    </row>
    <row r="15" spans="1:45" s="239" customFormat="1" ht="30" customHeight="1">
      <c r="A15" s="353"/>
      <c r="B15" s="241"/>
      <c r="C15" s="271" t="s">
        <v>230</v>
      </c>
      <c r="D15" s="288"/>
      <c r="E15" s="289"/>
      <c r="F15" s="290"/>
      <c r="G15" s="291"/>
      <c r="H15" s="289"/>
      <c r="I15" s="292"/>
      <c r="J15" s="288"/>
      <c r="K15" s="289"/>
      <c r="L15" s="290"/>
      <c r="M15" s="291"/>
      <c r="N15" s="289"/>
      <c r="O15" s="292"/>
      <c r="P15" s="347"/>
      <c r="U15" s="354"/>
    </row>
    <row r="16" spans="1:45" s="2" customFormat="1" ht="17.100000000000001" customHeight="1">
      <c r="A16" s="352"/>
      <c r="B16" s="4"/>
      <c r="C16" s="255" t="s">
        <v>224</v>
      </c>
      <c r="D16" s="294"/>
      <c r="E16" s="295">
        <v>3310.5825270814098</v>
      </c>
      <c r="F16" s="296">
        <v>188.32632475654032</v>
      </c>
      <c r="G16" s="297"/>
      <c r="H16" s="295"/>
      <c r="I16" s="298"/>
      <c r="J16" s="294"/>
      <c r="K16" s="295"/>
      <c r="L16" s="296"/>
      <c r="M16" s="284">
        <f>+SUM(D16,G16,J16)</f>
        <v>0</v>
      </c>
      <c r="N16" s="285">
        <f>+SUM(E16,H16,K16)</f>
        <v>3310.5825270814098</v>
      </c>
      <c r="O16" s="286">
        <f>+SUM(F16,I16,L16)</f>
        <v>188.32632475654032</v>
      </c>
      <c r="P16" s="346"/>
      <c r="Q16" s="371"/>
      <c r="U16" s="341"/>
    </row>
    <row r="17" spans="1:21" s="2" customFormat="1" ht="17.100000000000001" customHeight="1">
      <c r="A17" s="352"/>
      <c r="B17" s="6"/>
      <c r="C17" s="255" t="s">
        <v>225</v>
      </c>
      <c r="D17" s="294"/>
      <c r="E17" s="295">
        <v>14144.840980653442</v>
      </c>
      <c r="F17" s="296">
        <v>3357.6934387719143</v>
      </c>
      <c r="G17" s="297"/>
      <c r="H17" s="295"/>
      <c r="I17" s="298"/>
      <c r="J17" s="294"/>
      <c r="K17" s="295"/>
      <c r="L17" s="296"/>
      <c r="M17" s="284">
        <f>+SUM(D17,G17,J17)</f>
        <v>0</v>
      </c>
      <c r="N17" s="285">
        <f t="shared" ref="N17:O19" si="2">+SUM(E17,H17,K17)</f>
        <v>14144.840980653442</v>
      </c>
      <c r="O17" s="286">
        <f t="shared" si="2"/>
        <v>3357.6934387719143</v>
      </c>
      <c r="P17" s="346"/>
      <c r="Q17" s="371"/>
      <c r="U17" s="341"/>
    </row>
    <row r="18" spans="1:21" s="2" customFormat="1" ht="17.100000000000001" customHeight="1">
      <c r="A18" s="352"/>
      <c r="B18" s="6"/>
      <c r="C18" s="255" t="s">
        <v>227</v>
      </c>
      <c r="D18" s="294">
        <v>621.25</v>
      </c>
      <c r="E18" s="295">
        <f>1948.56537311585</f>
        <v>1948.56537311585</v>
      </c>
      <c r="F18" s="296">
        <v>1047.0967661972015</v>
      </c>
      <c r="G18" s="297"/>
      <c r="H18" s="295"/>
      <c r="I18" s="298"/>
      <c r="J18" s="294"/>
      <c r="K18" s="295"/>
      <c r="L18" s="296"/>
      <c r="M18" s="284">
        <f>+SUM(D18,G18,J18)</f>
        <v>621.25</v>
      </c>
      <c r="N18" s="285">
        <f t="shared" si="2"/>
        <v>1948.56537311585</v>
      </c>
      <c r="O18" s="286">
        <f t="shared" si="2"/>
        <v>1047.0967661972015</v>
      </c>
      <c r="P18" s="346"/>
      <c r="Q18" s="371"/>
      <c r="U18" s="341"/>
    </row>
    <row r="19" spans="1:21" s="2" customFormat="1" ht="18" customHeight="1">
      <c r="A19" s="352"/>
      <c r="B19" s="6"/>
      <c r="C19" s="261" t="s">
        <v>184</v>
      </c>
      <c r="D19" s="299">
        <f t="shared" ref="D19:L19" si="3">+SUM(D16:D18)</f>
        <v>621.25</v>
      </c>
      <c r="E19" s="285">
        <f t="shared" si="3"/>
        <v>19403.988880850702</v>
      </c>
      <c r="F19" s="300">
        <f t="shared" si="3"/>
        <v>4593.1165297256566</v>
      </c>
      <c r="G19" s="284">
        <f t="shared" si="3"/>
        <v>0</v>
      </c>
      <c r="H19" s="285">
        <f t="shared" si="3"/>
        <v>0</v>
      </c>
      <c r="I19" s="286">
        <f t="shared" si="3"/>
        <v>0</v>
      </c>
      <c r="J19" s="299">
        <f t="shared" si="3"/>
        <v>0</v>
      </c>
      <c r="K19" s="285">
        <f t="shared" si="3"/>
        <v>0</v>
      </c>
      <c r="L19" s="300">
        <f t="shared" si="3"/>
        <v>0</v>
      </c>
      <c r="M19" s="284">
        <f>+SUM(D19,G19,J19)</f>
        <v>621.25</v>
      </c>
      <c r="N19" s="285">
        <f t="shared" si="2"/>
        <v>19403.988880850702</v>
      </c>
      <c r="O19" s="286">
        <f t="shared" si="2"/>
        <v>4593.1165297256566</v>
      </c>
      <c r="P19" s="346"/>
      <c r="Q19" s="371"/>
      <c r="U19" s="341"/>
    </row>
    <row r="20" spans="1:21" s="5" customFormat="1" ht="18" customHeight="1">
      <c r="A20" s="341"/>
      <c r="B20" s="10"/>
      <c r="C20" s="268"/>
      <c r="D20" s="301"/>
      <c r="E20" s="302"/>
      <c r="F20" s="303"/>
      <c r="G20" s="304"/>
      <c r="H20" s="302"/>
      <c r="I20" s="305"/>
      <c r="J20" s="301"/>
      <c r="K20" s="302"/>
      <c r="L20" s="303"/>
      <c r="M20" s="304"/>
      <c r="N20" s="302"/>
      <c r="O20" s="305"/>
      <c r="P20" s="348"/>
      <c r="U20" s="341"/>
    </row>
    <row r="21" spans="1:21" s="2" customFormat="1" ht="18" customHeight="1">
      <c r="A21" s="352"/>
      <c r="B21" s="7"/>
      <c r="C21" s="261"/>
      <c r="E21" s="11"/>
      <c r="F21" s="11"/>
      <c r="G21" s="11"/>
      <c r="H21" s="11"/>
      <c r="I21" s="11"/>
      <c r="J21" s="11"/>
      <c r="K21" s="11"/>
      <c r="L21" s="11"/>
      <c r="M21" s="11"/>
      <c r="P21" s="341"/>
      <c r="U21" s="341"/>
    </row>
  </sheetData>
  <sheetProtection formatCells="0" formatColumns="0" formatRows="0"/>
  <mergeCells count="4">
    <mergeCell ref="C3:O3"/>
    <mergeCell ref="C4:O4"/>
    <mergeCell ref="C5:O5"/>
    <mergeCell ref="C2:AS2"/>
  </mergeCells>
  <conditionalFormatting sqref="M9:P9 D11:P14 D16:P20">
    <cfRule type="expression" dxfId="0" priority="1" stopIfTrue="1">
      <formula>AND(D9&lt;&gt;"",OR(D9&lt;0,NOT(ISNUMBER(D9))))</formula>
    </cfRule>
  </conditionalFormatting>
  <pageMargins left="0.75" right="0.75" top="1" bottom="1" header="0.5" footer="0.5"/>
  <pageSetup paperSize="9" scale="63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indexed="43"/>
    <pageSetUpPr fitToPage="1"/>
  </sheetPr>
  <dimension ref="A1:AX57"/>
  <sheetViews>
    <sheetView zoomScale="60" zoomScaleNormal="75" workbookViewId="0">
      <pane xSplit="3" ySplit="13" topLeftCell="D35" activePane="bottomRight" state="frozen"/>
      <selection pane="topRight" activeCell="D1" sqref="D1"/>
      <selection pane="bottomLeft" activeCell="A14" sqref="A14"/>
      <selection pane="bottomRight" activeCell="Q4" sqref="Q4"/>
    </sheetView>
  </sheetViews>
  <sheetFormatPr defaultRowHeight="12"/>
  <cols>
    <col min="1" max="1" width="2.42578125" style="63" customWidth="1"/>
    <col min="2" max="2" width="9.140625" style="63"/>
    <col min="3" max="3" width="40.5703125" style="63" customWidth="1"/>
    <col min="4" max="4" width="9.7109375" style="63" customWidth="1"/>
    <col min="5" max="44" width="9.140625" style="63"/>
    <col min="45" max="45" width="26.85546875" style="63" customWidth="1"/>
    <col min="46" max="16384" width="9.140625" style="63"/>
  </cols>
  <sheetData>
    <row r="1" spans="1:50" s="19" customFormat="1" ht="18" customHeight="1">
      <c r="A1" s="15" t="s">
        <v>25</v>
      </c>
      <c r="B1" s="16"/>
      <c r="C1" s="16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8"/>
      <c r="AX1" s="18"/>
    </row>
    <row r="2" spans="1:50" s="19" customFormat="1" ht="18" customHeight="1">
      <c r="A2" s="20"/>
      <c r="B2" s="21"/>
      <c r="C2" s="21"/>
      <c r="D2" s="22"/>
      <c r="E2" s="23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80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  <c r="AP2" s="22"/>
      <c r="AQ2" s="22"/>
      <c r="AR2" s="22"/>
      <c r="AS2" s="22"/>
      <c r="AT2" s="22"/>
      <c r="AU2" s="22"/>
      <c r="AV2" s="22"/>
      <c r="AW2" s="22"/>
      <c r="AX2" s="24"/>
    </row>
    <row r="3" spans="1:50" s="19" customFormat="1" ht="18" customHeight="1" thickBot="1">
      <c r="A3" s="21"/>
      <c r="C3" s="25"/>
      <c r="D3" s="22"/>
      <c r="E3" s="81" t="s">
        <v>1</v>
      </c>
      <c r="F3" s="22"/>
      <c r="G3" s="22"/>
      <c r="H3" s="22"/>
      <c r="I3" s="22"/>
      <c r="J3" s="22"/>
      <c r="K3" s="22"/>
      <c r="L3" s="22"/>
      <c r="M3" s="22"/>
      <c r="N3" s="22"/>
      <c r="O3" s="17"/>
      <c r="P3" s="17"/>
      <c r="Q3" s="17"/>
      <c r="S3" s="17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22"/>
      <c r="AV3" s="22"/>
      <c r="AW3" s="22"/>
      <c r="AX3" s="26"/>
    </row>
    <row r="4" spans="1:50" s="19" customFormat="1" ht="18" customHeight="1" thickBot="1">
      <c r="A4" s="21"/>
      <c r="C4" s="25"/>
      <c r="D4" s="22"/>
      <c r="E4" s="81" t="s">
        <v>2</v>
      </c>
      <c r="F4" s="22"/>
      <c r="G4" s="22"/>
      <c r="H4" s="22"/>
      <c r="I4" s="22"/>
      <c r="J4" s="22"/>
      <c r="K4" s="22"/>
      <c r="L4" s="22"/>
      <c r="M4" s="22"/>
      <c r="N4" s="22"/>
      <c r="O4" s="17"/>
      <c r="P4" s="64" t="s">
        <v>109</v>
      </c>
      <c r="Q4" s="65">
        <v>5.0000000000000001E-3</v>
      </c>
      <c r="S4" s="17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2"/>
      <c r="AS4" s="22"/>
      <c r="AT4" s="22"/>
      <c r="AU4" s="22"/>
      <c r="AV4" s="22"/>
      <c r="AW4" s="22"/>
      <c r="AX4" s="26"/>
    </row>
    <row r="5" spans="1:50" s="19" customFormat="1" ht="18" customHeight="1">
      <c r="A5" s="20"/>
      <c r="C5" s="21"/>
      <c r="D5" s="22"/>
      <c r="E5" s="80"/>
      <c r="F5" s="22"/>
      <c r="G5" s="22"/>
      <c r="H5" s="22"/>
      <c r="I5" s="22"/>
      <c r="J5" s="22"/>
      <c r="K5" s="22"/>
      <c r="L5" s="22"/>
      <c r="M5" s="22"/>
      <c r="N5" s="22"/>
      <c r="O5" s="17"/>
      <c r="P5" s="17"/>
      <c r="Q5" s="17"/>
      <c r="S5" s="17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2"/>
      <c r="AS5" s="22"/>
      <c r="AT5" s="22"/>
      <c r="AU5" s="22"/>
      <c r="AV5" s="22"/>
      <c r="AW5" s="22"/>
      <c r="AX5" s="26"/>
    </row>
    <row r="6" spans="1:50" s="19" customFormat="1" ht="18" customHeight="1">
      <c r="A6" s="25"/>
      <c r="C6" s="25"/>
      <c r="D6" s="22"/>
      <c r="E6" s="81" t="s">
        <v>59</v>
      </c>
      <c r="F6" s="22"/>
      <c r="G6" s="22"/>
      <c r="H6" s="22"/>
      <c r="I6" s="22"/>
      <c r="J6" s="22"/>
      <c r="K6" s="22"/>
      <c r="L6" s="22"/>
      <c r="M6" s="22"/>
      <c r="N6" s="22"/>
      <c r="O6" s="17"/>
      <c r="P6" s="17"/>
      <c r="Q6" s="17"/>
      <c r="S6" s="17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  <c r="AW6" s="22"/>
      <c r="AX6" s="26"/>
    </row>
    <row r="7" spans="1:50" s="19" customFormat="1" ht="18" customHeight="1">
      <c r="A7" s="25"/>
      <c r="C7" s="25"/>
      <c r="D7" s="22"/>
      <c r="E7" s="81" t="s">
        <v>104</v>
      </c>
      <c r="F7" s="22"/>
      <c r="G7" s="22"/>
      <c r="H7" s="22"/>
      <c r="I7" s="22"/>
      <c r="J7" s="22"/>
      <c r="K7" s="22"/>
      <c r="L7" s="22"/>
      <c r="M7" s="22"/>
      <c r="N7" s="22"/>
      <c r="O7" s="17"/>
      <c r="P7" s="17"/>
      <c r="Q7" s="17"/>
      <c r="S7" s="17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2"/>
      <c r="AO7" s="22"/>
      <c r="AP7" s="22"/>
      <c r="AQ7" s="22"/>
      <c r="AR7" s="22"/>
      <c r="AS7" s="22"/>
      <c r="AT7" s="22"/>
      <c r="AU7" s="22"/>
      <c r="AV7" s="22"/>
      <c r="AW7" s="22"/>
      <c r="AX7" s="26"/>
    </row>
    <row r="8" spans="1:50" s="19" customFormat="1" ht="18" customHeight="1">
      <c r="A8" s="25"/>
      <c r="C8" s="27"/>
      <c r="D8" s="22"/>
      <c r="E8" s="82" t="s">
        <v>3</v>
      </c>
      <c r="F8" s="22"/>
      <c r="G8" s="22"/>
      <c r="H8" s="22"/>
      <c r="I8" s="22"/>
      <c r="J8" s="22"/>
      <c r="K8" s="22"/>
      <c r="L8" s="22"/>
      <c r="M8" s="22"/>
      <c r="N8" s="22"/>
      <c r="O8" s="17"/>
      <c r="P8" s="17"/>
      <c r="Q8" s="17"/>
      <c r="S8" s="17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17"/>
      <c r="AP8" s="22"/>
      <c r="AQ8" s="22"/>
      <c r="AR8" s="17"/>
      <c r="AS8" s="22"/>
      <c r="AT8" s="22"/>
      <c r="AU8" s="22"/>
      <c r="AV8" s="22"/>
      <c r="AW8" s="22"/>
      <c r="AX8" s="26"/>
    </row>
    <row r="9" spans="1:50" s="19" customFormat="1" ht="18" customHeight="1">
      <c r="A9" s="25"/>
      <c r="C9" s="27"/>
      <c r="D9" s="22"/>
      <c r="E9" s="82"/>
      <c r="F9" s="22"/>
      <c r="G9" s="22"/>
      <c r="H9" s="22"/>
      <c r="I9" s="22"/>
      <c r="J9" s="22"/>
      <c r="K9" s="22"/>
      <c r="L9" s="22"/>
      <c r="M9" s="22"/>
      <c r="N9" s="22"/>
      <c r="O9" s="17"/>
      <c r="P9" s="17"/>
      <c r="Q9" s="17"/>
      <c r="S9" s="17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17"/>
      <c r="AP9" s="22"/>
      <c r="AQ9" s="22"/>
      <c r="AR9" s="22"/>
      <c r="AU9" s="22"/>
      <c r="AV9" s="22"/>
      <c r="AW9" s="22"/>
      <c r="AX9" s="26"/>
    </row>
    <row r="10" spans="1:50" s="19" customFormat="1" ht="18" customHeight="1">
      <c r="A10" s="25"/>
      <c r="C10" s="27"/>
      <c r="D10" s="22"/>
      <c r="E10" s="82"/>
      <c r="F10" s="22"/>
      <c r="G10" s="22"/>
      <c r="H10" s="22"/>
      <c r="I10" s="22"/>
      <c r="J10" s="22"/>
      <c r="K10" s="22"/>
      <c r="L10" s="22"/>
      <c r="M10" s="22"/>
      <c r="N10" s="22"/>
      <c r="O10" s="17"/>
      <c r="P10" s="17"/>
      <c r="Q10" s="17"/>
      <c r="S10" s="17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2"/>
      <c r="AQ10" s="22"/>
      <c r="AR10" s="22"/>
      <c r="AS10" s="22"/>
      <c r="AT10" s="22"/>
      <c r="AU10" s="22"/>
      <c r="AV10" s="22"/>
      <c r="AW10" s="22"/>
      <c r="AX10" s="26"/>
    </row>
    <row r="11" spans="1:50" s="36" customFormat="1" ht="18" customHeight="1">
      <c r="A11" s="83"/>
      <c r="B11" s="84"/>
      <c r="C11" s="84"/>
      <c r="D11" s="85"/>
      <c r="E11" s="85"/>
      <c r="F11" s="85"/>
      <c r="G11" s="85"/>
      <c r="H11" s="85"/>
      <c r="I11" s="85"/>
      <c r="J11" s="31"/>
      <c r="K11" s="31"/>
      <c r="L11" s="31"/>
      <c r="M11" s="31"/>
      <c r="N11" s="31"/>
      <c r="O11" s="31"/>
      <c r="P11" s="31"/>
      <c r="Q11" s="31"/>
      <c r="R11" s="86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31"/>
      <c r="AH11" s="31"/>
      <c r="AI11" s="31"/>
      <c r="AJ11" s="31"/>
      <c r="AK11" s="31"/>
      <c r="AL11" s="31"/>
      <c r="AM11" s="31"/>
      <c r="AN11" s="31"/>
      <c r="AO11" s="31"/>
      <c r="AP11" s="31"/>
      <c r="AQ11" s="31"/>
      <c r="AR11" s="31"/>
      <c r="AS11" s="31"/>
      <c r="AT11" s="85"/>
      <c r="AU11" s="85"/>
      <c r="AV11" s="85"/>
      <c r="AW11" s="85"/>
      <c r="AX11" s="45"/>
    </row>
    <row r="12" spans="1:50" s="36" customFormat="1" ht="18" customHeight="1">
      <c r="A12" s="33"/>
      <c r="B12" s="34"/>
      <c r="C12" s="34"/>
      <c r="D12" s="87"/>
      <c r="E12" s="87"/>
      <c r="F12" s="87"/>
      <c r="G12" s="87"/>
      <c r="H12" s="87"/>
      <c r="I12" s="236"/>
      <c r="J12" s="398" t="s">
        <v>85</v>
      </c>
      <c r="K12" s="399"/>
      <c r="L12" s="399"/>
      <c r="M12" s="399"/>
      <c r="N12" s="399"/>
      <c r="O12" s="399"/>
      <c r="P12" s="399"/>
      <c r="Q12" s="399"/>
      <c r="R12" s="399"/>
      <c r="S12" s="399"/>
      <c r="T12" s="399"/>
      <c r="U12" s="399"/>
      <c r="V12" s="399"/>
      <c r="W12" s="399"/>
      <c r="X12" s="399"/>
      <c r="Y12" s="399"/>
      <c r="Z12" s="399"/>
      <c r="AA12" s="399"/>
      <c r="AB12" s="399"/>
      <c r="AC12" s="399"/>
      <c r="AD12" s="399"/>
      <c r="AE12" s="399"/>
      <c r="AF12" s="399"/>
      <c r="AG12" s="399"/>
      <c r="AH12" s="399"/>
      <c r="AI12" s="399"/>
      <c r="AJ12" s="399"/>
      <c r="AK12" s="399"/>
      <c r="AL12" s="399"/>
      <c r="AM12" s="399"/>
      <c r="AN12" s="399"/>
      <c r="AO12" s="399"/>
      <c r="AP12" s="399"/>
      <c r="AQ12" s="399"/>
      <c r="AR12" s="399"/>
      <c r="AS12" s="400"/>
      <c r="AT12" s="87" t="s">
        <v>10</v>
      </c>
    </row>
    <row r="13" spans="1:50" s="36" customFormat="1" ht="27.95" customHeight="1">
      <c r="A13" s="37"/>
      <c r="B13" s="38" t="s">
        <v>4</v>
      </c>
      <c r="C13" s="88"/>
      <c r="D13" s="89" t="s">
        <v>5</v>
      </c>
      <c r="E13" s="89" t="s">
        <v>53</v>
      </c>
      <c r="F13" s="89" t="s">
        <v>6</v>
      </c>
      <c r="G13" s="89" t="s">
        <v>7</v>
      </c>
      <c r="H13" s="89" t="s">
        <v>8</v>
      </c>
      <c r="I13" s="89" t="s">
        <v>151</v>
      </c>
      <c r="J13" s="40" t="s">
        <v>110</v>
      </c>
      <c r="K13" s="40" t="s">
        <v>149</v>
      </c>
      <c r="L13" s="40" t="s">
        <v>111</v>
      </c>
      <c r="M13" s="40" t="s">
        <v>62</v>
      </c>
      <c r="N13" s="40" t="s">
        <v>112</v>
      </c>
      <c r="O13" s="40" t="s">
        <v>75</v>
      </c>
      <c r="P13" s="40" t="s">
        <v>113</v>
      </c>
      <c r="Q13" s="40" t="s">
        <v>63</v>
      </c>
      <c r="R13" s="40" t="s">
        <v>61</v>
      </c>
      <c r="S13" s="40" t="s">
        <v>114</v>
      </c>
      <c r="T13" s="40" t="s">
        <v>64</v>
      </c>
      <c r="U13" s="40" t="s">
        <v>65</v>
      </c>
      <c r="V13" s="40" t="s">
        <v>76</v>
      </c>
      <c r="W13" s="40" t="s">
        <v>115</v>
      </c>
      <c r="X13" s="40" t="s">
        <v>77</v>
      </c>
      <c r="Y13" s="40" t="s">
        <v>66</v>
      </c>
      <c r="Z13" s="40" t="s">
        <v>116</v>
      </c>
      <c r="AA13" s="40" t="s">
        <v>117</v>
      </c>
      <c r="AB13" s="40" t="s">
        <v>67</v>
      </c>
      <c r="AC13" s="40" t="s">
        <v>118</v>
      </c>
      <c r="AD13" s="40" t="s">
        <v>81</v>
      </c>
      <c r="AE13" s="40" t="s">
        <v>78</v>
      </c>
      <c r="AF13" s="40" t="s">
        <v>119</v>
      </c>
      <c r="AG13" s="40" t="s">
        <v>68</v>
      </c>
      <c r="AH13" s="40" t="s">
        <v>69</v>
      </c>
      <c r="AI13" s="40" t="s">
        <v>150</v>
      </c>
      <c r="AJ13" s="40" t="s">
        <v>70</v>
      </c>
      <c r="AK13" s="40" t="s">
        <v>120</v>
      </c>
      <c r="AL13" s="40" t="s">
        <v>82</v>
      </c>
      <c r="AM13" s="40" t="s">
        <v>121</v>
      </c>
      <c r="AN13" s="40" t="s">
        <v>122</v>
      </c>
      <c r="AO13" s="40" t="s">
        <v>71</v>
      </c>
      <c r="AP13" s="40" t="s">
        <v>72</v>
      </c>
      <c r="AQ13" s="40" t="s">
        <v>73</v>
      </c>
      <c r="AR13" s="40" t="s">
        <v>74</v>
      </c>
      <c r="AS13" s="40" t="s">
        <v>123</v>
      </c>
      <c r="AT13" s="89" t="s">
        <v>9</v>
      </c>
    </row>
    <row r="14" spans="1:50" s="36" customFormat="1" ht="18" customHeight="1">
      <c r="A14" s="41"/>
      <c r="B14" s="42" t="s">
        <v>16</v>
      </c>
      <c r="C14" s="43"/>
      <c r="D14" s="44"/>
      <c r="E14" s="44" t="s">
        <v>10</v>
      </c>
      <c r="F14" s="44"/>
      <c r="G14" s="44"/>
      <c r="H14" s="44"/>
      <c r="I14" s="44"/>
      <c r="J14" s="90"/>
      <c r="K14" s="90"/>
      <c r="L14" s="90"/>
      <c r="M14" s="90"/>
      <c r="N14" s="90"/>
      <c r="O14" s="90"/>
      <c r="P14" s="90"/>
      <c r="Q14" s="90"/>
      <c r="R14" s="90"/>
      <c r="S14" s="90"/>
      <c r="T14" s="90"/>
      <c r="U14" s="90"/>
      <c r="V14" s="90"/>
      <c r="W14" s="90"/>
      <c r="X14" s="90"/>
      <c r="Y14" s="90"/>
      <c r="Z14" s="90"/>
      <c r="AA14" s="90"/>
      <c r="AB14" s="90"/>
      <c r="AC14" s="90"/>
      <c r="AD14" s="90"/>
      <c r="AE14" s="90"/>
      <c r="AF14" s="90"/>
      <c r="AG14" s="90"/>
      <c r="AH14" s="90"/>
      <c r="AI14" s="90"/>
      <c r="AJ14" s="90"/>
      <c r="AK14" s="90"/>
      <c r="AL14" s="90"/>
      <c r="AM14" s="90"/>
      <c r="AN14" s="90"/>
      <c r="AO14" s="90"/>
      <c r="AP14" s="90"/>
      <c r="AQ14" s="90"/>
      <c r="AR14" s="90"/>
      <c r="AS14" s="90"/>
      <c r="AT14" s="90"/>
      <c r="AU14" s="96"/>
    </row>
    <row r="15" spans="1:50" s="36" customFormat="1" ht="18" customHeight="1">
      <c r="A15" s="41"/>
      <c r="B15" s="42" t="s">
        <v>17</v>
      </c>
      <c r="C15" s="43"/>
      <c r="D15" s="95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4"/>
      <c r="U15" s="44"/>
      <c r="V15" s="44"/>
      <c r="W15" s="44"/>
      <c r="X15" s="44"/>
      <c r="Y15" s="44"/>
      <c r="Z15" s="44"/>
      <c r="AA15" s="44"/>
      <c r="AB15" s="44"/>
      <c r="AC15" s="44"/>
      <c r="AD15" s="44"/>
      <c r="AE15" s="44"/>
      <c r="AF15" s="44"/>
      <c r="AG15" s="44"/>
      <c r="AH15" s="44"/>
      <c r="AI15" s="44"/>
      <c r="AJ15" s="44"/>
      <c r="AK15" s="44"/>
      <c r="AL15" s="44"/>
      <c r="AM15" s="44"/>
      <c r="AN15" s="44"/>
      <c r="AO15" s="44"/>
      <c r="AP15" s="44"/>
      <c r="AQ15" s="44"/>
      <c r="AR15" s="44"/>
      <c r="AS15" s="44"/>
      <c r="AT15" s="44"/>
    </row>
    <row r="16" spans="1:50" s="36" customFormat="1" ht="18" customHeight="1">
      <c r="A16" s="46"/>
      <c r="B16" s="47" t="s">
        <v>106</v>
      </c>
      <c r="C16" s="48"/>
      <c r="D16" s="95"/>
      <c r="E16" s="95"/>
      <c r="F16" s="95"/>
      <c r="G16" s="95"/>
      <c r="H16" s="95"/>
      <c r="I16" s="95"/>
      <c r="J16" s="95"/>
      <c r="K16" s="95"/>
      <c r="L16" s="95"/>
      <c r="M16" s="95"/>
      <c r="N16" s="95"/>
      <c r="O16" s="95"/>
      <c r="P16" s="95"/>
      <c r="Q16" s="95"/>
      <c r="R16" s="95"/>
      <c r="S16" s="95"/>
      <c r="T16" s="95"/>
      <c r="U16" s="95"/>
      <c r="V16" s="95"/>
      <c r="W16" s="95"/>
      <c r="X16" s="95"/>
      <c r="Y16" s="95"/>
      <c r="Z16" s="95"/>
      <c r="AA16" s="95"/>
      <c r="AB16" s="95"/>
      <c r="AC16" s="95"/>
      <c r="AD16" s="95"/>
      <c r="AE16" s="95"/>
      <c r="AF16" s="95"/>
      <c r="AG16" s="95"/>
      <c r="AH16" s="95"/>
      <c r="AI16" s="95"/>
      <c r="AJ16" s="95"/>
      <c r="AK16" s="95"/>
      <c r="AL16" s="95"/>
      <c r="AM16" s="95"/>
      <c r="AN16" s="95"/>
      <c r="AO16" s="95"/>
      <c r="AP16" s="95"/>
      <c r="AQ16" s="95"/>
      <c r="AR16" s="95"/>
      <c r="AT16" s="76">
        <f>+IF('O2'!AR9&lt;&gt;"",IF((1+OUT_2_Check!$Q$4)*SUM('O2'!D9:AQ9)&lt;'O2'!AR9,1,IF((1-OUT_2_Check!$Q$4)*SUM('O2'!D9:AQ9)&gt;'O2'!AR9,1,0)),IF(SUM('O2'!D9:AQ9)&lt;&gt;0,1,0))</f>
        <v>0</v>
      </c>
    </row>
    <row r="17" spans="1:46" s="36" customFormat="1" ht="18" customHeight="1">
      <c r="A17" s="49"/>
      <c r="B17" s="47" t="s">
        <v>107</v>
      </c>
      <c r="C17" s="48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7"/>
      <c r="Q17" s="67"/>
      <c r="R17" s="67"/>
      <c r="S17" s="67"/>
      <c r="T17" s="67"/>
      <c r="U17" s="67"/>
      <c r="V17" s="67"/>
      <c r="W17" s="67"/>
      <c r="X17" s="67"/>
      <c r="Y17" s="67"/>
      <c r="Z17" s="67"/>
      <c r="AA17" s="67"/>
      <c r="AB17" s="67"/>
      <c r="AC17" s="67"/>
      <c r="AD17" s="67"/>
      <c r="AE17" s="67"/>
      <c r="AF17" s="67"/>
      <c r="AG17" s="67"/>
      <c r="AH17" s="67"/>
      <c r="AI17" s="67"/>
      <c r="AJ17" s="67"/>
      <c r="AK17" s="67"/>
      <c r="AL17" s="67"/>
      <c r="AM17" s="67"/>
      <c r="AN17" s="67"/>
      <c r="AO17" s="67"/>
      <c r="AP17" s="67"/>
      <c r="AQ17" s="67"/>
      <c r="AR17" s="67"/>
      <c r="AS17" s="67"/>
      <c r="AT17" s="76">
        <f>+IF('O2'!AR10&lt;&gt;"",IF((1+OUT_2_Check!$Q$4)*SUM('O2'!D10:AQ10)&lt;'O2'!AR10,1,IF((1-OUT_2_Check!$Q$4)*SUM('O2'!D10:AQ10)&gt;'O2'!AR10,1,0)),IF(SUM('O2'!D10:AQ10)&lt;&gt;0,1,0))</f>
        <v>0</v>
      </c>
    </row>
    <row r="18" spans="1:46" s="36" customFormat="1" ht="18" customHeight="1">
      <c r="A18" s="49"/>
      <c r="B18" s="47" t="s">
        <v>108</v>
      </c>
      <c r="C18" s="48"/>
      <c r="D18" s="67"/>
      <c r="E18" s="140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67"/>
      <c r="Z18" s="67"/>
      <c r="AA18" s="67"/>
      <c r="AB18" s="67"/>
      <c r="AC18" s="67"/>
      <c r="AD18" s="67"/>
      <c r="AE18" s="67"/>
      <c r="AF18" s="67"/>
      <c r="AG18" s="67"/>
      <c r="AH18" s="67"/>
      <c r="AI18" s="67"/>
      <c r="AJ18" s="67"/>
      <c r="AK18" s="67"/>
      <c r="AL18" s="67"/>
      <c r="AM18" s="67"/>
      <c r="AN18" s="67"/>
      <c r="AO18" s="67"/>
      <c r="AP18" s="67"/>
      <c r="AQ18" s="67"/>
      <c r="AR18" s="67"/>
      <c r="AS18" s="67"/>
      <c r="AT18" s="76">
        <f>+IF('O2'!AR11&lt;&gt;"",IF((1+OUT_2_Check!$Q$4)*SUM('O2'!D11:AQ11)&lt;'O2'!AR11,1,IF((1-OUT_2_Check!$Q$4)*SUM('O2'!D11:AQ11)&gt;'O2'!AR11,1,0)),IF(SUM('O2'!D11:AQ11)&lt;&gt;0,1,0))</f>
        <v>0</v>
      </c>
    </row>
    <row r="19" spans="1:46" s="36" customFormat="1" ht="18" customHeight="1">
      <c r="A19" s="49"/>
      <c r="B19" s="48" t="s">
        <v>11</v>
      </c>
      <c r="C19" s="48"/>
      <c r="D19" s="66">
        <f>+IF('O2'!D12&lt;&gt;"", IF((1+OUT_2_Check!$Q$4)*SUM('O2'!D9:D11)&lt;'O2'!D12,1,IF((1-OUT_2_Check!$Q$4)*SUM('O2'!D9:D11)&gt;'O2'!D12,1,0)),IF(SUM('O2'!D9:D11)&lt;&gt;0,1,0))</f>
        <v>0</v>
      </c>
      <c r="E19" s="66">
        <f>+IF('O2'!E12&lt;&gt;"", IF((1+OUT_2_Check!$Q$4)*SUM('O2'!E9:E11)&lt;'O2'!E12,1,IF((1-OUT_2_Check!$Q$4)*SUM('O2'!E9:E11)&gt;'O2'!E12,1,0)),IF(SUM('O2'!E9:E11)&lt;&gt;0,1,0))</f>
        <v>0</v>
      </c>
      <c r="F19" s="66">
        <f>+IF('O2'!F12&lt;&gt;"", IF((1+OUT_2_Check!$Q$4)*SUM('O2'!F9:F11)&lt;'O2'!F12,1,IF((1-OUT_2_Check!$Q$4)*SUM('O2'!F9:F11)&gt;'O2'!F12,1,0)),IF(SUM('O2'!F9:F11)&lt;&gt;0,1,0))</f>
        <v>0</v>
      </c>
      <c r="G19" s="66">
        <f>+IF('O2'!G12&lt;&gt;"", IF((1+OUT_2_Check!$Q$4)*SUM('O2'!G9:G11)&lt;'O2'!G12,1,IF((1-OUT_2_Check!$Q$4)*SUM('O2'!G9:G11)&gt;'O2'!G12,1,0)),IF(SUM('O2'!G9:G11)&lt;&gt;0,1,0))</f>
        <v>0</v>
      </c>
      <c r="H19" s="66">
        <f>+IF('O2'!H12&lt;&gt;"", IF((1+OUT_2_Check!$Q$4)*SUM('O2'!H9:H11)&lt;'O2'!H12,1,IF((1-OUT_2_Check!$Q$4)*SUM('O2'!H9:H11)&gt;'O2'!H12,1,0)),IF(SUM('O2'!H9:H11)&lt;&gt;0,1,0))</f>
        <v>0</v>
      </c>
      <c r="I19" s="66">
        <f>+IF('O2'!I12&lt;&gt;"", IF((1+OUT_2_Check!$Q$4)*SUM('O2'!I9:I11)&lt;'O2'!I12,1,IF((1-OUT_2_Check!$Q$4)*SUM('O2'!I9:I11)&gt;'O2'!I12,1,0)),IF(SUM('O2'!I9:I11)&lt;&gt;0,1,0))</f>
        <v>0</v>
      </c>
      <c r="J19" s="66">
        <f>+IF('O2'!J12&lt;&gt;"", IF((1+OUT_2_Check!$Q$4)*SUM('O2'!J9:J11)&lt;'O2'!J12,1,IF((1-OUT_2_Check!$Q$4)*SUM('O2'!J9:J11)&gt;'O2'!J12,1,0)),IF(SUM('O2'!J9:J11)&lt;&gt;0,1,0))</f>
        <v>0</v>
      </c>
      <c r="K19" s="66">
        <f>+IF('O2'!L12&lt;&gt;"", IF((1+OUT_2_Check!$Q$4)*SUM('O2'!L9:L11)&lt;'O2'!L12,1,IF((1-OUT_2_Check!$Q$4)*SUM('O2'!L9:L11)&gt;'O2'!L12,1,0)),IF(SUM('O2'!L9:L11)&lt;&gt;0,1,0))</f>
        <v>0</v>
      </c>
      <c r="L19" s="66">
        <f>+IF('O2'!M12&lt;&gt;"", IF((1+OUT_2_Check!$Q$4)*SUM('O2'!M9:M11)&lt;'O2'!M12,1,IF((1-OUT_2_Check!$Q$4)*SUM('O2'!M9:M11)&gt;'O2'!M12,1,0)),IF(SUM('O2'!M9:M11)&lt;&gt;0,1,0))</f>
        <v>0</v>
      </c>
      <c r="M19" s="66">
        <f>+IF('O2'!N12&lt;&gt;"", IF((1+OUT_2_Check!$Q$4)*SUM('O2'!N9:N11)&lt;'O2'!N12,1,IF((1-OUT_2_Check!$Q$4)*SUM('O2'!N9:N11)&gt;'O2'!N12,1,0)),IF(SUM('O2'!N9:N11)&lt;&gt;0,1,0))</f>
        <v>0</v>
      </c>
      <c r="N19" s="66">
        <f>+IF('O2'!O12&lt;&gt;"", IF((1+OUT_2_Check!$Q$4)*SUM('O2'!O9:O11)&lt;'O2'!O12,1,IF((1-OUT_2_Check!$Q$4)*SUM('O2'!O9:O11)&gt;'O2'!O12,1,0)),IF(SUM('O2'!O9:O11)&lt;&gt;0,1,0))</f>
        <v>0</v>
      </c>
      <c r="O19" s="66">
        <f>+IF('O2'!P12&lt;&gt;"", IF((1+OUT_2_Check!$Q$4)*SUM('O2'!P9:P11)&lt;'O2'!P12,1,IF((1-OUT_2_Check!$Q$4)*SUM('O2'!P9:P11)&gt;'O2'!P12,1,0)),IF(SUM('O2'!P9:P11)&lt;&gt;0,1,0))</f>
        <v>0</v>
      </c>
      <c r="P19" s="66">
        <f>+IF('O2'!Q12&lt;&gt;"", IF((1+OUT_2_Check!$Q$4)*SUM('O2'!Q9:Q11)&lt;'O2'!Q12,1,IF((1-OUT_2_Check!$Q$4)*SUM('O2'!Q9:Q11)&gt;'O2'!Q12,1,0)),IF(SUM('O2'!Q9:Q11)&lt;&gt;0,1,0))</f>
        <v>0</v>
      </c>
      <c r="Q19" s="66">
        <f>+IF('O2'!R12&lt;&gt;"", IF((1+OUT_2_Check!$Q$4)*SUM('O2'!R9:R11)&lt;'O2'!R12,1,IF((1-OUT_2_Check!$Q$4)*SUM('O2'!R9:R11)&gt;'O2'!R12,1,0)),IF(SUM('O2'!R9:R11)&lt;&gt;0,1,0))</f>
        <v>0</v>
      </c>
      <c r="R19" s="66">
        <f>+IF('O2'!S12&lt;&gt;"", IF((1+OUT_2_Check!$Q$4)*SUM('O2'!S9:S11)&lt;'O2'!S12,1,IF((1-OUT_2_Check!$Q$4)*SUM('O2'!S9:S11)&gt;'O2'!S12,1,0)),IF(SUM('O2'!S9:S11)&lt;&gt;0,1,0))</f>
        <v>0</v>
      </c>
      <c r="S19" s="66">
        <f>+IF('O2'!T12&lt;&gt;"", IF((1+OUT_2_Check!$Q$4)*SUM('O2'!T9:T11)&lt;'O2'!T12,1,IF((1-OUT_2_Check!$Q$4)*SUM('O2'!T9:T11)&gt;'O2'!T12,1,0)),IF(SUM('O2'!T9:T11)&lt;&gt;0,1,0))</f>
        <v>0</v>
      </c>
      <c r="T19" s="66" t="e">
        <f>+IF('O2'!#REF!&lt;&gt;"", IF((1+OUT_2_Check!$Q$4)*SUM('O2'!#REF!)&lt;'O2'!#REF!,1,IF((1-OUT_2_Check!$Q$4)*SUM('O2'!#REF!)&gt;'O2'!#REF!,1,0)),IF(SUM('O2'!#REF!)&lt;&gt;0,1,0))</f>
        <v>#REF!</v>
      </c>
      <c r="U19" s="66">
        <f>+IF('O2'!U12&lt;&gt;"", IF((1+OUT_2_Check!$Q$4)*SUM('O2'!U9:U11)&lt;'O2'!U12,1,IF((1-OUT_2_Check!$Q$4)*SUM('O2'!U9:U11)&gt;'O2'!U12,1,0)),IF(SUM('O2'!U9:U11)&lt;&gt;0,1,0))</f>
        <v>0</v>
      </c>
      <c r="V19" s="66">
        <f>+IF('O2'!V12&lt;&gt;"", IF((1+OUT_2_Check!$Q$4)*SUM('O2'!V9:V11)&lt;'O2'!V12,1,IF((1-OUT_2_Check!$Q$4)*SUM('O2'!V9:V11)&gt;'O2'!V12,1,0)),IF(SUM('O2'!V9:V11)&lt;&gt;0,1,0))</f>
        <v>0</v>
      </c>
      <c r="W19" s="66">
        <f>+IF('O2'!W12&lt;&gt;"", IF((1+OUT_2_Check!$Q$4)*SUM('O2'!W9:W11)&lt;'O2'!W12,1,IF((1-OUT_2_Check!$Q$4)*SUM('O2'!W9:W11)&gt;'O2'!W12,1,0)),IF(SUM('O2'!W9:W11)&lt;&gt;0,1,0))</f>
        <v>0</v>
      </c>
      <c r="X19" s="66">
        <f>+IF('O2'!X12&lt;&gt;"", IF((1+OUT_2_Check!$Q$4)*SUM('O2'!X9:X11)&lt;'O2'!X12,1,IF((1-OUT_2_Check!$Q$4)*SUM('O2'!X9:X11)&gt;'O2'!X12,1,0)),IF(SUM('O2'!X9:X11)&lt;&gt;0,1,0))</f>
        <v>0</v>
      </c>
      <c r="Y19" s="66">
        <f>+IF('O2'!Y12&lt;&gt;"", IF((1+OUT_2_Check!$Q$4)*SUM('O2'!Y9:Y11)&lt;'O2'!Y12,1,IF((1-OUT_2_Check!$Q$4)*SUM('O2'!Y9:Y11)&gt;'O2'!Y12,1,0)),IF(SUM('O2'!Y9:Y11)&lt;&gt;0,1,0))</f>
        <v>0</v>
      </c>
      <c r="Z19" s="66">
        <f>+IF('O2'!Z12&lt;&gt;"", IF((1+OUT_2_Check!$Q$4)*SUM('O2'!Z9:Z11)&lt;'O2'!Z12,1,IF((1-OUT_2_Check!$Q$4)*SUM('O2'!Z9:Z11)&gt;'O2'!Z12,1,0)),IF(SUM('O2'!Z9:Z11)&lt;&gt;0,1,0))</f>
        <v>0</v>
      </c>
      <c r="AA19" s="66">
        <f>+IF('O2'!AA12&lt;&gt;"", IF((1+OUT_2_Check!$Q$4)*SUM('O2'!AA9:AA11)&lt;'O2'!AA12,1,IF((1-OUT_2_Check!$Q$4)*SUM('O2'!AA9:AA11)&gt;'O2'!AA12,1,0)),IF(SUM('O2'!AA9:AA11)&lt;&gt;0,1,0))</f>
        <v>0</v>
      </c>
      <c r="AB19" s="66">
        <f>+IF('O2'!AB12&lt;&gt;"", IF((1+OUT_2_Check!$Q$4)*SUM('O2'!AB9:AB11)&lt;'O2'!AB12,1,IF((1-OUT_2_Check!$Q$4)*SUM('O2'!AB9:AB11)&gt;'O2'!AB12,1,0)),IF(SUM('O2'!AB9:AB11)&lt;&gt;0,1,0))</f>
        <v>0</v>
      </c>
      <c r="AC19" s="66">
        <f>+IF('O2'!AC12&lt;&gt;"", IF((1+OUT_2_Check!$Q$4)*SUM('O2'!AC9:AC11)&lt;'O2'!AC12,1,IF((1-OUT_2_Check!$Q$4)*SUM('O2'!AC9:AC11)&gt;'O2'!AC12,1,0)),IF(SUM('O2'!AC9:AC11)&lt;&gt;0,1,0))</f>
        <v>0</v>
      </c>
      <c r="AD19" s="66">
        <f>+IF('O2'!AD12&lt;&gt;"", IF((1+OUT_2_Check!$Q$4)*SUM('O2'!AD9:AD11)&lt;'O2'!AD12,1,IF((1-OUT_2_Check!$Q$4)*SUM('O2'!AD9:AD11)&gt;'O2'!AD12,1,0)),IF(SUM('O2'!AD9:AD11)&lt;&gt;0,1,0))</f>
        <v>0</v>
      </c>
      <c r="AE19" s="66">
        <f>+IF('O2'!AE12&lt;&gt;"", IF((1+OUT_2_Check!$Q$4)*SUM('O2'!AE9:AE11)&lt;'O2'!AE12,1,IF((1-OUT_2_Check!$Q$4)*SUM('O2'!AE9:AE11)&gt;'O2'!AE12,1,0)),IF(SUM('O2'!AE9:AE11)&lt;&gt;0,1,0))</f>
        <v>0</v>
      </c>
      <c r="AF19" s="66">
        <f>+IF('O2'!AF12&lt;&gt;"", IF((1+OUT_2_Check!$Q$4)*SUM('O2'!AF9:AF11)&lt;'O2'!AF12,1,IF((1-OUT_2_Check!$Q$4)*SUM('O2'!AF9:AF11)&gt;'O2'!AF12,1,0)),IF(SUM('O2'!AF9:AF11)&lt;&gt;0,1,0))</f>
        <v>0</v>
      </c>
      <c r="AG19" s="66">
        <f>+IF('O2'!AG12&lt;&gt;"", IF((1+OUT_2_Check!$Q$4)*SUM('O2'!AG9:AG11)&lt;'O2'!AG12,1,IF((1-OUT_2_Check!$Q$4)*SUM('O2'!AG9:AG11)&gt;'O2'!AG12,1,0)),IF(SUM('O2'!AG9:AG11)&lt;&gt;0,1,0))</f>
        <v>0</v>
      </c>
      <c r="AH19" s="66">
        <f>+IF('O2'!AH12&lt;&gt;"", IF((1+OUT_2_Check!$Q$4)*SUM('O2'!AH9:AH11)&lt;'O2'!AH12,1,IF((1-OUT_2_Check!$Q$4)*SUM('O2'!AH9:AH11)&gt;'O2'!AH12,1,0)),IF(SUM('O2'!AH9:AH11)&lt;&gt;0,1,0))</f>
        <v>0</v>
      </c>
      <c r="AI19" s="66">
        <f>+IF('O2'!AI12&lt;&gt;"", IF((1+OUT_2_Check!$Q$4)*SUM('O2'!AI9:AI11)&lt;'O2'!AI12,1,IF((1-OUT_2_Check!$Q$4)*SUM('O2'!AI9:AI11)&gt;'O2'!AI12,1,0)),IF(SUM('O2'!AI9:AI11)&lt;&gt;0,1,0))</f>
        <v>0</v>
      </c>
      <c r="AJ19" s="66">
        <f>+IF('O2'!AJ12&lt;&gt;"", IF((1+OUT_2_Check!$Q$4)*SUM('O2'!AJ9:AJ11)&lt;'O2'!AJ12,1,IF((1-OUT_2_Check!$Q$4)*SUM('O2'!AJ9:AJ11)&gt;'O2'!AJ12,1,0)),IF(SUM('O2'!AJ9:AJ11)&lt;&gt;0,1,0))</f>
        <v>0</v>
      </c>
      <c r="AK19" s="66">
        <f>+IF('O2'!AK12&lt;&gt;"", IF((1+OUT_2_Check!$Q$4)*SUM('O2'!AK9:AK11)&lt;'O2'!AK12,1,IF((1-OUT_2_Check!$Q$4)*SUM('O2'!AK9:AK11)&gt;'O2'!AK12,1,0)),IF(SUM('O2'!AK9:AK11)&lt;&gt;0,1,0))</f>
        <v>0</v>
      </c>
      <c r="AL19" s="66">
        <f>+IF('O2'!AL12&lt;&gt;"", IF((1+OUT_2_Check!$Q$4)*SUM('O2'!AL9:AL11)&lt;'O2'!AL12,1,IF((1-OUT_2_Check!$Q$4)*SUM('O2'!AL9:AL11)&gt;'O2'!AL12,1,0)),IF(SUM('O2'!AL9:AL11)&lt;&gt;0,1,0))</f>
        <v>0</v>
      </c>
      <c r="AM19" s="66">
        <f>+IF('O2'!AM12&lt;&gt;"", IF((1+OUT_2_Check!$Q$4)*SUM('O2'!AM9:AM11)&lt;'O2'!AM12,1,IF((1-OUT_2_Check!$Q$4)*SUM('O2'!AM9:AM11)&gt;'O2'!AM12,1,0)),IF(SUM('O2'!AM9:AM11)&lt;&gt;0,1,0))</f>
        <v>0</v>
      </c>
      <c r="AN19" s="66" t="e">
        <f>+IF('O2'!#REF!&lt;&gt;"", IF((1+OUT_2_Check!$Q$4)*SUM('O2'!#REF!)&lt;'O2'!#REF!,1,IF((1-OUT_2_Check!$Q$4)*SUM('O2'!#REF!)&gt;'O2'!#REF!,1,0)),IF(SUM('O2'!#REF!)&lt;&gt;0,1,0))</f>
        <v>#REF!</v>
      </c>
      <c r="AO19" s="66" t="e">
        <f>+IF('O2'!#REF!&lt;&gt;"", IF((1+OUT_2_Check!$Q$4)*SUM('O2'!#REF!)&lt;'O2'!#REF!,1,IF((1-OUT_2_Check!$Q$4)*SUM('O2'!#REF!)&gt;'O2'!#REF!,1,0)),IF(SUM('O2'!#REF!)&lt;&gt;0,1,0))</f>
        <v>#REF!</v>
      </c>
      <c r="AP19" s="66">
        <f>+IF('O2'!AN12&lt;&gt;"", IF((1+OUT_2_Check!$Q$4)*SUM('O2'!AN9:AN11)&lt;'O2'!AN12,1,IF((1-OUT_2_Check!$Q$4)*SUM('O2'!AN9:AN11)&gt;'O2'!AN12,1,0)),IF(SUM('O2'!AN9:AN11)&lt;&gt;0,1,0))</f>
        <v>0</v>
      </c>
      <c r="AQ19" s="66">
        <f>+IF('O2'!AO12&lt;&gt;"", IF((1+OUT_2_Check!$Q$4)*SUM('O2'!AO9:AO11)&lt;'O2'!AO12,1,IF((1-OUT_2_Check!$Q$4)*SUM('O2'!AO9:AO11)&gt;'O2'!AO12,1,0)),IF(SUM('O2'!AO9:AO11)&lt;&gt;0,1,0))</f>
        <v>0</v>
      </c>
      <c r="AR19" s="66">
        <f>+IF('O2'!AP12&lt;&gt;"", IF((1+OUT_2_Check!$Q$4)*SUM('O2'!AP9:AP11)&lt;'O2'!AP12,1,IF((1-OUT_2_Check!$Q$4)*SUM('O2'!AP9:AP11)&gt;'O2'!AP12,1,0)),IF(SUM('O2'!AP9:AP11)&lt;&gt;0,1,0))</f>
        <v>0</v>
      </c>
      <c r="AS19" s="66">
        <f>+IF('O2'!AQ12&lt;&gt;"", IF((1+OUT_2_Check!$Q$4)*SUM('O2'!AQ9:AQ11)&lt;'O2'!AQ12,1,IF((1-OUT_2_Check!$Q$4)*SUM('O2'!AQ9:AQ11)&gt;'O2'!AQ12,1,0)),IF(SUM('O2'!AQ9:AQ11)&lt;&gt;0,1,0))</f>
        <v>0</v>
      </c>
      <c r="AT19" s="76">
        <f>+IF('O2'!AR12&lt;&gt;"",IF((1+OUT_2_Check!$Q$4)*SUM('O2'!D12:AQ12)&lt;'O2'!AR12,1,IF((1-OUT_2_Check!$Q$4)*SUM('O2'!D12:AQ12)&gt;'O2'!AR12,1,0)),IF(SUM('O2'!D12:AQ12)&lt;&gt;0,1,0))</f>
        <v>0</v>
      </c>
    </row>
    <row r="20" spans="1:46" s="36" customFormat="1" ht="18" customHeight="1">
      <c r="A20" s="49"/>
      <c r="B20" s="51"/>
      <c r="C20" s="51"/>
      <c r="D20" s="69"/>
      <c r="E20" s="69"/>
      <c r="F20" s="69"/>
      <c r="G20" s="69"/>
      <c r="H20" s="69"/>
      <c r="I20" s="69"/>
      <c r="J20" s="69"/>
      <c r="K20" s="69"/>
      <c r="L20" s="69"/>
      <c r="M20" s="69"/>
      <c r="N20" s="69"/>
      <c r="O20" s="69"/>
      <c r="P20" s="69"/>
      <c r="Q20" s="69"/>
      <c r="R20" s="69"/>
      <c r="S20" s="69"/>
      <c r="T20" s="69"/>
      <c r="U20" s="69"/>
      <c r="V20" s="69"/>
      <c r="W20" s="69"/>
      <c r="X20" s="69"/>
      <c r="Y20" s="69"/>
      <c r="Z20" s="69"/>
      <c r="AA20" s="69"/>
      <c r="AB20" s="69"/>
      <c r="AC20" s="69"/>
      <c r="AD20" s="69"/>
      <c r="AE20" s="69"/>
      <c r="AF20" s="69"/>
      <c r="AG20" s="69"/>
      <c r="AH20" s="69"/>
      <c r="AI20" s="69"/>
      <c r="AJ20" s="69"/>
      <c r="AK20" s="69"/>
      <c r="AL20" s="69"/>
      <c r="AM20" s="69"/>
      <c r="AN20" s="69"/>
      <c r="AO20" s="69"/>
      <c r="AP20" s="69"/>
      <c r="AQ20" s="69"/>
      <c r="AR20" s="69"/>
      <c r="AS20" s="69"/>
      <c r="AT20" s="69"/>
    </row>
    <row r="21" spans="1:46" s="36" customFormat="1" ht="18" customHeight="1">
      <c r="A21" s="41"/>
      <c r="B21" s="42" t="s">
        <v>26</v>
      </c>
      <c r="C21" s="43"/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70"/>
      <c r="Q21" s="70"/>
      <c r="R21" s="70"/>
      <c r="S21" s="70"/>
      <c r="T21" s="70"/>
      <c r="U21" s="70"/>
      <c r="V21" s="70"/>
      <c r="W21" s="70"/>
      <c r="X21" s="70"/>
      <c r="Y21" s="70"/>
      <c r="Z21" s="70"/>
      <c r="AA21" s="70"/>
      <c r="AB21" s="70"/>
      <c r="AC21" s="70"/>
      <c r="AD21" s="70"/>
      <c r="AE21" s="70"/>
      <c r="AF21" s="70"/>
      <c r="AG21" s="70"/>
      <c r="AH21" s="70"/>
      <c r="AI21" s="70"/>
      <c r="AJ21" s="70"/>
      <c r="AK21" s="70"/>
      <c r="AL21" s="70"/>
      <c r="AM21" s="70"/>
      <c r="AN21" s="70"/>
      <c r="AO21" s="70"/>
      <c r="AP21" s="70"/>
      <c r="AQ21" s="70"/>
      <c r="AR21" s="70"/>
      <c r="AS21" s="70"/>
      <c r="AT21" s="70"/>
    </row>
    <row r="22" spans="1:46" s="36" customFormat="1" ht="18" customHeight="1">
      <c r="A22" s="46"/>
      <c r="B22" s="47" t="s">
        <v>106</v>
      </c>
      <c r="C22" s="48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  <c r="AC22" s="67"/>
      <c r="AD22" s="67"/>
      <c r="AE22" s="67"/>
      <c r="AF22" s="67"/>
      <c r="AG22" s="67"/>
      <c r="AH22" s="67"/>
      <c r="AI22" s="67"/>
      <c r="AJ22" s="67"/>
      <c r="AK22" s="67"/>
      <c r="AL22" s="67"/>
      <c r="AM22" s="67"/>
      <c r="AN22" s="67"/>
      <c r="AO22" s="67"/>
      <c r="AP22" s="67"/>
      <c r="AQ22" s="67"/>
      <c r="AR22" s="67"/>
      <c r="AS22" s="67"/>
      <c r="AT22" s="76">
        <f>+IF('O2'!AR14&lt;&gt;"",IF((1+OUT_2_Check!$Q$4)*SUM('O2'!D14:AQ14)&lt;'O2'!AR14,1,IF((1-OUT_2_Check!$Q$4)*SUM('O2'!D14:AQ14)&gt;'O2'!AR14,1,0)),IF(SUM('O2'!D14:AQ14)&lt;&gt;0,1,0))</f>
        <v>1</v>
      </c>
    </row>
    <row r="23" spans="1:46" s="36" customFormat="1" ht="18" customHeight="1">
      <c r="A23" s="49"/>
      <c r="B23" s="47" t="s">
        <v>107</v>
      </c>
      <c r="C23" s="48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67"/>
      <c r="R23" s="67"/>
      <c r="S23" s="67"/>
      <c r="T23" s="67"/>
      <c r="U23" s="67"/>
      <c r="V23" s="67"/>
      <c r="W23" s="67"/>
      <c r="X23" s="67"/>
      <c r="Y23" s="67"/>
      <c r="Z23" s="67"/>
      <c r="AA23" s="67"/>
      <c r="AB23" s="67"/>
      <c r="AC23" s="67"/>
      <c r="AD23" s="67"/>
      <c r="AE23" s="67"/>
      <c r="AF23" s="67"/>
      <c r="AG23" s="67"/>
      <c r="AH23" s="67"/>
      <c r="AI23" s="67"/>
      <c r="AJ23" s="67"/>
      <c r="AK23" s="67"/>
      <c r="AL23" s="67"/>
      <c r="AM23" s="67"/>
      <c r="AN23" s="67"/>
      <c r="AO23" s="67"/>
      <c r="AP23" s="67"/>
      <c r="AQ23" s="67"/>
      <c r="AR23" s="67"/>
      <c r="AS23" s="67"/>
      <c r="AT23" s="76">
        <f>+IF('O2'!AR15&lt;&gt;"",IF((1+OUT_2_Check!$Q$4)*SUM('O2'!D15:AQ15)&lt;'O2'!AR15,1,IF((1-OUT_2_Check!$Q$4)*SUM('O2'!D15:AQ15)&gt;'O2'!AR15,1,0)),IF(SUM('O2'!D15:AQ15)&lt;&gt;0,1,0))</f>
        <v>1</v>
      </c>
    </row>
    <row r="24" spans="1:46" s="36" customFormat="1" ht="18" customHeight="1">
      <c r="A24" s="49"/>
      <c r="B24" s="47" t="s">
        <v>108</v>
      </c>
      <c r="C24" s="48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  <c r="AC24" s="67"/>
      <c r="AD24" s="67"/>
      <c r="AE24" s="67"/>
      <c r="AF24" s="67"/>
      <c r="AG24" s="67"/>
      <c r="AH24" s="67"/>
      <c r="AI24" s="67"/>
      <c r="AJ24" s="67"/>
      <c r="AK24" s="67"/>
      <c r="AL24" s="67"/>
      <c r="AM24" s="67"/>
      <c r="AN24" s="67"/>
      <c r="AO24" s="67"/>
      <c r="AP24" s="67"/>
      <c r="AQ24" s="67"/>
      <c r="AR24" s="67"/>
      <c r="AS24" s="67"/>
      <c r="AT24" s="76">
        <f>+IF('O2'!AR16&lt;&gt;"",IF((1+OUT_2_Check!$Q$4)*SUM('O2'!D16:AQ16)&lt;'O2'!AR16,1,IF((1-OUT_2_Check!$Q$4)*SUM('O2'!D16:AQ16)&gt;'O2'!AR16,1,0)),IF(SUM('O2'!D16:AQ16)&lt;&gt;0,1,0))</f>
        <v>1</v>
      </c>
    </row>
    <row r="25" spans="1:46" s="36" customFormat="1" ht="18" customHeight="1">
      <c r="A25" s="46"/>
      <c r="B25" s="48" t="s">
        <v>11</v>
      </c>
      <c r="C25" s="48"/>
      <c r="D25" s="66">
        <f>+IF('O2'!D17&lt;&gt;"", IF((1+OUT_2_Check!$Q$4)*SUM('O2'!D14:D16)&lt;'O2'!D17,1,IF((1-OUT_2_Check!$Q$4)*SUM('O2'!D14:D16)&gt;'O2'!D17,1,0)),IF(SUM('O2'!D14:D16)&lt;&gt;0,1,0))</f>
        <v>0</v>
      </c>
      <c r="E25" s="66">
        <f>+IF('O2'!E17&lt;&gt;"", IF((1+OUT_2_Check!$Q$4)*SUM('O2'!E14:E16)&lt;'O2'!E17,1,IF((1-OUT_2_Check!$Q$4)*SUM('O2'!E14:E16)&gt;'O2'!E17,1,0)),IF(SUM('O2'!E14:E16)&lt;&gt;0,1,0))</f>
        <v>0</v>
      </c>
      <c r="F25" s="66">
        <f>+IF('O2'!F17&lt;&gt;"", IF((1+OUT_2_Check!$Q$4)*SUM('O2'!F14:F16)&lt;'O2'!F17,1,IF((1-OUT_2_Check!$Q$4)*SUM('O2'!F14:F16)&gt;'O2'!F17,1,0)),IF(SUM('O2'!F14:F16)&lt;&gt;0,1,0))</f>
        <v>0</v>
      </c>
      <c r="G25" s="66">
        <f>+IF('O2'!G17&lt;&gt;"", IF((1+OUT_2_Check!$Q$4)*SUM('O2'!G14:G16)&lt;'O2'!G17,1,IF((1-OUT_2_Check!$Q$4)*SUM('O2'!G14:G16)&gt;'O2'!G17,1,0)),IF(SUM('O2'!G14:G16)&lt;&gt;0,1,0))</f>
        <v>0</v>
      </c>
      <c r="H25" s="66">
        <f>+IF('O2'!H17&lt;&gt;"", IF((1+OUT_2_Check!$Q$4)*SUM('O2'!H14:H16)&lt;'O2'!H17,1,IF((1-OUT_2_Check!$Q$4)*SUM('O2'!H14:H16)&gt;'O2'!H17,1,0)),IF(SUM('O2'!H14:H16)&lt;&gt;0,1,0))</f>
        <v>0</v>
      </c>
      <c r="I25" s="66">
        <f>+IF('O2'!I17&lt;&gt;"", IF((1+OUT_2_Check!$Q$4)*SUM('O2'!I14:I16)&lt;'O2'!I17,1,IF((1-OUT_2_Check!$Q$4)*SUM('O2'!I14:I16)&gt;'O2'!I17,1,0)),IF(SUM('O2'!I14:I16)&lt;&gt;0,1,0))</f>
        <v>0</v>
      </c>
      <c r="J25" s="66">
        <f>+IF('O2'!J17&lt;&gt;"", IF((1+OUT_2_Check!$Q$4)*SUM('O2'!J14:J16)&lt;'O2'!J17,1,IF((1-OUT_2_Check!$Q$4)*SUM('O2'!J14:J16)&gt;'O2'!J17,1,0)),IF(SUM('O2'!J14:J16)&lt;&gt;0,1,0))</f>
        <v>0</v>
      </c>
      <c r="K25" s="66">
        <f>+IF('O2'!L17&lt;&gt;"", IF((1+OUT_2_Check!$Q$4)*SUM('O2'!L14:L16)&lt;'O2'!L17,1,IF((1-OUT_2_Check!$Q$4)*SUM('O2'!L14:L16)&gt;'O2'!L17,1,0)),IF(SUM('O2'!L14:L16)&lt;&gt;0,1,0))</f>
        <v>0</v>
      </c>
      <c r="L25" s="66">
        <f>+IF('O2'!M17&lt;&gt;"", IF((1+OUT_2_Check!$Q$4)*SUM('O2'!M14:M16)&lt;'O2'!M17,1,IF((1-OUT_2_Check!$Q$4)*SUM('O2'!M14:M16)&gt;'O2'!M17,1,0)),IF(SUM('O2'!M14:M16)&lt;&gt;0,1,0))</f>
        <v>0</v>
      </c>
      <c r="M25" s="66">
        <f>+IF('O2'!N17&lt;&gt;"", IF((1+OUT_2_Check!$Q$4)*SUM('O2'!N14:N16)&lt;'O2'!N17,1,IF((1-OUT_2_Check!$Q$4)*SUM('O2'!N14:N16)&gt;'O2'!N17,1,0)),IF(SUM('O2'!N14:N16)&lt;&gt;0,1,0))</f>
        <v>0</v>
      </c>
      <c r="N25" s="66">
        <f>+IF('O2'!O17&lt;&gt;"", IF((1+OUT_2_Check!$Q$4)*SUM('O2'!O14:O16)&lt;'O2'!O17,1,IF((1-OUT_2_Check!$Q$4)*SUM('O2'!O14:O16)&gt;'O2'!O17,1,0)),IF(SUM('O2'!O14:O16)&lt;&gt;0,1,0))</f>
        <v>0</v>
      </c>
      <c r="O25" s="66">
        <f>+IF('O2'!P17&lt;&gt;"", IF((1+OUT_2_Check!$Q$4)*SUM('O2'!P14:P16)&lt;'O2'!P17,1,IF((1-OUT_2_Check!$Q$4)*SUM('O2'!P14:P16)&gt;'O2'!P17,1,0)),IF(SUM('O2'!P14:P16)&lt;&gt;0,1,0))</f>
        <v>0</v>
      </c>
      <c r="P25" s="66">
        <f>+IF('O2'!Q17&lt;&gt;"", IF((1+OUT_2_Check!$Q$4)*SUM('O2'!Q14:Q16)&lt;'O2'!Q17,1,IF((1-OUT_2_Check!$Q$4)*SUM('O2'!Q14:Q16)&gt;'O2'!Q17,1,0)),IF(SUM('O2'!Q14:Q16)&lt;&gt;0,1,0))</f>
        <v>0</v>
      </c>
      <c r="Q25" s="66">
        <f>+IF('O2'!R17&lt;&gt;"", IF((1+OUT_2_Check!$Q$4)*SUM('O2'!R14:R16)&lt;'O2'!R17,1,IF((1-OUT_2_Check!$Q$4)*SUM('O2'!R14:R16)&gt;'O2'!R17,1,0)),IF(SUM('O2'!R14:R16)&lt;&gt;0,1,0))</f>
        <v>0</v>
      </c>
      <c r="R25" s="66">
        <f>+IF('O2'!S17&lt;&gt;"", IF((1+OUT_2_Check!$Q$4)*SUM('O2'!S14:S16)&lt;'O2'!S17,1,IF((1-OUT_2_Check!$Q$4)*SUM('O2'!S14:S16)&gt;'O2'!S17,1,0)),IF(SUM('O2'!S14:S16)&lt;&gt;0,1,0))</f>
        <v>0</v>
      </c>
      <c r="S25" s="66">
        <f>+IF('O2'!T17&lt;&gt;"", IF((1+OUT_2_Check!$Q$4)*SUM('O2'!T14:T16)&lt;'O2'!T17,1,IF((1-OUT_2_Check!$Q$4)*SUM('O2'!T14:T16)&gt;'O2'!T17,1,0)),IF(SUM('O2'!T14:T16)&lt;&gt;0,1,0))</f>
        <v>0</v>
      </c>
      <c r="T25" s="66" t="e">
        <f>+IF('O2'!#REF!&lt;&gt;"", IF((1+OUT_2_Check!$Q$4)*SUM('O2'!#REF!)&lt;'O2'!#REF!,1,IF((1-OUT_2_Check!$Q$4)*SUM('O2'!#REF!)&gt;'O2'!#REF!,1,0)),IF(SUM('O2'!#REF!)&lt;&gt;0,1,0))</f>
        <v>#REF!</v>
      </c>
      <c r="U25" s="66">
        <f>+IF('O2'!U17&lt;&gt;"", IF((1+OUT_2_Check!$Q$4)*SUM('O2'!U14:U16)&lt;'O2'!U17,1,IF((1-OUT_2_Check!$Q$4)*SUM('O2'!U14:U16)&gt;'O2'!U17,1,0)),IF(SUM('O2'!U14:U16)&lt;&gt;0,1,0))</f>
        <v>0</v>
      </c>
      <c r="V25" s="66">
        <f>+IF('O2'!V17&lt;&gt;"", IF((1+OUT_2_Check!$Q$4)*SUM('O2'!V14:V16)&lt;'O2'!V17,1,IF((1-OUT_2_Check!$Q$4)*SUM('O2'!V14:V16)&gt;'O2'!V17,1,0)),IF(SUM('O2'!V14:V16)&lt;&gt;0,1,0))</f>
        <v>0</v>
      </c>
      <c r="W25" s="66">
        <f>+IF('O2'!W17&lt;&gt;"", IF((1+OUT_2_Check!$Q$4)*SUM('O2'!W14:W16)&lt;'O2'!W17,1,IF((1-OUT_2_Check!$Q$4)*SUM('O2'!W14:W16)&gt;'O2'!W17,1,0)),IF(SUM('O2'!W14:W16)&lt;&gt;0,1,0))</f>
        <v>0</v>
      </c>
      <c r="X25" s="66">
        <f>+IF('O2'!X17&lt;&gt;"", IF((1+OUT_2_Check!$Q$4)*SUM('O2'!X14:X16)&lt;'O2'!X17,1,IF((1-OUT_2_Check!$Q$4)*SUM('O2'!X14:X16)&gt;'O2'!X17,1,0)),IF(SUM('O2'!X14:X16)&lt;&gt;0,1,0))</f>
        <v>0</v>
      </c>
      <c r="Y25" s="66">
        <f>+IF('O2'!Y17&lt;&gt;"", IF((1+OUT_2_Check!$Q$4)*SUM('O2'!Y14:Y16)&lt;'O2'!Y17,1,IF((1-OUT_2_Check!$Q$4)*SUM('O2'!Y14:Y16)&gt;'O2'!Y17,1,0)),IF(SUM('O2'!Y14:Y16)&lt;&gt;0,1,0))</f>
        <v>0</v>
      </c>
      <c r="Z25" s="66">
        <f>+IF('O2'!Z17&lt;&gt;"", IF((1+OUT_2_Check!$Q$4)*SUM('O2'!Z14:Z16)&lt;'O2'!Z17,1,IF((1-OUT_2_Check!$Q$4)*SUM('O2'!Z14:Z16)&gt;'O2'!Z17,1,0)),IF(SUM('O2'!Z14:Z16)&lt;&gt;0,1,0))</f>
        <v>0</v>
      </c>
      <c r="AA25" s="66">
        <f>+IF('O2'!AA17&lt;&gt;"", IF((1+OUT_2_Check!$Q$4)*SUM('O2'!AA14:AA16)&lt;'O2'!AA17,1,IF((1-OUT_2_Check!$Q$4)*SUM('O2'!AA14:AA16)&gt;'O2'!AA17,1,0)),IF(SUM('O2'!AA14:AA16)&lt;&gt;0,1,0))</f>
        <v>0</v>
      </c>
      <c r="AB25" s="66">
        <f>+IF('O2'!AB17&lt;&gt;"", IF((1+OUT_2_Check!$Q$4)*SUM('O2'!AB14:AB16)&lt;'O2'!AB17,1,IF((1-OUT_2_Check!$Q$4)*SUM('O2'!AB14:AB16)&gt;'O2'!AB17,1,0)),IF(SUM('O2'!AB14:AB16)&lt;&gt;0,1,0))</f>
        <v>0</v>
      </c>
      <c r="AC25" s="66">
        <f>+IF('O2'!AC17&lt;&gt;"", IF((1+OUT_2_Check!$Q$4)*SUM('O2'!AC14:AC16)&lt;'O2'!AC17,1,IF((1-OUT_2_Check!$Q$4)*SUM('O2'!AC14:AC16)&gt;'O2'!AC17,1,0)),IF(SUM('O2'!AC14:AC16)&lt;&gt;0,1,0))</f>
        <v>0</v>
      </c>
      <c r="AD25" s="66">
        <f>+IF('O2'!AD17&lt;&gt;"", IF((1+OUT_2_Check!$Q$4)*SUM('O2'!AD14:AD16)&lt;'O2'!AD17,1,IF((1-OUT_2_Check!$Q$4)*SUM('O2'!AD14:AD16)&gt;'O2'!AD17,1,0)),IF(SUM('O2'!AD14:AD16)&lt;&gt;0,1,0))</f>
        <v>0</v>
      </c>
      <c r="AE25" s="66">
        <f>+IF('O2'!AE17&lt;&gt;"", IF((1+OUT_2_Check!$Q$4)*SUM('O2'!AE14:AE16)&lt;'O2'!AE17,1,IF((1-OUT_2_Check!$Q$4)*SUM('O2'!AE14:AE16)&gt;'O2'!AE17,1,0)),IF(SUM('O2'!AE14:AE16)&lt;&gt;0,1,0))</f>
        <v>0</v>
      </c>
      <c r="AF25" s="66">
        <f>+IF('O2'!AF17&lt;&gt;"", IF((1+OUT_2_Check!$Q$4)*SUM('O2'!AF14:AF16)&lt;'O2'!AF17,1,IF((1-OUT_2_Check!$Q$4)*SUM('O2'!AF14:AF16)&gt;'O2'!AF17,1,0)),IF(SUM('O2'!AF14:AF16)&lt;&gt;0,1,0))</f>
        <v>0</v>
      </c>
      <c r="AG25" s="66">
        <f>+IF('O2'!AG17&lt;&gt;"", IF((1+OUT_2_Check!$Q$4)*SUM('O2'!AG14:AG16)&lt;'O2'!AG17,1,IF((1-OUT_2_Check!$Q$4)*SUM('O2'!AG14:AG16)&gt;'O2'!AG17,1,0)),IF(SUM('O2'!AG14:AG16)&lt;&gt;0,1,0))</f>
        <v>0</v>
      </c>
      <c r="AH25" s="66">
        <f>+IF('O2'!AH17&lt;&gt;"", IF((1+OUT_2_Check!$Q$4)*SUM('O2'!AH14:AH16)&lt;'O2'!AH17,1,IF((1-OUT_2_Check!$Q$4)*SUM('O2'!AH14:AH16)&gt;'O2'!AH17,1,0)),IF(SUM('O2'!AH14:AH16)&lt;&gt;0,1,0))</f>
        <v>0</v>
      </c>
      <c r="AI25" s="66">
        <f>+IF('O2'!AI17&lt;&gt;"", IF((1+OUT_2_Check!$Q$4)*SUM('O2'!AI14:AI16)&lt;'O2'!AI17,1,IF((1-OUT_2_Check!$Q$4)*SUM('O2'!AI14:AI16)&gt;'O2'!AI17,1,0)),IF(SUM('O2'!AI14:AI16)&lt;&gt;0,1,0))</f>
        <v>0</v>
      </c>
      <c r="AJ25" s="66">
        <f>+IF('O2'!AJ17&lt;&gt;"", IF((1+OUT_2_Check!$Q$4)*SUM('O2'!AJ14:AJ16)&lt;'O2'!AJ17,1,IF((1-OUT_2_Check!$Q$4)*SUM('O2'!AJ14:AJ16)&gt;'O2'!AJ17,1,0)),IF(SUM('O2'!AJ14:AJ16)&lt;&gt;0,1,0))</f>
        <v>0</v>
      </c>
      <c r="AK25" s="66">
        <f>+IF('O2'!AK17&lt;&gt;"", IF((1+OUT_2_Check!$Q$4)*SUM('O2'!AK14:AK16)&lt;'O2'!AK17,1,IF((1-OUT_2_Check!$Q$4)*SUM('O2'!AK14:AK16)&gt;'O2'!AK17,1,0)),IF(SUM('O2'!AK14:AK16)&lt;&gt;0,1,0))</f>
        <v>0</v>
      </c>
      <c r="AL25" s="66">
        <f>+IF('O2'!AL17&lt;&gt;"", IF((1+OUT_2_Check!$Q$4)*SUM('O2'!AL14:AL16)&lt;'O2'!AL17,1,IF((1-OUT_2_Check!$Q$4)*SUM('O2'!AL14:AL16)&gt;'O2'!AL17,1,0)),IF(SUM('O2'!AL14:AL16)&lt;&gt;0,1,0))</f>
        <v>0</v>
      </c>
      <c r="AM25" s="66">
        <f>+IF('O2'!AM17&lt;&gt;"", IF((1+OUT_2_Check!$Q$4)*SUM('O2'!AM14:AM16)&lt;'O2'!AM17,1,IF((1-OUT_2_Check!$Q$4)*SUM('O2'!AM14:AM16)&gt;'O2'!AM17,1,0)),IF(SUM('O2'!AM14:AM16)&lt;&gt;0,1,0))</f>
        <v>0</v>
      </c>
      <c r="AN25" s="66" t="e">
        <f>+IF('O2'!#REF!&lt;&gt;"", IF((1+OUT_2_Check!$Q$4)*SUM('O2'!#REF!)&lt;'O2'!#REF!,1,IF((1-OUT_2_Check!$Q$4)*SUM('O2'!#REF!)&gt;'O2'!#REF!,1,0)),IF(SUM('O2'!#REF!)&lt;&gt;0,1,0))</f>
        <v>#REF!</v>
      </c>
      <c r="AO25" s="66" t="e">
        <f>+IF('O2'!#REF!&lt;&gt;"", IF((1+OUT_2_Check!$Q$4)*SUM('O2'!#REF!)&lt;'O2'!#REF!,1,IF((1-OUT_2_Check!$Q$4)*SUM('O2'!#REF!)&gt;'O2'!#REF!,1,0)),IF(SUM('O2'!#REF!)&lt;&gt;0,1,0))</f>
        <v>#REF!</v>
      </c>
      <c r="AP25" s="66">
        <f>+IF('O2'!AN17&lt;&gt;"", IF((1+OUT_2_Check!$Q$4)*SUM('O2'!AN14:AN16)&lt;'O2'!AN17,1,IF((1-OUT_2_Check!$Q$4)*SUM('O2'!AN14:AN16)&gt;'O2'!AN17,1,0)),IF(SUM('O2'!AN14:AN16)&lt;&gt;0,1,0))</f>
        <v>0</v>
      </c>
      <c r="AQ25" s="66">
        <f>+IF('O2'!AO17&lt;&gt;"", IF((1+OUT_2_Check!$Q$4)*SUM('O2'!AO14:AO16)&lt;'O2'!AO17,1,IF((1-OUT_2_Check!$Q$4)*SUM('O2'!AO14:AO16)&gt;'O2'!AO17,1,0)),IF(SUM('O2'!AO14:AO16)&lt;&gt;0,1,0))</f>
        <v>0</v>
      </c>
      <c r="AR25" s="66">
        <f>+IF('O2'!AP17&lt;&gt;"", IF((1+OUT_2_Check!$Q$4)*SUM('O2'!AP14:AP16)&lt;'O2'!AP17,1,IF((1-OUT_2_Check!$Q$4)*SUM('O2'!AP14:AP16)&gt;'O2'!AP17,1,0)),IF(SUM('O2'!AP14:AP16)&lt;&gt;0,1,0))</f>
        <v>0</v>
      </c>
      <c r="AS25" s="66">
        <f>+IF('O2'!AQ17&lt;&gt;"", IF((1+OUT_2_Check!$Q$4)*SUM('O2'!AQ14:AQ16)&lt;'O2'!AQ17,1,IF((1-OUT_2_Check!$Q$4)*SUM('O2'!AQ14:AQ16)&gt;'O2'!AQ17,1,0)),IF(SUM('O2'!AQ14:AQ16)&lt;&gt;0,1,0))</f>
        <v>0</v>
      </c>
      <c r="AT25" s="76">
        <f>+IF('O2'!AR17&lt;&gt;"",IF((1+OUT_2_Check!$Q$4)*SUM('O2'!D17:AQ17)&lt;'O2'!AR17,1,IF((1-OUT_2_Check!$Q$4)*SUM('O2'!D17:AQ17)&gt;'O2'!AR17,1,0)),IF(SUM('O2'!D17:AQ17)&lt;&gt;0,1,0))</f>
        <v>1</v>
      </c>
    </row>
    <row r="26" spans="1:46" s="36" customFormat="1" ht="18" customHeight="1">
      <c r="A26" s="41"/>
      <c r="B26" s="43"/>
      <c r="C26" s="43"/>
      <c r="D26" s="69"/>
      <c r="E26" s="69"/>
      <c r="F26" s="69"/>
      <c r="G26" s="69"/>
      <c r="H26" s="69"/>
      <c r="I26" s="69"/>
      <c r="J26" s="69"/>
      <c r="K26" s="69"/>
      <c r="L26" s="69"/>
      <c r="M26" s="69"/>
      <c r="N26" s="69"/>
      <c r="O26" s="69"/>
      <c r="P26" s="69"/>
      <c r="Q26" s="69"/>
      <c r="R26" s="69"/>
      <c r="S26" s="69"/>
      <c r="T26" s="69"/>
      <c r="U26" s="69"/>
      <c r="V26" s="69"/>
      <c r="W26" s="69"/>
      <c r="X26" s="69"/>
      <c r="Y26" s="69"/>
      <c r="Z26" s="69"/>
      <c r="AA26" s="69"/>
      <c r="AB26" s="69"/>
      <c r="AC26" s="69"/>
      <c r="AD26" s="69"/>
      <c r="AE26" s="69"/>
      <c r="AF26" s="69"/>
      <c r="AG26" s="69"/>
      <c r="AH26" s="69"/>
      <c r="AI26" s="69"/>
      <c r="AJ26" s="69"/>
      <c r="AK26" s="69"/>
      <c r="AL26" s="69"/>
      <c r="AM26" s="69"/>
      <c r="AN26" s="69"/>
      <c r="AO26" s="69"/>
      <c r="AP26" s="69"/>
      <c r="AQ26" s="69"/>
      <c r="AR26" s="69"/>
      <c r="AS26" s="69"/>
      <c r="AT26" s="69"/>
    </row>
    <row r="27" spans="1:46" s="36" customFormat="1" ht="18" customHeight="1">
      <c r="A27" s="53"/>
      <c r="B27" s="42" t="s">
        <v>18</v>
      </c>
      <c r="C27" s="43"/>
      <c r="D27" s="70"/>
      <c r="E27" s="70"/>
      <c r="F27" s="70"/>
      <c r="G27" s="70"/>
      <c r="H27" s="70"/>
      <c r="I27" s="70"/>
      <c r="J27" s="70"/>
      <c r="K27" s="70"/>
      <c r="L27" s="70"/>
      <c r="M27" s="70"/>
      <c r="N27" s="70"/>
      <c r="O27" s="70"/>
      <c r="P27" s="70"/>
      <c r="Q27" s="70"/>
      <c r="R27" s="70"/>
      <c r="S27" s="70"/>
      <c r="T27" s="70"/>
      <c r="U27" s="70"/>
      <c r="V27" s="70"/>
      <c r="W27" s="70"/>
      <c r="X27" s="70"/>
      <c r="Y27" s="70"/>
      <c r="Z27" s="70"/>
      <c r="AA27" s="70"/>
      <c r="AB27" s="70"/>
      <c r="AC27" s="70"/>
      <c r="AD27" s="70"/>
      <c r="AE27" s="70"/>
      <c r="AF27" s="70"/>
      <c r="AG27" s="70"/>
      <c r="AH27" s="70"/>
      <c r="AI27" s="70"/>
      <c r="AJ27" s="70"/>
      <c r="AK27" s="70"/>
      <c r="AL27" s="70"/>
      <c r="AM27" s="70"/>
      <c r="AN27" s="70"/>
      <c r="AO27" s="70"/>
      <c r="AP27" s="70"/>
      <c r="AQ27" s="70"/>
      <c r="AR27" s="70"/>
      <c r="AS27" s="70"/>
      <c r="AT27" s="70"/>
    </row>
    <row r="28" spans="1:46" s="36" customFormat="1" ht="18" customHeight="1">
      <c r="A28" s="53"/>
      <c r="B28" s="42" t="s">
        <v>12</v>
      </c>
      <c r="C28" s="43"/>
      <c r="D28" s="70"/>
      <c r="E28" s="70"/>
      <c r="F28" s="70"/>
      <c r="G28" s="70"/>
      <c r="H28" s="70"/>
      <c r="I28" s="70"/>
      <c r="J28" s="70"/>
      <c r="K28" s="70"/>
      <c r="L28" s="70"/>
      <c r="M28" s="70"/>
      <c r="N28" s="70"/>
      <c r="O28" s="70"/>
      <c r="P28" s="70"/>
      <c r="Q28" s="70"/>
      <c r="R28" s="70"/>
      <c r="S28" s="70"/>
      <c r="T28" s="70"/>
      <c r="U28" s="70"/>
      <c r="V28" s="70"/>
      <c r="W28" s="70"/>
      <c r="X28" s="70"/>
      <c r="Y28" s="70"/>
      <c r="Z28" s="70"/>
      <c r="AA28" s="70"/>
      <c r="AB28" s="70"/>
      <c r="AC28" s="70"/>
      <c r="AD28" s="70"/>
      <c r="AE28" s="70"/>
      <c r="AF28" s="70"/>
      <c r="AG28" s="70"/>
      <c r="AH28" s="70"/>
      <c r="AI28" s="70"/>
      <c r="AJ28" s="70"/>
      <c r="AK28" s="70"/>
      <c r="AL28" s="70"/>
      <c r="AM28" s="70"/>
      <c r="AN28" s="70"/>
      <c r="AO28" s="70"/>
      <c r="AP28" s="70"/>
      <c r="AQ28" s="70"/>
      <c r="AR28" s="70"/>
      <c r="AS28" s="70"/>
      <c r="AT28" s="70"/>
    </row>
    <row r="29" spans="1:46" s="36" customFormat="1" ht="18" customHeight="1">
      <c r="A29" s="53"/>
      <c r="B29" s="47" t="s">
        <v>106</v>
      </c>
      <c r="C29" s="48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67"/>
      <c r="AE29" s="67"/>
      <c r="AF29" s="67"/>
      <c r="AG29" s="67"/>
      <c r="AH29" s="67"/>
      <c r="AI29" s="67"/>
      <c r="AJ29" s="67"/>
      <c r="AK29" s="67"/>
      <c r="AL29" s="67"/>
      <c r="AM29" s="67"/>
      <c r="AN29" s="67"/>
      <c r="AO29" s="67"/>
      <c r="AP29" s="67"/>
      <c r="AQ29" s="67"/>
      <c r="AR29" s="67"/>
      <c r="AS29" s="67"/>
      <c r="AT29" s="76">
        <f>+IF('O2'!AR20&lt;&gt;"",IF((1+OUT_2_Check!$Q$4)*SUM('O2'!D20:AQ20)&lt;'O2'!AR20,1,IF((1-OUT_2_Check!$Q$4)*SUM('O2'!D20:AQ20)&gt;'O2'!AR20,1,0)),IF(SUM('O2'!D20:AQ20)&lt;&gt;0,1,0))</f>
        <v>0</v>
      </c>
    </row>
    <row r="30" spans="1:46" s="36" customFormat="1" ht="18" customHeight="1">
      <c r="A30" s="46"/>
      <c r="B30" s="47" t="s">
        <v>107</v>
      </c>
      <c r="C30" s="48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67"/>
      <c r="AE30" s="67"/>
      <c r="AF30" s="67"/>
      <c r="AG30" s="67"/>
      <c r="AH30" s="67"/>
      <c r="AI30" s="67"/>
      <c r="AJ30" s="67"/>
      <c r="AK30" s="67"/>
      <c r="AL30" s="67"/>
      <c r="AM30" s="67"/>
      <c r="AN30" s="67"/>
      <c r="AO30" s="67"/>
      <c r="AP30" s="67"/>
      <c r="AQ30" s="67"/>
      <c r="AR30" s="67"/>
      <c r="AS30" s="67"/>
      <c r="AT30" s="76">
        <f>+IF('O2'!AR21&lt;&gt;"",IF((1+OUT_2_Check!$Q$4)*SUM('O2'!D21:AQ21)&lt;'O2'!AR21,1,IF((1-OUT_2_Check!$Q$4)*SUM('O2'!D21:AQ21)&gt;'O2'!AR21,1,0)),IF(SUM('O2'!D21:AQ21)&lt;&gt;0,1,0))</f>
        <v>0</v>
      </c>
    </row>
    <row r="31" spans="1:46" s="36" customFormat="1" ht="18" customHeight="1">
      <c r="A31" s="41"/>
      <c r="B31" s="47" t="s">
        <v>108</v>
      </c>
      <c r="C31" s="48"/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  <c r="AE31" s="67"/>
      <c r="AF31" s="67"/>
      <c r="AG31" s="67"/>
      <c r="AH31" s="67"/>
      <c r="AI31" s="67"/>
      <c r="AJ31" s="67"/>
      <c r="AK31" s="67"/>
      <c r="AL31" s="67"/>
      <c r="AM31" s="67"/>
      <c r="AN31" s="67"/>
      <c r="AO31" s="67"/>
      <c r="AP31" s="67"/>
      <c r="AQ31" s="67"/>
      <c r="AR31" s="67"/>
      <c r="AS31" s="67"/>
      <c r="AT31" s="76">
        <f>+IF('O2'!AR22&lt;&gt;"",IF((1+OUT_2_Check!$Q$4)*SUM('O2'!D22:AQ22)&lt;'O2'!AR22,1,IF((1-OUT_2_Check!$Q$4)*SUM('O2'!D22:AQ22)&gt;'O2'!AR22,1,0)),IF(SUM('O2'!D22:AQ22)&lt;&gt;0,1,0))</f>
        <v>0</v>
      </c>
    </row>
    <row r="32" spans="1:46" s="36" customFormat="1" ht="18" customHeight="1">
      <c r="A32" s="53"/>
      <c r="B32" s="48" t="s">
        <v>11</v>
      </c>
      <c r="C32" s="48"/>
      <c r="D32" s="66">
        <f>+IF('O2'!D23&lt;&gt;"", IF((1+OUT_2_Check!$Q$4)*SUM('O2'!D20:D22)&lt;'O2'!D23,1,IF((1-OUT_2_Check!$Q$4)*SUM('O2'!D20:D22)&gt;'O2'!D23,1,0)),IF(SUM('O2'!D20:D22)&lt;&gt;0,1,0))</f>
        <v>0</v>
      </c>
      <c r="E32" s="66">
        <f>+IF('O2'!E23&lt;&gt;"", IF((1+OUT_2_Check!$Q$4)*SUM('O2'!E20:E22)&lt;'O2'!E23,1,IF((1-OUT_2_Check!$Q$4)*SUM('O2'!E20:E22)&gt;'O2'!E23,1,0)),IF(SUM('O2'!E20:E22)&lt;&gt;0,1,0))</f>
        <v>0</v>
      </c>
      <c r="F32" s="66">
        <f>+IF('O2'!F23&lt;&gt;"", IF((1+OUT_2_Check!$Q$4)*SUM('O2'!F20:F22)&lt;'O2'!F23,1,IF((1-OUT_2_Check!$Q$4)*SUM('O2'!F20:F22)&gt;'O2'!F23,1,0)),IF(SUM('O2'!F20:F22)&lt;&gt;0,1,0))</f>
        <v>0</v>
      </c>
      <c r="G32" s="66">
        <f>+IF('O2'!G23&lt;&gt;"", IF((1+OUT_2_Check!$Q$4)*SUM('O2'!G20:G22)&lt;'O2'!G23,1,IF((1-OUT_2_Check!$Q$4)*SUM('O2'!G20:G22)&gt;'O2'!G23,1,0)),IF(SUM('O2'!G20:G22)&lt;&gt;0,1,0))</f>
        <v>0</v>
      </c>
      <c r="H32" s="66">
        <f>+IF('O2'!H23&lt;&gt;"", IF((1+OUT_2_Check!$Q$4)*SUM('O2'!H20:H22)&lt;'O2'!H23,1,IF((1-OUT_2_Check!$Q$4)*SUM('O2'!H20:H22)&gt;'O2'!H23,1,0)),IF(SUM('O2'!H20:H22)&lt;&gt;0,1,0))</f>
        <v>0</v>
      </c>
      <c r="I32" s="66">
        <f>+IF('O2'!I23&lt;&gt;"", IF((1+OUT_2_Check!$Q$4)*SUM('O2'!I20:I22)&lt;'O2'!I23,1,IF((1-OUT_2_Check!$Q$4)*SUM('O2'!I20:I22)&gt;'O2'!I23,1,0)),IF(SUM('O2'!I20:I22)&lt;&gt;0,1,0))</f>
        <v>0</v>
      </c>
      <c r="J32" s="66">
        <f>+IF('O2'!J23&lt;&gt;"", IF((1+OUT_2_Check!$Q$4)*SUM('O2'!J20:J22)&lt;'O2'!J23,1,IF((1-OUT_2_Check!$Q$4)*SUM('O2'!J20:J22)&gt;'O2'!J23,1,0)),IF(SUM('O2'!J20:J22)&lt;&gt;0,1,0))</f>
        <v>0</v>
      </c>
      <c r="K32" s="66">
        <f>+IF('O2'!L23&lt;&gt;"", IF((1+OUT_2_Check!$Q$4)*SUM('O2'!L20:L22)&lt;'O2'!L23,1,IF((1-OUT_2_Check!$Q$4)*SUM('O2'!L20:L22)&gt;'O2'!L23,1,0)),IF(SUM('O2'!L20:L22)&lt;&gt;0,1,0))</f>
        <v>0</v>
      </c>
      <c r="L32" s="66">
        <f>+IF('O2'!M23&lt;&gt;"", IF((1+OUT_2_Check!$Q$4)*SUM('O2'!M20:M22)&lt;'O2'!M23,1,IF((1-OUT_2_Check!$Q$4)*SUM('O2'!M20:M22)&gt;'O2'!M23,1,0)),IF(SUM('O2'!M20:M22)&lt;&gt;0,1,0))</f>
        <v>0</v>
      </c>
      <c r="M32" s="66">
        <f>+IF('O2'!N23&lt;&gt;"", IF((1+OUT_2_Check!$Q$4)*SUM('O2'!N20:N22)&lt;'O2'!N23,1,IF((1-OUT_2_Check!$Q$4)*SUM('O2'!N20:N22)&gt;'O2'!N23,1,0)),IF(SUM('O2'!N20:N22)&lt;&gt;0,1,0))</f>
        <v>0</v>
      </c>
      <c r="N32" s="66">
        <f>+IF('O2'!O23&lt;&gt;"", IF((1+OUT_2_Check!$Q$4)*SUM('O2'!O20:O22)&lt;'O2'!O23,1,IF((1-OUT_2_Check!$Q$4)*SUM('O2'!O20:O22)&gt;'O2'!O23,1,0)),IF(SUM('O2'!O20:O22)&lt;&gt;0,1,0))</f>
        <v>0</v>
      </c>
      <c r="O32" s="66">
        <f>+IF('O2'!P23&lt;&gt;"", IF((1+OUT_2_Check!$Q$4)*SUM('O2'!P20:P22)&lt;'O2'!P23,1,IF((1-OUT_2_Check!$Q$4)*SUM('O2'!P20:P22)&gt;'O2'!P23,1,0)),IF(SUM('O2'!P20:P22)&lt;&gt;0,1,0))</f>
        <v>0</v>
      </c>
      <c r="P32" s="66">
        <f>+IF('O2'!Q23&lt;&gt;"", IF((1+OUT_2_Check!$Q$4)*SUM('O2'!Q20:Q22)&lt;'O2'!Q23,1,IF((1-OUT_2_Check!$Q$4)*SUM('O2'!Q20:Q22)&gt;'O2'!Q23,1,0)),IF(SUM('O2'!Q20:Q22)&lt;&gt;0,1,0))</f>
        <v>0</v>
      </c>
      <c r="Q32" s="66">
        <f>+IF('O2'!R23&lt;&gt;"", IF((1+OUT_2_Check!$Q$4)*SUM('O2'!R20:R22)&lt;'O2'!R23,1,IF((1-OUT_2_Check!$Q$4)*SUM('O2'!R20:R22)&gt;'O2'!R23,1,0)),IF(SUM('O2'!R20:R22)&lt;&gt;0,1,0))</f>
        <v>0</v>
      </c>
      <c r="R32" s="66">
        <f>+IF('O2'!S23&lt;&gt;"", IF((1+OUT_2_Check!$Q$4)*SUM('O2'!S20:S22)&lt;'O2'!S23,1,IF((1-OUT_2_Check!$Q$4)*SUM('O2'!S20:S22)&gt;'O2'!S23,1,0)),IF(SUM('O2'!S20:S22)&lt;&gt;0,1,0))</f>
        <v>0</v>
      </c>
      <c r="S32" s="66">
        <f>+IF('O2'!T23&lt;&gt;"", IF((1+OUT_2_Check!$Q$4)*SUM('O2'!T20:T22)&lt;'O2'!T23,1,IF((1-OUT_2_Check!$Q$4)*SUM('O2'!T20:T22)&gt;'O2'!T23,1,0)),IF(SUM('O2'!T20:T22)&lt;&gt;0,1,0))</f>
        <v>0</v>
      </c>
      <c r="T32" s="66" t="e">
        <f>+IF('O2'!#REF!&lt;&gt;"", IF((1+OUT_2_Check!$Q$4)*SUM('O2'!#REF!)&lt;'O2'!#REF!,1,IF((1-OUT_2_Check!$Q$4)*SUM('O2'!#REF!)&gt;'O2'!#REF!,1,0)),IF(SUM('O2'!#REF!)&lt;&gt;0,1,0))</f>
        <v>#REF!</v>
      </c>
      <c r="U32" s="66">
        <f>+IF('O2'!U23&lt;&gt;"", IF((1+OUT_2_Check!$Q$4)*SUM('O2'!U20:U22)&lt;'O2'!U23,1,IF((1-OUT_2_Check!$Q$4)*SUM('O2'!U20:U22)&gt;'O2'!U23,1,0)),IF(SUM('O2'!U20:U22)&lt;&gt;0,1,0))</f>
        <v>0</v>
      </c>
      <c r="V32" s="66">
        <f>+IF('O2'!V23&lt;&gt;"", IF((1+OUT_2_Check!$Q$4)*SUM('O2'!V20:V22)&lt;'O2'!V23,1,IF((1-OUT_2_Check!$Q$4)*SUM('O2'!V20:V22)&gt;'O2'!V23,1,0)),IF(SUM('O2'!V20:V22)&lt;&gt;0,1,0))</f>
        <v>0</v>
      </c>
      <c r="W32" s="66">
        <f>+IF('O2'!W23&lt;&gt;"", IF((1+OUT_2_Check!$Q$4)*SUM('O2'!W20:W22)&lt;'O2'!W23,1,IF((1-OUT_2_Check!$Q$4)*SUM('O2'!W20:W22)&gt;'O2'!W23,1,0)),IF(SUM('O2'!W20:W22)&lt;&gt;0,1,0))</f>
        <v>0</v>
      </c>
      <c r="X32" s="66">
        <f>+IF('O2'!X23&lt;&gt;"", IF((1+OUT_2_Check!$Q$4)*SUM('O2'!X20:X22)&lt;'O2'!X23,1,IF((1-OUT_2_Check!$Q$4)*SUM('O2'!X20:X22)&gt;'O2'!X23,1,0)),IF(SUM('O2'!X20:X22)&lt;&gt;0,1,0))</f>
        <v>0</v>
      </c>
      <c r="Y32" s="66">
        <f>+IF('O2'!Y23&lt;&gt;"", IF((1+OUT_2_Check!$Q$4)*SUM('O2'!Y20:Y22)&lt;'O2'!Y23,1,IF((1-OUT_2_Check!$Q$4)*SUM('O2'!Y20:Y22)&gt;'O2'!Y23,1,0)),IF(SUM('O2'!Y20:Y22)&lt;&gt;0,1,0))</f>
        <v>0</v>
      </c>
      <c r="Z32" s="66">
        <f>+IF('O2'!Z23&lt;&gt;"", IF((1+OUT_2_Check!$Q$4)*SUM('O2'!Z20:Z22)&lt;'O2'!Z23,1,IF((1-OUT_2_Check!$Q$4)*SUM('O2'!Z20:Z22)&gt;'O2'!Z23,1,0)),IF(SUM('O2'!Z20:Z22)&lt;&gt;0,1,0))</f>
        <v>0</v>
      </c>
      <c r="AA32" s="66">
        <f>+IF('O2'!AA23&lt;&gt;"", IF((1+OUT_2_Check!$Q$4)*SUM('O2'!AA20:AA22)&lt;'O2'!AA23,1,IF((1-OUT_2_Check!$Q$4)*SUM('O2'!AA20:AA22)&gt;'O2'!AA23,1,0)),IF(SUM('O2'!AA20:AA22)&lt;&gt;0,1,0))</f>
        <v>0</v>
      </c>
      <c r="AB32" s="66">
        <f>+IF('O2'!AB23&lt;&gt;"", IF((1+OUT_2_Check!$Q$4)*SUM('O2'!AB20:AB22)&lt;'O2'!AB23,1,IF((1-OUT_2_Check!$Q$4)*SUM('O2'!AB20:AB22)&gt;'O2'!AB23,1,0)),IF(SUM('O2'!AB20:AB22)&lt;&gt;0,1,0))</f>
        <v>0</v>
      </c>
      <c r="AC32" s="66">
        <f>+IF('O2'!AC23&lt;&gt;"", IF((1+OUT_2_Check!$Q$4)*SUM('O2'!AC20:AC22)&lt;'O2'!AC23,1,IF((1-OUT_2_Check!$Q$4)*SUM('O2'!AC20:AC22)&gt;'O2'!AC23,1,0)),IF(SUM('O2'!AC20:AC22)&lt;&gt;0,1,0))</f>
        <v>0</v>
      </c>
      <c r="AD32" s="66">
        <f>+IF('O2'!AD23&lt;&gt;"", IF((1+OUT_2_Check!$Q$4)*SUM('O2'!AD20:AD22)&lt;'O2'!AD23,1,IF((1-OUT_2_Check!$Q$4)*SUM('O2'!AD20:AD22)&gt;'O2'!AD23,1,0)),IF(SUM('O2'!AD20:AD22)&lt;&gt;0,1,0))</f>
        <v>0</v>
      </c>
      <c r="AE32" s="66">
        <f>+IF('O2'!AE23&lt;&gt;"", IF((1+OUT_2_Check!$Q$4)*SUM('O2'!AE20:AE22)&lt;'O2'!AE23,1,IF((1-OUT_2_Check!$Q$4)*SUM('O2'!AE20:AE22)&gt;'O2'!AE23,1,0)),IF(SUM('O2'!AE20:AE22)&lt;&gt;0,1,0))</f>
        <v>0</v>
      </c>
      <c r="AF32" s="66">
        <f>+IF('O2'!AF23&lt;&gt;"", IF((1+OUT_2_Check!$Q$4)*SUM('O2'!AF20:AF22)&lt;'O2'!AF23,1,IF((1-OUT_2_Check!$Q$4)*SUM('O2'!AF20:AF22)&gt;'O2'!AF23,1,0)),IF(SUM('O2'!AF20:AF22)&lt;&gt;0,1,0))</f>
        <v>0</v>
      </c>
      <c r="AG32" s="66">
        <f>+IF('O2'!AG23&lt;&gt;"", IF((1+OUT_2_Check!$Q$4)*SUM('O2'!AG20:AG22)&lt;'O2'!AG23,1,IF((1-OUT_2_Check!$Q$4)*SUM('O2'!AG20:AG22)&gt;'O2'!AG23,1,0)),IF(SUM('O2'!AG20:AG22)&lt;&gt;0,1,0))</f>
        <v>0</v>
      </c>
      <c r="AH32" s="66">
        <f>+IF('O2'!AH23&lt;&gt;"", IF((1+OUT_2_Check!$Q$4)*SUM('O2'!AH20:AH22)&lt;'O2'!AH23,1,IF((1-OUT_2_Check!$Q$4)*SUM('O2'!AH20:AH22)&gt;'O2'!AH23,1,0)),IF(SUM('O2'!AH20:AH22)&lt;&gt;0,1,0))</f>
        <v>0</v>
      </c>
      <c r="AI32" s="66">
        <f>+IF('O2'!AI23&lt;&gt;"", IF((1+OUT_2_Check!$Q$4)*SUM('O2'!AI20:AI22)&lt;'O2'!AI23,1,IF((1-OUT_2_Check!$Q$4)*SUM('O2'!AI20:AI22)&gt;'O2'!AI23,1,0)),IF(SUM('O2'!AI20:AI22)&lt;&gt;0,1,0))</f>
        <v>0</v>
      </c>
      <c r="AJ32" s="66">
        <f>+IF('O2'!AJ23&lt;&gt;"", IF((1+OUT_2_Check!$Q$4)*SUM('O2'!AJ20:AJ22)&lt;'O2'!AJ23,1,IF((1-OUT_2_Check!$Q$4)*SUM('O2'!AJ20:AJ22)&gt;'O2'!AJ23,1,0)),IF(SUM('O2'!AJ20:AJ22)&lt;&gt;0,1,0))</f>
        <v>0</v>
      </c>
      <c r="AK32" s="66">
        <f>+IF('O2'!AK23&lt;&gt;"", IF((1+OUT_2_Check!$Q$4)*SUM('O2'!AK20:AK22)&lt;'O2'!AK23,1,IF((1-OUT_2_Check!$Q$4)*SUM('O2'!AK20:AK22)&gt;'O2'!AK23,1,0)),IF(SUM('O2'!AK20:AK22)&lt;&gt;0,1,0))</f>
        <v>0</v>
      </c>
      <c r="AL32" s="66">
        <f>+IF('O2'!AL23&lt;&gt;"", IF((1+OUT_2_Check!$Q$4)*SUM('O2'!AL20:AL22)&lt;'O2'!AL23,1,IF((1-OUT_2_Check!$Q$4)*SUM('O2'!AL20:AL22)&gt;'O2'!AL23,1,0)),IF(SUM('O2'!AL20:AL22)&lt;&gt;0,1,0))</f>
        <v>0</v>
      </c>
      <c r="AM32" s="66">
        <f>+IF('O2'!AM23&lt;&gt;"", IF((1+OUT_2_Check!$Q$4)*SUM('O2'!AM20:AM22)&lt;'O2'!AM23,1,IF((1-OUT_2_Check!$Q$4)*SUM('O2'!AM20:AM22)&gt;'O2'!AM23,1,0)),IF(SUM('O2'!AM20:AM22)&lt;&gt;0,1,0))</f>
        <v>0</v>
      </c>
      <c r="AN32" s="66" t="e">
        <f>+IF('O2'!#REF!&lt;&gt;"", IF((1+OUT_2_Check!$Q$4)*SUM('O2'!#REF!)&lt;'O2'!#REF!,1,IF((1-OUT_2_Check!$Q$4)*SUM('O2'!#REF!)&gt;'O2'!#REF!,1,0)),IF(SUM('O2'!#REF!)&lt;&gt;0,1,0))</f>
        <v>#REF!</v>
      </c>
      <c r="AO32" s="66" t="e">
        <f>+IF('O2'!#REF!&lt;&gt;"", IF((1+OUT_2_Check!$Q$4)*SUM('O2'!#REF!)&lt;'O2'!#REF!,1,IF((1-OUT_2_Check!$Q$4)*SUM('O2'!#REF!)&gt;'O2'!#REF!,1,0)),IF(SUM('O2'!#REF!)&lt;&gt;0,1,0))</f>
        <v>#REF!</v>
      </c>
      <c r="AP32" s="66">
        <f>+IF('O2'!AN23&lt;&gt;"", IF((1+OUT_2_Check!$Q$4)*SUM('O2'!AN20:AN22)&lt;'O2'!AN23,1,IF((1-OUT_2_Check!$Q$4)*SUM('O2'!AN20:AN22)&gt;'O2'!AN23,1,0)),IF(SUM('O2'!AN20:AN22)&lt;&gt;0,1,0))</f>
        <v>0</v>
      </c>
      <c r="AQ32" s="66">
        <f>+IF('O2'!AO23&lt;&gt;"", IF((1+OUT_2_Check!$Q$4)*SUM('O2'!AO20:AO22)&lt;'O2'!AO23,1,IF((1-OUT_2_Check!$Q$4)*SUM('O2'!AO20:AO22)&gt;'O2'!AO23,1,0)),IF(SUM('O2'!AO20:AO22)&lt;&gt;0,1,0))</f>
        <v>0</v>
      </c>
      <c r="AR32" s="66">
        <f>+IF('O2'!AP23&lt;&gt;"", IF((1+OUT_2_Check!$Q$4)*SUM('O2'!AP20:AP22)&lt;'O2'!AP23,1,IF((1-OUT_2_Check!$Q$4)*SUM('O2'!AP20:AP22)&gt;'O2'!AP23,1,0)),IF(SUM('O2'!AP20:AP22)&lt;&gt;0,1,0))</f>
        <v>0</v>
      </c>
      <c r="AS32" s="66">
        <f>+IF('O2'!AQ23&lt;&gt;"", IF((1+OUT_2_Check!$Q$4)*SUM('O2'!AQ20:AQ22)&lt;'O2'!AQ23,1,IF((1-OUT_2_Check!$Q$4)*SUM('O2'!AQ20:AQ22)&gt;'O2'!AQ23,1,0)),IF(SUM('O2'!AQ20:AQ22)&lt;&gt;0,1,0))</f>
        <v>0</v>
      </c>
      <c r="AT32" s="76">
        <f>+IF('O2'!AR23&lt;&gt;"",IF((1+OUT_2_Check!$Q$4)*SUM('O2'!D23:AQ23)&lt;'O2'!AR23,1,IF((1-OUT_2_Check!$Q$4)*SUM('O2'!D23:AQ23)&gt;'O2'!AR23,1,0)),IF(SUM('O2'!D23:AQ23)&lt;&gt;0,1,0))</f>
        <v>0</v>
      </c>
    </row>
    <row r="33" spans="1:46" s="36" customFormat="1" ht="18" customHeight="1">
      <c r="A33" s="53"/>
      <c r="B33" s="54"/>
      <c r="C33" s="54"/>
      <c r="D33" s="69"/>
      <c r="E33" s="69"/>
      <c r="F33" s="69"/>
      <c r="G33" s="69"/>
      <c r="H33" s="69"/>
      <c r="I33" s="69"/>
      <c r="J33" s="69"/>
      <c r="K33" s="69"/>
      <c r="L33" s="69"/>
      <c r="M33" s="69"/>
      <c r="N33" s="69"/>
      <c r="O33" s="69"/>
      <c r="P33" s="69"/>
      <c r="Q33" s="69"/>
      <c r="R33" s="69"/>
      <c r="S33" s="69"/>
      <c r="T33" s="69"/>
      <c r="U33" s="69"/>
      <c r="V33" s="69"/>
      <c r="W33" s="69"/>
      <c r="X33" s="69"/>
      <c r="Y33" s="69"/>
      <c r="Z33" s="69"/>
      <c r="AA33" s="69"/>
      <c r="AB33" s="69"/>
      <c r="AC33" s="69"/>
      <c r="AD33" s="69"/>
      <c r="AE33" s="69"/>
      <c r="AF33" s="69"/>
      <c r="AG33" s="69"/>
      <c r="AH33" s="69"/>
      <c r="AI33" s="69"/>
      <c r="AJ33" s="69"/>
      <c r="AK33" s="69"/>
      <c r="AL33" s="69"/>
      <c r="AM33" s="69"/>
      <c r="AN33" s="69"/>
      <c r="AO33" s="69"/>
      <c r="AP33" s="69"/>
      <c r="AQ33" s="69"/>
      <c r="AR33" s="69"/>
      <c r="AS33" s="69"/>
      <c r="AT33" s="69"/>
    </row>
    <row r="34" spans="1:46" s="36" customFormat="1" ht="18" customHeight="1">
      <c r="A34" s="46"/>
      <c r="B34" s="42" t="s">
        <v>13</v>
      </c>
      <c r="C34" s="43"/>
      <c r="D34" s="70"/>
      <c r="E34" s="70"/>
      <c r="F34" s="70"/>
      <c r="G34" s="70"/>
      <c r="H34" s="70"/>
      <c r="I34" s="70"/>
      <c r="J34" s="70"/>
      <c r="K34" s="70"/>
      <c r="L34" s="70"/>
      <c r="M34" s="70"/>
      <c r="N34" s="70"/>
      <c r="O34" s="70"/>
      <c r="P34" s="70"/>
      <c r="Q34" s="70"/>
      <c r="R34" s="70"/>
      <c r="S34" s="70"/>
      <c r="T34" s="70"/>
      <c r="U34" s="70"/>
      <c r="V34" s="70"/>
      <c r="W34" s="70"/>
      <c r="X34" s="70"/>
      <c r="Y34" s="70"/>
      <c r="Z34" s="70"/>
      <c r="AA34" s="70"/>
      <c r="AB34" s="70"/>
      <c r="AC34" s="70"/>
      <c r="AD34" s="70"/>
      <c r="AE34" s="70"/>
      <c r="AF34" s="70"/>
      <c r="AG34" s="70"/>
      <c r="AH34" s="70"/>
      <c r="AI34" s="70"/>
      <c r="AJ34" s="70"/>
      <c r="AK34" s="70"/>
      <c r="AL34" s="70"/>
      <c r="AM34" s="70"/>
      <c r="AN34" s="70"/>
      <c r="AO34" s="70"/>
      <c r="AP34" s="70"/>
      <c r="AQ34" s="70"/>
      <c r="AR34" s="70"/>
      <c r="AS34" s="70"/>
      <c r="AT34" s="70"/>
    </row>
    <row r="35" spans="1:46" s="36" customFormat="1" ht="18" customHeight="1">
      <c r="A35" s="46"/>
      <c r="B35" s="47" t="s">
        <v>106</v>
      </c>
      <c r="C35" s="48"/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  <c r="Q35" s="67"/>
      <c r="R35" s="67"/>
      <c r="S35" s="67"/>
      <c r="T35" s="67"/>
      <c r="U35" s="67"/>
      <c r="V35" s="67"/>
      <c r="W35" s="67"/>
      <c r="X35" s="67"/>
      <c r="Y35" s="67"/>
      <c r="Z35" s="67"/>
      <c r="AA35" s="67"/>
      <c r="AB35" s="67"/>
      <c r="AC35" s="67"/>
      <c r="AD35" s="67"/>
      <c r="AE35" s="67"/>
      <c r="AF35" s="67"/>
      <c r="AG35" s="67"/>
      <c r="AH35" s="67"/>
      <c r="AI35" s="67"/>
      <c r="AJ35" s="67"/>
      <c r="AK35" s="67"/>
      <c r="AL35" s="67"/>
      <c r="AM35" s="67"/>
      <c r="AN35" s="67"/>
      <c r="AO35" s="67"/>
      <c r="AP35" s="67"/>
      <c r="AQ35" s="67"/>
      <c r="AR35" s="67"/>
      <c r="AS35" s="67"/>
      <c r="AT35" s="76">
        <f>+IF('O2'!AR25&lt;&gt;"",IF((1+OUT_2_Check!$Q$4)*SUM('O2'!D25:AQ25)&lt;'O2'!AR25,1,IF((1-OUT_2_Check!$Q$4)*SUM('O2'!D25:AQ25)&gt;'O2'!AR25,1,0)),IF(SUM('O2'!D25:AQ25)&lt;&gt;0,1,0))</f>
        <v>0</v>
      </c>
    </row>
    <row r="36" spans="1:46" s="36" customFormat="1" ht="18" customHeight="1">
      <c r="A36" s="46"/>
      <c r="B36" s="47" t="s">
        <v>107</v>
      </c>
      <c r="C36" s="48"/>
      <c r="D36" s="67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67"/>
      <c r="Q36" s="67"/>
      <c r="R36" s="67"/>
      <c r="S36" s="67"/>
      <c r="T36" s="67"/>
      <c r="U36" s="67"/>
      <c r="V36" s="67"/>
      <c r="W36" s="67"/>
      <c r="X36" s="67"/>
      <c r="Y36" s="67"/>
      <c r="Z36" s="67"/>
      <c r="AA36" s="67"/>
      <c r="AB36" s="67"/>
      <c r="AC36" s="67"/>
      <c r="AD36" s="67"/>
      <c r="AE36" s="67"/>
      <c r="AF36" s="67"/>
      <c r="AG36" s="67"/>
      <c r="AH36" s="67"/>
      <c r="AI36" s="67"/>
      <c r="AJ36" s="67"/>
      <c r="AK36" s="67"/>
      <c r="AL36" s="67"/>
      <c r="AM36" s="67"/>
      <c r="AN36" s="67"/>
      <c r="AO36" s="67"/>
      <c r="AP36" s="67"/>
      <c r="AQ36" s="67"/>
      <c r="AR36" s="67"/>
      <c r="AS36" s="67"/>
      <c r="AT36" s="76">
        <f>+IF('O2'!AR26&lt;&gt;"",IF((1+OUT_2_Check!$Q$4)*SUM('O2'!D26:AQ26)&lt;'O2'!AR26,1,IF((1-OUT_2_Check!$Q$4)*SUM('O2'!D26:AQ26)&gt;'O2'!AR26,1,0)),IF(SUM('O2'!D26:AQ26)&lt;&gt;0,1,0))</f>
        <v>0</v>
      </c>
    </row>
    <row r="37" spans="1:46" s="36" customFormat="1" ht="18" customHeight="1">
      <c r="A37" s="41"/>
      <c r="B37" s="47" t="s">
        <v>108</v>
      </c>
      <c r="C37" s="48"/>
      <c r="D37" s="67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7"/>
      <c r="Q37" s="67"/>
      <c r="R37" s="67"/>
      <c r="S37" s="67"/>
      <c r="T37" s="67"/>
      <c r="U37" s="67"/>
      <c r="V37" s="67"/>
      <c r="W37" s="67"/>
      <c r="X37" s="67"/>
      <c r="Y37" s="67"/>
      <c r="Z37" s="67"/>
      <c r="AA37" s="67"/>
      <c r="AB37" s="67"/>
      <c r="AC37" s="67"/>
      <c r="AD37" s="67"/>
      <c r="AE37" s="67"/>
      <c r="AF37" s="67"/>
      <c r="AG37" s="67"/>
      <c r="AH37" s="67"/>
      <c r="AI37" s="67"/>
      <c r="AJ37" s="67"/>
      <c r="AK37" s="67"/>
      <c r="AL37" s="67"/>
      <c r="AM37" s="67"/>
      <c r="AN37" s="67"/>
      <c r="AO37" s="67"/>
      <c r="AP37" s="67"/>
      <c r="AQ37" s="67"/>
      <c r="AR37" s="67"/>
      <c r="AS37" s="67"/>
      <c r="AT37" s="76">
        <f>+IF('O2'!AR27&lt;&gt;"",IF((1+OUT_2_Check!$Q$4)*SUM('O2'!D27:AQ27)&lt;'O2'!AR27,1,IF((1-OUT_2_Check!$Q$4)*SUM('O2'!D27:AQ27)&gt;'O2'!AR27,1,0)),IF(SUM('O2'!D27:AQ27)&lt;&gt;0,1,0))</f>
        <v>0</v>
      </c>
    </row>
    <row r="38" spans="1:46" s="36" customFormat="1" ht="18" customHeight="1">
      <c r="A38" s="46"/>
      <c r="B38" s="48" t="s">
        <v>11</v>
      </c>
      <c r="C38" s="48"/>
      <c r="D38" s="66">
        <f>+IF('O2'!D28&lt;&gt;"", IF((1+OUT_2_Check!$Q$4)*SUM('O2'!D25:D27)&lt;'O2'!D28,1,IF((1-OUT_2_Check!$Q$4)*SUM('O2'!D25:D27)&gt;'O2'!D28,1,0)),IF(SUM('O2'!D25:D27)&lt;&gt;0,1,0))</f>
        <v>0</v>
      </c>
      <c r="E38" s="66">
        <f>+IF('O2'!E28&lt;&gt;"", IF((1+OUT_2_Check!$Q$4)*SUM('O2'!E25:E27)&lt;'O2'!E28,1,IF((1-OUT_2_Check!$Q$4)*SUM('O2'!E25:E27)&gt;'O2'!E28,1,0)),IF(SUM('O2'!E25:E27)&lt;&gt;0,1,0))</f>
        <v>0</v>
      </c>
      <c r="F38" s="66">
        <f>+IF('O2'!F28&lt;&gt;"", IF((1+OUT_2_Check!$Q$4)*SUM('O2'!F25:F27)&lt;'O2'!F28,1,IF((1-OUT_2_Check!$Q$4)*SUM('O2'!F25:F27)&gt;'O2'!F28,1,0)),IF(SUM('O2'!F25:F27)&lt;&gt;0,1,0))</f>
        <v>0</v>
      </c>
      <c r="G38" s="66">
        <f>+IF('O2'!G28&lt;&gt;"", IF((1+OUT_2_Check!$Q$4)*SUM('O2'!G25:G27)&lt;'O2'!G28,1,IF((1-OUT_2_Check!$Q$4)*SUM('O2'!G25:G27)&gt;'O2'!G28,1,0)),IF(SUM('O2'!G25:G27)&lt;&gt;0,1,0))</f>
        <v>0</v>
      </c>
      <c r="H38" s="66">
        <f>+IF('O2'!H28&lt;&gt;"", IF((1+OUT_2_Check!$Q$4)*SUM('O2'!H25:H27)&lt;'O2'!H28,1,IF((1-OUT_2_Check!$Q$4)*SUM('O2'!H25:H27)&gt;'O2'!H28,1,0)),IF(SUM('O2'!H25:H27)&lt;&gt;0,1,0))</f>
        <v>0</v>
      </c>
      <c r="I38" s="66">
        <f>+IF('O2'!I28&lt;&gt;"", IF((1+OUT_2_Check!$Q$4)*SUM('O2'!I25:I27)&lt;'O2'!I28,1,IF((1-OUT_2_Check!$Q$4)*SUM('O2'!I25:I27)&gt;'O2'!I28,1,0)),IF(SUM('O2'!I25:I27)&lt;&gt;0,1,0))</f>
        <v>0</v>
      </c>
      <c r="J38" s="66">
        <f>+IF('O2'!J28&lt;&gt;"", IF((1+OUT_2_Check!$Q$4)*SUM('O2'!J25:J27)&lt;'O2'!J28,1,IF((1-OUT_2_Check!$Q$4)*SUM('O2'!J25:J27)&gt;'O2'!J28,1,0)),IF(SUM('O2'!J25:J27)&lt;&gt;0,1,0))</f>
        <v>0</v>
      </c>
      <c r="K38" s="66">
        <f>+IF('O2'!L28&lt;&gt;"", IF((1+OUT_2_Check!$Q$4)*SUM('O2'!L25:L27)&lt;'O2'!L28,1,IF((1-OUT_2_Check!$Q$4)*SUM('O2'!L25:L27)&gt;'O2'!L28,1,0)),IF(SUM('O2'!L25:L27)&lt;&gt;0,1,0))</f>
        <v>0</v>
      </c>
      <c r="L38" s="66">
        <f>+IF('O2'!M28&lt;&gt;"", IF((1+OUT_2_Check!$Q$4)*SUM('O2'!M25:M27)&lt;'O2'!M28,1,IF((1-OUT_2_Check!$Q$4)*SUM('O2'!M25:M27)&gt;'O2'!M28,1,0)),IF(SUM('O2'!M25:M27)&lt;&gt;0,1,0))</f>
        <v>0</v>
      </c>
      <c r="M38" s="66">
        <f>+IF('O2'!N28&lt;&gt;"", IF((1+OUT_2_Check!$Q$4)*SUM('O2'!N25:N27)&lt;'O2'!N28,1,IF((1-OUT_2_Check!$Q$4)*SUM('O2'!N25:N27)&gt;'O2'!N28,1,0)),IF(SUM('O2'!N25:N27)&lt;&gt;0,1,0))</f>
        <v>0</v>
      </c>
      <c r="N38" s="66">
        <f>+IF('O2'!O28&lt;&gt;"", IF((1+OUT_2_Check!$Q$4)*SUM('O2'!O25:O27)&lt;'O2'!O28,1,IF((1-OUT_2_Check!$Q$4)*SUM('O2'!O25:O27)&gt;'O2'!O28,1,0)),IF(SUM('O2'!O25:O27)&lt;&gt;0,1,0))</f>
        <v>0</v>
      </c>
      <c r="O38" s="66">
        <f>+IF('O2'!P28&lt;&gt;"", IF((1+OUT_2_Check!$Q$4)*SUM('O2'!P25:P27)&lt;'O2'!P28,1,IF((1-OUT_2_Check!$Q$4)*SUM('O2'!P25:P27)&gt;'O2'!P28,1,0)),IF(SUM('O2'!P25:P27)&lt;&gt;0,1,0))</f>
        <v>0</v>
      </c>
      <c r="P38" s="66">
        <f>+IF('O2'!Q28&lt;&gt;"", IF((1+OUT_2_Check!$Q$4)*SUM('O2'!Q25:Q27)&lt;'O2'!Q28,1,IF((1-OUT_2_Check!$Q$4)*SUM('O2'!Q25:Q27)&gt;'O2'!Q28,1,0)),IF(SUM('O2'!Q25:Q27)&lt;&gt;0,1,0))</f>
        <v>0</v>
      </c>
      <c r="Q38" s="66">
        <f>+IF('O2'!R28&lt;&gt;"", IF((1+OUT_2_Check!$Q$4)*SUM('O2'!R25:R27)&lt;'O2'!R28,1,IF((1-OUT_2_Check!$Q$4)*SUM('O2'!R25:R27)&gt;'O2'!R28,1,0)),IF(SUM('O2'!R25:R27)&lt;&gt;0,1,0))</f>
        <v>0</v>
      </c>
      <c r="R38" s="66">
        <f>+IF('O2'!S28&lt;&gt;"", IF((1+OUT_2_Check!$Q$4)*SUM('O2'!S25:S27)&lt;'O2'!S28,1,IF((1-OUT_2_Check!$Q$4)*SUM('O2'!S25:S27)&gt;'O2'!S28,1,0)),IF(SUM('O2'!S25:S27)&lt;&gt;0,1,0))</f>
        <v>0</v>
      </c>
      <c r="S38" s="66">
        <f>+IF('O2'!T28&lt;&gt;"", IF((1+OUT_2_Check!$Q$4)*SUM('O2'!T25:T27)&lt;'O2'!T28,1,IF((1-OUT_2_Check!$Q$4)*SUM('O2'!T25:T27)&gt;'O2'!T28,1,0)),IF(SUM('O2'!T25:T27)&lt;&gt;0,1,0))</f>
        <v>0</v>
      </c>
      <c r="T38" s="66" t="e">
        <f>+IF('O2'!#REF!&lt;&gt;"", IF((1+OUT_2_Check!$Q$4)*SUM('O2'!#REF!)&lt;'O2'!#REF!,1,IF((1-OUT_2_Check!$Q$4)*SUM('O2'!#REF!)&gt;'O2'!#REF!,1,0)),IF(SUM('O2'!#REF!)&lt;&gt;0,1,0))</f>
        <v>#REF!</v>
      </c>
      <c r="U38" s="66">
        <f>+IF('O2'!U28&lt;&gt;"", IF((1+OUT_2_Check!$Q$4)*SUM('O2'!U25:U27)&lt;'O2'!U28,1,IF((1-OUT_2_Check!$Q$4)*SUM('O2'!U25:U27)&gt;'O2'!U28,1,0)),IF(SUM('O2'!U25:U27)&lt;&gt;0,1,0))</f>
        <v>0</v>
      </c>
      <c r="V38" s="66">
        <f>+IF('O2'!V28&lt;&gt;"", IF((1+OUT_2_Check!$Q$4)*SUM('O2'!V25:V27)&lt;'O2'!V28,1,IF((1-OUT_2_Check!$Q$4)*SUM('O2'!V25:V27)&gt;'O2'!V28,1,0)),IF(SUM('O2'!V25:V27)&lt;&gt;0,1,0))</f>
        <v>0</v>
      </c>
      <c r="W38" s="66">
        <f>+IF('O2'!W28&lt;&gt;"", IF((1+OUT_2_Check!$Q$4)*SUM('O2'!W25:W27)&lt;'O2'!W28,1,IF((1-OUT_2_Check!$Q$4)*SUM('O2'!W25:W27)&gt;'O2'!W28,1,0)),IF(SUM('O2'!W25:W27)&lt;&gt;0,1,0))</f>
        <v>0</v>
      </c>
      <c r="X38" s="66">
        <f>+IF('O2'!X28&lt;&gt;"", IF((1+OUT_2_Check!$Q$4)*SUM('O2'!X25:X27)&lt;'O2'!X28,1,IF((1-OUT_2_Check!$Q$4)*SUM('O2'!X25:X27)&gt;'O2'!X28,1,0)),IF(SUM('O2'!X25:X27)&lt;&gt;0,1,0))</f>
        <v>0</v>
      </c>
      <c r="Y38" s="66">
        <f>+IF('O2'!Y28&lt;&gt;"", IF((1+OUT_2_Check!$Q$4)*SUM('O2'!Y25:Y27)&lt;'O2'!Y28,1,IF((1-OUT_2_Check!$Q$4)*SUM('O2'!Y25:Y27)&gt;'O2'!Y28,1,0)),IF(SUM('O2'!Y25:Y27)&lt;&gt;0,1,0))</f>
        <v>0</v>
      </c>
      <c r="Z38" s="66">
        <f>+IF('O2'!Z28&lt;&gt;"", IF((1+OUT_2_Check!$Q$4)*SUM('O2'!Z25:Z27)&lt;'O2'!Z28,1,IF((1-OUT_2_Check!$Q$4)*SUM('O2'!Z25:Z27)&gt;'O2'!Z28,1,0)),IF(SUM('O2'!Z25:Z27)&lt;&gt;0,1,0))</f>
        <v>0</v>
      </c>
      <c r="AA38" s="66">
        <f>+IF('O2'!AA28&lt;&gt;"", IF((1+OUT_2_Check!$Q$4)*SUM('O2'!AA25:AA27)&lt;'O2'!AA28,1,IF((1-OUT_2_Check!$Q$4)*SUM('O2'!AA25:AA27)&gt;'O2'!AA28,1,0)),IF(SUM('O2'!AA25:AA27)&lt;&gt;0,1,0))</f>
        <v>0</v>
      </c>
      <c r="AB38" s="66">
        <f>+IF('O2'!AB28&lt;&gt;"", IF((1+OUT_2_Check!$Q$4)*SUM('O2'!AB25:AB27)&lt;'O2'!AB28,1,IF((1-OUT_2_Check!$Q$4)*SUM('O2'!AB25:AB27)&gt;'O2'!AB28,1,0)),IF(SUM('O2'!AB25:AB27)&lt;&gt;0,1,0))</f>
        <v>0</v>
      </c>
      <c r="AC38" s="66">
        <f>+IF('O2'!AC28&lt;&gt;"", IF((1+OUT_2_Check!$Q$4)*SUM('O2'!AC25:AC27)&lt;'O2'!AC28,1,IF((1-OUT_2_Check!$Q$4)*SUM('O2'!AC25:AC27)&gt;'O2'!AC28,1,0)),IF(SUM('O2'!AC25:AC27)&lt;&gt;0,1,0))</f>
        <v>0</v>
      </c>
      <c r="AD38" s="66">
        <f>+IF('O2'!AD28&lt;&gt;"", IF((1+OUT_2_Check!$Q$4)*SUM('O2'!AD25:AD27)&lt;'O2'!AD28,1,IF((1-OUT_2_Check!$Q$4)*SUM('O2'!AD25:AD27)&gt;'O2'!AD28,1,0)),IF(SUM('O2'!AD25:AD27)&lt;&gt;0,1,0))</f>
        <v>0</v>
      </c>
      <c r="AE38" s="66">
        <f>+IF('O2'!AE28&lt;&gt;"", IF((1+OUT_2_Check!$Q$4)*SUM('O2'!AE25:AE27)&lt;'O2'!AE28,1,IF((1-OUT_2_Check!$Q$4)*SUM('O2'!AE25:AE27)&gt;'O2'!AE28,1,0)),IF(SUM('O2'!AE25:AE27)&lt;&gt;0,1,0))</f>
        <v>0</v>
      </c>
      <c r="AF38" s="66">
        <f>+IF('O2'!AF28&lt;&gt;"", IF((1+OUT_2_Check!$Q$4)*SUM('O2'!AF25:AF27)&lt;'O2'!AF28,1,IF((1-OUT_2_Check!$Q$4)*SUM('O2'!AF25:AF27)&gt;'O2'!AF28,1,0)),IF(SUM('O2'!AF25:AF27)&lt;&gt;0,1,0))</f>
        <v>0</v>
      </c>
      <c r="AG38" s="66">
        <f>+IF('O2'!AG28&lt;&gt;"", IF((1+OUT_2_Check!$Q$4)*SUM('O2'!AG25:AG27)&lt;'O2'!AG28,1,IF((1-OUT_2_Check!$Q$4)*SUM('O2'!AG25:AG27)&gt;'O2'!AG28,1,0)),IF(SUM('O2'!AG25:AG27)&lt;&gt;0,1,0))</f>
        <v>0</v>
      </c>
      <c r="AH38" s="66">
        <f>+IF('O2'!AH28&lt;&gt;"", IF((1+OUT_2_Check!$Q$4)*SUM('O2'!AH25:AH27)&lt;'O2'!AH28,1,IF((1-OUT_2_Check!$Q$4)*SUM('O2'!AH25:AH27)&gt;'O2'!AH28,1,0)),IF(SUM('O2'!AH25:AH27)&lt;&gt;0,1,0))</f>
        <v>0</v>
      </c>
      <c r="AI38" s="66">
        <f>+IF('O2'!AI28&lt;&gt;"", IF((1+OUT_2_Check!$Q$4)*SUM('O2'!AI25:AI27)&lt;'O2'!AI28,1,IF((1-OUT_2_Check!$Q$4)*SUM('O2'!AI25:AI27)&gt;'O2'!AI28,1,0)),IF(SUM('O2'!AI25:AI27)&lt;&gt;0,1,0))</f>
        <v>0</v>
      </c>
      <c r="AJ38" s="66">
        <f>+IF('O2'!AJ28&lt;&gt;"", IF((1+OUT_2_Check!$Q$4)*SUM('O2'!AJ25:AJ27)&lt;'O2'!AJ28,1,IF((1-OUT_2_Check!$Q$4)*SUM('O2'!AJ25:AJ27)&gt;'O2'!AJ28,1,0)),IF(SUM('O2'!AJ25:AJ27)&lt;&gt;0,1,0))</f>
        <v>0</v>
      </c>
      <c r="AK38" s="66">
        <f>+IF('O2'!AK28&lt;&gt;"", IF((1+OUT_2_Check!$Q$4)*SUM('O2'!AK25:AK27)&lt;'O2'!AK28,1,IF((1-OUT_2_Check!$Q$4)*SUM('O2'!AK25:AK27)&gt;'O2'!AK28,1,0)),IF(SUM('O2'!AK25:AK27)&lt;&gt;0,1,0))</f>
        <v>0</v>
      </c>
      <c r="AL38" s="66">
        <f>+IF('O2'!AL28&lt;&gt;"", IF((1+OUT_2_Check!$Q$4)*SUM('O2'!AL25:AL27)&lt;'O2'!AL28,1,IF((1-OUT_2_Check!$Q$4)*SUM('O2'!AL25:AL27)&gt;'O2'!AL28,1,0)),IF(SUM('O2'!AL25:AL27)&lt;&gt;0,1,0))</f>
        <v>0</v>
      </c>
      <c r="AM38" s="66">
        <f>+IF('O2'!AM28&lt;&gt;"", IF((1+OUT_2_Check!$Q$4)*SUM('O2'!AM25:AM27)&lt;'O2'!AM28,1,IF((1-OUT_2_Check!$Q$4)*SUM('O2'!AM25:AM27)&gt;'O2'!AM28,1,0)),IF(SUM('O2'!AM25:AM27)&lt;&gt;0,1,0))</f>
        <v>0</v>
      </c>
      <c r="AN38" s="66" t="e">
        <f>+IF('O2'!#REF!&lt;&gt;"", IF((1+OUT_2_Check!$Q$4)*SUM('O2'!#REF!)&lt;'O2'!#REF!,1,IF((1-OUT_2_Check!$Q$4)*SUM('O2'!#REF!)&gt;'O2'!#REF!,1,0)),IF(SUM('O2'!#REF!)&lt;&gt;0,1,0))</f>
        <v>#REF!</v>
      </c>
      <c r="AO38" s="66" t="e">
        <f>+IF('O2'!#REF!&lt;&gt;"", IF((1+OUT_2_Check!$Q$4)*SUM('O2'!#REF!)&lt;'O2'!#REF!,1,IF((1-OUT_2_Check!$Q$4)*SUM('O2'!#REF!)&gt;'O2'!#REF!,1,0)),IF(SUM('O2'!#REF!)&lt;&gt;0,1,0))</f>
        <v>#REF!</v>
      </c>
      <c r="AP38" s="66">
        <f>+IF('O2'!AN28&lt;&gt;"", IF((1+OUT_2_Check!$Q$4)*SUM('O2'!AN25:AN27)&lt;'O2'!AN28,1,IF((1-OUT_2_Check!$Q$4)*SUM('O2'!AN25:AN27)&gt;'O2'!AN28,1,0)),IF(SUM('O2'!AN25:AN27)&lt;&gt;0,1,0))</f>
        <v>0</v>
      </c>
      <c r="AQ38" s="66">
        <f>+IF('O2'!AO28&lt;&gt;"", IF((1+OUT_2_Check!$Q$4)*SUM('O2'!AO25:AO27)&lt;'O2'!AO28,1,IF((1-OUT_2_Check!$Q$4)*SUM('O2'!AO25:AO27)&gt;'O2'!AO28,1,0)),IF(SUM('O2'!AO25:AO27)&lt;&gt;0,1,0))</f>
        <v>0</v>
      </c>
      <c r="AR38" s="66">
        <f>+IF('O2'!AP28&lt;&gt;"", IF((1+OUT_2_Check!$Q$4)*SUM('O2'!AP25:AP27)&lt;'O2'!AP28,1,IF((1-OUT_2_Check!$Q$4)*SUM('O2'!AP25:AP27)&gt;'O2'!AP28,1,0)),IF(SUM('O2'!AP25:AP27)&lt;&gt;0,1,0))</f>
        <v>0</v>
      </c>
      <c r="AS38" s="66">
        <f>+IF('O2'!AQ28&lt;&gt;"", IF((1+OUT_2_Check!$Q$4)*SUM('O2'!AQ25:AQ27)&lt;'O2'!AQ28,1,IF((1-OUT_2_Check!$Q$4)*SUM('O2'!AQ25:AQ27)&gt;'O2'!AQ28,1,0)),IF(SUM('O2'!AQ25:AQ27)&lt;&gt;0,1,0))</f>
        <v>0</v>
      </c>
      <c r="AT38" s="76">
        <f>+IF('O2'!AR28&lt;&gt;"",IF((1+OUT_2_Check!$Q$4)*SUM('O2'!D28:AQ28)&lt;'O2'!AR28,1,IF((1-OUT_2_Check!$Q$4)*SUM('O2'!D28:AQ28)&gt;'O2'!AR28,1,0)),IF(SUM('O2'!D28:AQ28)&lt;&gt;0,1,0))</f>
        <v>0</v>
      </c>
    </row>
    <row r="39" spans="1:46" s="36" customFormat="1" ht="18" customHeight="1">
      <c r="A39" s="46"/>
      <c r="B39" s="48"/>
      <c r="C39" s="48"/>
      <c r="D39" s="69"/>
      <c r="E39" s="69"/>
      <c r="F39" s="69"/>
      <c r="G39" s="69"/>
      <c r="H39" s="69"/>
      <c r="I39" s="69"/>
      <c r="J39" s="69"/>
      <c r="K39" s="69"/>
      <c r="L39" s="69"/>
      <c r="M39" s="69"/>
      <c r="N39" s="69"/>
      <c r="O39" s="69"/>
      <c r="P39" s="69"/>
      <c r="Q39" s="69"/>
      <c r="R39" s="69"/>
      <c r="S39" s="69"/>
      <c r="T39" s="69"/>
      <c r="U39" s="69"/>
      <c r="V39" s="69"/>
      <c r="W39" s="69"/>
      <c r="X39" s="69"/>
      <c r="Y39" s="69"/>
      <c r="Z39" s="69"/>
      <c r="AA39" s="69"/>
      <c r="AB39" s="69"/>
      <c r="AC39" s="69"/>
      <c r="AD39" s="69"/>
      <c r="AE39" s="69"/>
      <c r="AF39" s="69"/>
      <c r="AG39" s="69"/>
      <c r="AH39" s="69"/>
      <c r="AI39" s="69"/>
      <c r="AJ39" s="69"/>
      <c r="AK39" s="69"/>
      <c r="AL39" s="69"/>
      <c r="AM39" s="69"/>
      <c r="AN39" s="69"/>
      <c r="AO39" s="69"/>
      <c r="AP39" s="69"/>
      <c r="AQ39" s="69"/>
      <c r="AR39" s="69"/>
      <c r="AS39" s="69"/>
      <c r="AT39" s="69"/>
    </row>
    <row r="40" spans="1:46" s="36" customFormat="1" ht="18" customHeight="1">
      <c r="A40" s="46"/>
      <c r="B40" s="48" t="s">
        <v>14</v>
      </c>
      <c r="C40" s="48"/>
      <c r="D40" s="73">
        <f>+IF('O2'!D29&lt;&gt;"",IF((1+OUT_2_Check!$Q$4)*SUM('O2'!D28,'O2'!D23)&lt;'O2'!D29,1,IF((1-OUT_2_Check!$Q$4)*SUM('O2'!D28,'O2'!D23)&gt;'O2'!D29,1,0)),IF(SUM('O2'!D28,'O2'!D23)&lt;&gt;0,1,0))</f>
        <v>0</v>
      </c>
      <c r="E40" s="73">
        <f>+IF('O2'!E29&lt;&gt;"",IF((1+OUT_2_Check!$Q$4)*SUM('O2'!E28,'O2'!E23)&lt;'O2'!E29,1,IF((1-OUT_2_Check!$Q$4)*SUM('O2'!E28,'O2'!E23)&gt;'O2'!E29,1,0)),IF(SUM('O2'!E28,'O2'!E23)&lt;&gt;0,1,0))</f>
        <v>0</v>
      </c>
      <c r="F40" s="73">
        <f>+IF('O2'!F29&lt;&gt;"",IF((1+OUT_2_Check!$Q$4)*SUM('O2'!F28,'O2'!F23)&lt;'O2'!F29,1,IF((1-OUT_2_Check!$Q$4)*SUM('O2'!F28,'O2'!F23)&gt;'O2'!F29,1,0)),IF(SUM('O2'!F28,'O2'!F23)&lt;&gt;0,1,0))</f>
        <v>0</v>
      </c>
      <c r="G40" s="73">
        <f>+IF('O2'!G29&lt;&gt;"",IF((1+OUT_2_Check!$Q$4)*SUM('O2'!G28,'O2'!G23)&lt;'O2'!G29,1,IF((1-OUT_2_Check!$Q$4)*SUM('O2'!G28,'O2'!G23)&gt;'O2'!G29,1,0)),IF(SUM('O2'!G28,'O2'!G23)&lt;&gt;0,1,0))</f>
        <v>0</v>
      </c>
      <c r="H40" s="73">
        <f>+IF('O2'!H29&lt;&gt;"",IF((1+OUT_2_Check!$Q$4)*SUM('O2'!H28,'O2'!H23)&lt;'O2'!H29,1,IF((1-OUT_2_Check!$Q$4)*SUM('O2'!H28,'O2'!H23)&gt;'O2'!H29,1,0)),IF(SUM('O2'!H28,'O2'!H23)&lt;&gt;0,1,0))</f>
        <v>0</v>
      </c>
      <c r="I40" s="73">
        <f>+IF('O2'!I29&lt;&gt;"",IF((1+OUT_2_Check!$Q$4)*SUM('O2'!I28,'O2'!I23)&lt;'O2'!I29,1,IF((1-OUT_2_Check!$Q$4)*SUM('O2'!I28,'O2'!I23)&gt;'O2'!I29,1,0)),IF(SUM('O2'!I28,'O2'!I23)&lt;&gt;0,1,0))</f>
        <v>0</v>
      </c>
      <c r="J40" s="73">
        <f>+IF('O2'!J29&lt;&gt;"",IF((1+OUT_2_Check!$Q$4)*SUM('O2'!J28,'O2'!J23)&lt;'O2'!J29,1,IF((1-OUT_2_Check!$Q$4)*SUM('O2'!J28,'O2'!J23)&gt;'O2'!J29,1,0)),IF(SUM('O2'!J28,'O2'!J23)&lt;&gt;0,1,0))</f>
        <v>0</v>
      </c>
      <c r="K40" s="73">
        <f>+IF('O2'!L29&lt;&gt;"",IF((1+OUT_2_Check!$Q$4)*SUM('O2'!L28,'O2'!L23)&lt;'O2'!L29,1,IF((1-OUT_2_Check!$Q$4)*SUM('O2'!L28,'O2'!L23)&gt;'O2'!L29,1,0)),IF(SUM('O2'!L28,'O2'!L23)&lt;&gt;0,1,0))</f>
        <v>0</v>
      </c>
      <c r="L40" s="73">
        <f>+IF('O2'!M29&lt;&gt;"",IF((1+OUT_2_Check!$Q$4)*SUM('O2'!M28,'O2'!M23)&lt;'O2'!M29,1,IF((1-OUT_2_Check!$Q$4)*SUM('O2'!M28,'O2'!M23)&gt;'O2'!M29,1,0)),IF(SUM('O2'!M28,'O2'!M23)&lt;&gt;0,1,0))</f>
        <v>0</v>
      </c>
      <c r="M40" s="73">
        <f>+IF('O2'!N29&lt;&gt;"",IF((1+OUT_2_Check!$Q$4)*SUM('O2'!N28,'O2'!N23)&lt;'O2'!N29,1,IF((1-OUT_2_Check!$Q$4)*SUM('O2'!N28,'O2'!N23)&gt;'O2'!N29,1,0)),IF(SUM('O2'!N28,'O2'!N23)&lt;&gt;0,1,0))</f>
        <v>0</v>
      </c>
      <c r="N40" s="73">
        <f>+IF('O2'!O29&lt;&gt;"",IF((1+OUT_2_Check!$Q$4)*SUM('O2'!O28,'O2'!O23)&lt;'O2'!O29,1,IF((1-OUT_2_Check!$Q$4)*SUM('O2'!O28,'O2'!O23)&gt;'O2'!O29,1,0)),IF(SUM('O2'!O28,'O2'!O23)&lt;&gt;0,1,0))</f>
        <v>0</v>
      </c>
      <c r="O40" s="73">
        <f>+IF('O2'!P29&lt;&gt;"",IF((1+OUT_2_Check!$Q$4)*SUM('O2'!P28,'O2'!P23)&lt;'O2'!P29,1,IF((1-OUT_2_Check!$Q$4)*SUM('O2'!P28,'O2'!P23)&gt;'O2'!P29,1,0)),IF(SUM('O2'!P28,'O2'!P23)&lt;&gt;0,1,0))</f>
        <v>0</v>
      </c>
      <c r="P40" s="73">
        <f>+IF('O2'!Q29&lt;&gt;"",IF((1+OUT_2_Check!$Q$4)*SUM('O2'!Q28,'O2'!Q23)&lt;'O2'!Q29,1,IF((1-OUT_2_Check!$Q$4)*SUM('O2'!Q28,'O2'!Q23)&gt;'O2'!Q29,1,0)),IF(SUM('O2'!Q28,'O2'!Q23)&lt;&gt;0,1,0))</f>
        <v>0</v>
      </c>
      <c r="Q40" s="73">
        <f>+IF('O2'!R29&lt;&gt;"",IF((1+OUT_2_Check!$Q$4)*SUM('O2'!R28,'O2'!R23)&lt;'O2'!R29,1,IF((1-OUT_2_Check!$Q$4)*SUM('O2'!R28,'O2'!R23)&gt;'O2'!R29,1,0)),IF(SUM('O2'!R28,'O2'!R23)&lt;&gt;0,1,0))</f>
        <v>0</v>
      </c>
      <c r="R40" s="73">
        <f>+IF('O2'!S29&lt;&gt;"",IF((1+OUT_2_Check!$Q$4)*SUM('O2'!S28,'O2'!S23)&lt;'O2'!S29,1,IF((1-OUT_2_Check!$Q$4)*SUM('O2'!S28,'O2'!S23)&gt;'O2'!S29,1,0)),IF(SUM('O2'!S28,'O2'!S23)&lt;&gt;0,1,0))</f>
        <v>0</v>
      </c>
      <c r="S40" s="73">
        <f>+IF('O2'!T29&lt;&gt;"",IF((1+OUT_2_Check!$Q$4)*SUM('O2'!T28,'O2'!T23)&lt;'O2'!T29,1,IF((1-OUT_2_Check!$Q$4)*SUM('O2'!T28,'O2'!T23)&gt;'O2'!T29,1,0)),IF(SUM('O2'!T28,'O2'!T23)&lt;&gt;0,1,0))</f>
        <v>0</v>
      </c>
      <c r="T40" s="73" t="e">
        <f>+IF('O2'!#REF!&lt;&gt;"",IF((1+OUT_2_Check!$Q$4)*SUM('O2'!#REF!,'O2'!#REF!)&lt;'O2'!#REF!,1,IF((1-OUT_2_Check!$Q$4)*SUM('O2'!#REF!,'O2'!#REF!)&gt;'O2'!#REF!,1,0)),IF(SUM('O2'!#REF!,'O2'!#REF!)&lt;&gt;0,1,0))</f>
        <v>#REF!</v>
      </c>
      <c r="U40" s="73">
        <f>+IF('O2'!U29&lt;&gt;"",IF((1+OUT_2_Check!$Q$4)*SUM('O2'!U28,'O2'!U23)&lt;'O2'!U29,1,IF((1-OUT_2_Check!$Q$4)*SUM('O2'!U28,'O2'!U23)&gt;'O2'!U29,1,0)),IF(SUM('O2'!U28,'O2'!U23)&lt;&gt;0,1,0))</f>
        <v>0</v>
      </c>
      <c r="V40" s="73">
        <f>+IF('O2'!V29&lt;&gt;"",IF((1+OUT_2_Check!$Q$4)*SUM('O2'!V28,'O2'!V23)&lt;'O2'!V29,1,IF((1-OUT_2_Check!$Q$4)*SUM('O2'!V28,'O2'!V23)&gt;'O2'!V29,1,0)),IF(SUM('O2'!V28,'O2'!V23)&lt;&gt;0,1,0))</f>
        <v>0</v>
      </c>
      <c r="W40" s="73">
        <f>+IF('O2'!W29&lt;&gt;"",IF((1+OUT_2_Check!$Q$4)*SUM('O2'!W28,'O2'!W23)&lt;'O2'!W29,1,IF((1-OUT_2_Check!$Q$4)*SUM('O2'!W28,'O2'!W23)&gt;'O2'!W29,1,0)),IF(SUM('O2'!W28,'O2'!W23)&lt;&gt;0,1,0))</f>
        <v>0</v>
      </c>
      <c r="X40" s="73">
        <f>+IF('O2'!X29&lt;&gt;"",IF((1+OUT_2_Check!$Q$4)*SUM('O2'!X28,'O2'!X23)&lt;'O2'!X29,1,IF((1-OUT_2_Check!$Q$4)*SUM('O2'!X28,'O2'!X23)&gt;'O2'!X29,1,0)),IF(SUM('O2'!X28,'O2'!X23)&lt;&gt;0,1,0))</f>
        <v>0</v>
      </c>
      <c r="Y40" s="73">
        <f>+IF('O2'!Y29&lt;&gt;"",IF((1+OUT_2_Check!$Q$4)*SUM('O2'!Y28,'O2'!Y23)&lt;'O2'!Y29,1,IF((1-OUT_2_Check!$Q$4)*SUM('O2'!Y28,'O2'!Y23)&gt;'O2'!Y29,1,0)),IF(SUM('O2'!Y28,'O2'!Y23)&lt;&gt;0,1,0))</f>
        <v>0</v>
      </c>
      <c r="Z40" s="73">
        <f>+IF('O2'!Z29&lt;&gt;"",IF((1+OUT_2_Check!$Q$4)*SUM('O2'!Z28,'O2'!Z23)&lt;'O2'!Z29,1,IF((1-OUT_2_Check!$Q$4)*SUM('O2'!Z28,'O2'!Z23)&gt;'O2'!Z29,1,0)),IF(SUM('O2'!Z28,'O2'!Z23)&lt;&gt;0,1,0))</f>
        <v>0</v>
      </c>
      <c r="AA40" s="73">
        <f>+IF('O2'!AA29&lt;&gt;"",IF((1+OUT_2_Check!$Q$4)*SUM('O2'!AA28,'O2'!AA23)&lt;'O2'!AA29,1,IF((1-OUT_2_Check!$Q$4)*SUM('O2'!AA28,'O2'!AA23)&gt;'O2'!AA29,1,0)),IF(SUM('O2'!AA28,'O2'!AA23)&lt;&gt;0,1,0))</f>
        <v>0</v>
      </c>
      <c r="AB40" s="73">
        <f>+IF('O2'!AB29&lt;&gt;"",IF((1+OUT_2_Check!$Q$4)*SUM('O2'!AB28,'O2'!AB23)&lt;'O2'!AB29,1,IF((1-OUT_2_Check!$Q$4)*SUM('O2'!AB28,'O2'!AB23)&gt;'O2'!AB29,1,0)),IF(SUM('O2'!AB28,'O2'!AB23)&lt;&gt;0,1,0))</f>
        <v>0</v>
      </c>
      <c r="AC40" s="73">
        <f>+IF('O2'!AC29&lt;&gt;"",IF((1+OUT_2_Check!$Q$4)*SUM('O2'!AC28,'O2'!AC23)&lt;'O2'!AC29,1,IF((1-OUT_2_Check!$Q$4)*SUM('O2'!AC28,'O2'!AC23)&gt;'O2'!AC29,1,0)),IF(SUM('O2'!AC28,'O2'!AC23)&lt;&gt;0,1,0))</f>
        <v>0</v>
      </c>
      <c r="AD40" s="73">
        <f>+IF('O2'!AD29&lt;&gt;"",IF((1+OUT_2_Check!$Q$4)*SUM('O2'!AD28,'O2'!AD23)&lt;'O2'!AD29,1,IF((1-OUT_2_Check!$Q$4)*SUM('O2'!AD28,'O2'!AD23)&gt;'O2'!AD29,1,0)),IF(SUM('O2'!AD28,'O2'!AD23)&lt;&gt;0,1,0))</f>
        <v>0</v>
      </c>
      <c r="AE40" s="73">
        <f>+IF('O2'!AE29&lt;&gt;"",IF((1+OUT_2_Check!$Q$4)*SUM('O2'!AE28,'O2'!AE23)&lt;'O2'!AE29,1,IF((1-OUT_2_Check!$Q$4)*SUM('O2'!AE28,'O2'!AE23)&gt;'O2'!AE29,1,0)),IF(SUM('O2'!AE28,'O2'!AE23)&lt;&gt;0,1,0))</f>
        <v>0</v>
      </c>
      <c r="AF40" s="73">
        <f>+IF('O2'!AF29&lt;&gt;"",IF((1+OUT_2_Check!$Q$4)*SUM('O2'!AF28,'O2'!AF23)&lt;'O2'!AF29,1,IF((1-OUT_2_Check!$Q$4)*SUM('O2'!AF28,'O2'!AF23)&gt;'O2'!AF29,1,0)),IF(SUM('O2'!AF28,'O2'!AF23)&lt;&gt;0,1,0))</f>
        <v>0</v>
      </c>
      <c r="AG40" s="73">
        <f>+IF('O2'!AG29&lt;&gt;"",IF((1+OUT_2_Check!$Q$4)*SUM('O2'!AG28,'O2'!AG23)&lt;'O2'!AG29,1,IF((1-OUT_2_Check!$Q$4)*SUM('O2'!AG28,'O2'!AG23)&gt;'O2'!AG29,1,0)),IF(SUM('O2'!AG28,'O2'!AG23)&lt;&gt;0,1,0))</f>
        <v>0</v>
      </c>
      <c r="AH40" s="73">
        <f>+IF('O2'!AH29&lt;&gt;"",IF((1+OUT_2_Check!$Q$4)*SUM('O2'!AH28,'O2'!AH23)&lt;'O2'!AH29,1,IF((1-OUT_2_Check!$Q$4)*SUM('O2'!AH28,'O2'!AH23)&gt;'O2'!AH29,1,0)),IF(SUM('O2'!AH28,'O2'!AH23)&lt;&gt;0,1,0))</f>
        <v>0</v>
      </c>
      <c r="AI40" s="73">
        <f>+IF('O2'!AI29&lt;&gt;"",IF((1+OUT_2_Check!$Q$4)*SUM('O2'!AI28,'O2'!AI23)&lt;'O2'!AI29,1,IF((1-OUT_2_Check!$Q$4)*SUM('O2'!AI28,'O2'!AI23)&gt;'O2'!AI29,1,0)),IF(SUM('O2'!AI28,'O2'!AI23)&lt;&gt;0,1,0))</f>
        <v>0</v>
      </c>
      <c r="AJ40" s="73">
        <f>+IF('O2'!AJ29&lt;&gt;"",IF((1+OUT_2_Check!$Q$4)*SUM('O2'!AJ28,'O2'!AJ23)&lt;'O2'!AJ29,1,IF((1-OUT_2_Check!$Q$4)*SUM('O2'!AJ28,'O2'!AJ23)&gt;'O2'!AJ29,1,0)),IF(SUM('O2'!AJ28,'O2'!AJ23)&lt;&gt;0,1,0))</f>
        <v>0</v>
      </c>
      <c r="AK40" s="73">
        <f>+IF('O2'!AK29&lt;&gt;"",IF((1+OUT_2_Check!$Q$4)*SUM('O2'!AK28,'O2'!AK23)&lt;'O2'!AK29,1,IF((1-OUT_2_Check!$Q$4)*SUM('O2'!AK28,'O2'!AK23)&gt;'O2'!AK29,1,0)),IF(SUM('O2'!AK28,'O2'!AK23)&lt;&gt;0,1,0))</f>
        <v>0</v>
      </c>
      <c r="AL40" s="73">
        <f>+IF('O2'!AL29&lt;&gt;"",IF((1+OUT_2_Check!$Q$4)*SUM('O2'!AL28,'O2'!AL23)&lt;'O2'!AL29,1,IF((1-OUT_2_Check!$Q$4)*SUM('O2'!AL28,'O2'!AL23)&gt;'O2'!AL29,1,0)),IF(SUM('O2'!AL28,'O2'!AL23)&lt;&gt;0,1,0))</f>
        <v>0</v>
      </c>
      <c r="AM40" s="73">
        <f>+IF('O2'!AM29&lt;&gt;"",IF((1+OUT_2_Check!$Q$4)*SUM('O2'!AM28,'O2'!AM23)&lt;'O2'!AM29,1,IF((1-OUT_2_Check!$Q$4)*SUM('O2'!AM28,'O2'!AM23)&gt;'O2'!AM29,1,0)),IF(SUM('O2'!AM28,'O2'!AM23)&lt;&gt;0,1,0))</f>
        <v>0</v>
      </c>
      <c r="AN40" s="73" t="e">
        <f>+IF('O2'!#REF!&lt;&gt;"",IF((1+OUT_2_Check!$Q$4)*SUM('O2'!#REF!,'O2'!#REF!)&lt;'O2'!#REF!,1,IF((1-OUT_2_Check!$Q$4)*SUM('O2'!#REF!,'O2'!#REF!)&gt;'O2'!#REF!,1,0)),IF(SUM('O2'!#REF!,'O2'!#REF!)&lt;&gt;0,1,0))</f>
        <v>#REF!</v>
      </c>
      <c r="AO40" s="73" t="e">
        <f>+IF('O2'!#REF!&lt;&gt;"",IF((1+OUT_2_Check!$Q$4)*SUM('O2'!#REF!,'O2'!#REF!)&lt;'O2'!#REF!,1,IF((1-OUT_2_Check!$Q$4)*SUM('O2'!#REF!,'O2'!#REF!)&gt;'O2'!#REF!,1,0)),IF(SUM('O2'!#REF!,'O2'!#REF!)&lt;&gt;0,1,0))</f>
        <v>#REF!</v>
      </c>
      <c r="AP40" s="73">
        <f>+IF('O2'!AN29&lt;&gt;"",IF((1+OUT_2_Check!$Q$4)*SUM('O2'!AN28,'O2'!AN23)&lt;'O2'!AN29,1,IF((1-OUT_2_Check!$Q$4)*SUM('O2'!AN28,'O2'!AN23)&gt;'O2'!AN29,1,0)),IF(SUM('O2'!AN28,'O2'!AN23)&lt;&gt;0,1,0))</f>
        <v>0</v>
      </c>
      <c r="AQ40" s="73">
        <f>+IF('O2'!AO29&lt;&gt;"",IF((1+OUT_2_Check!$Q$4)*SUM('O2'!AO28,'O2'!AO23)&lt;'O2'!AO29,1,IF((1-OUT_2_Check!$Q$4)*SUM('O2'!AO28,'O2'!AO23)&gt;'O2'!AO29,1,0)),IF(SUM('O2'!AO28,'O2'!AO23)&lt;&gt;0,1,0))</f>
        <v>0</v>
      </c>
      <c r="AR40" s="73">
        <f>+IF('O2'!AP29&lt;&gt;"",IF((1+OUT_2_Check!$Q$4)*SUM('O2'!AP28,'O2'!AP23)&lt;'O2'!AP29,1,IF((1-OUT_2_Check!$Q$4)*SUM('O2'!AP28,'O2'!AP23)&gt;'O2'!AP29,1,0)),IF(SUM('O2'!AP28,'O2'!AP23)&lt;&gt;0,1,0))</f>
        <v>0</v>
      </c>
      <c r="AS40" s="73">
        <f>+IF('O2'!AQ29&lt;&gt;"",IF((1+OUT_2_Check!$Q$4)*SUM('O2'!AQ28,'O2'!AQ23)&lt;'O2'!AQ29,1,IF((1-OUT_2_Check!$Q$4)*SUM('O2'!AQ28,'O2'!AQ23)&gt;'O2'!AQ29,1,0)),IF(SUM('O2'!AQ28,'O2'!AQ23)&lt;&gt;0,1,0))</f>
        <v>0</v>
      </c>
      <c r="AT40" s="76">
        <f>+IF('O2'!AR29&lt;&gt;"",IF((1+OUT_2_Check!$Q$4)*SUM('O2'!D29:AQ29)&lt;'O2'!AR29,1,IF((1-OUT_2_Check!$Q$4)*SUM('O2'!D29:AQ29)&gt;'O2'!AR29,1,0)),IF(SUM('O2'!D29:AQ29)&lt;&gt;0,1,0))</f>
        <v>0</v>
      </c>
    </row>
    <row r="41" spans="1:46" s="36" customFormat="1" ht="18" customHeight="1">
      <c r="A41" s="46"/>
      <c r="B41" s="48"/>
      <c r="C41" s="48"/>
      <c r="D41" s="69"/>
      <c r="E41" s="69"/>
      <c r="F41" s="69"/>
      <c r="G41" s="69"/>
      <c r="H41" s="69"/>
      <c r="I41" s="69"/>
      <c r="J41" s="69"/>
      <c r="K41" s="69"/>
      <c r="L41" s="69"/>
      <c r="M41" s="69"/>
      <c r="N41" s="69"/>
      <c r="O41" s="69"/>
      <c r="P41" s="69"/>
      <c r="Q41" s="69"/>
      <c r="R41" s="69"/>
      <c r="S41" s="69"/>
      <c r="T41" s="69"/>
      <c r="U41" s="69"/>
      <c r="V41" s="69"/>
      <c r="W41" s="69"/>
      <c r="X41" s="69"/>
      <c r="Y41" s="69"/>
      <c r="Z41" s="69"/>
      <c r="AA41" s="69"/>
      <c r="AB41" s="69"/>
      <c r="AC41" s="69"/>
      <c r="AD41" s="69"/>
      <c r="AE41" s="69"/>
      <c r="AF41" s="69"/>
      <c r="AG41" s="69"/>
      <c r="AH41" s="69"/>
      <c r="AI41" s="69"/>
      <c r="AJ41" s="69"/>
      <c r="AK41" s="69"/>
      <c r="AL41" s="69"/>
      <c r="AM41" s="69"/>
      <c r="AN41" s="69"/>
      <c r="AO41" s="69"/>
      <c r="AP41" s="69"/>
      <c r="AQ41" s="69"/>
      <c r="AR41" s="69"/>
      <c r="AS41" s="69"/>
      <c r="AT41" s="69"/>
    </row>
    <row r="42" spans="1:46" s="36" customFormat="1" ht="18" customHeight="1">
      <c r="A42" s="53"/>
      <c r="B42" s="48" t="s">
        <v>97</v>
      </c>
      <c r="C42" s="42"/>
      <c r="D42" s="68"/>
      <c r="E42" s="68"/>
      <c r="F42" s="68"/>
      <c r="G42" s="68"/>
      <c r="H42" s="68"/>
      <c r="I42" s="68"/>
      <c r="J42" s="68"/>
      <c r="K42" s="68"/>
      <c r="L42" s="68"/>
      <c r="M42" s="68"/>
      <c r="N42" s="68"/>
      <c r="O42" s="68"/>
      <c r="P42" s="68"/>
      <c r="Q42" s="68"/>
      <c r="R42" s="68"/>
      <c r="S42" s="68"/>
      <c r="T42" s="68"/>
      <c r="U42" s="68"/>
      <c r="V42" s="68"/>
      <c r="W42" s="68"/>
      <c r="X42" s="68"/>
      <c r="Y42" s="68"/>
      <c r="Z42" s="68"/>
      <c r="AA42" s="68"/>
      <c r="AB42" s="68"/>
      <c r="AC42" s="68"/>
      <c r="AD42" s="68"/>
      <c r="AE42" s="68"/>
      <c r="AF42" s="68"/>
      <c r="AG42" s="68"/>
      <c r="AH42" s="68"/>
      <c r="AI42" s="68"/>
      <c r="AJ42" s="68"/>
      <c r="AK42" s="68"/>
      <c r="AL42" s="68"/>
      <c r="AM42" s="68"/>
      <c r="AN42" s="68"/>
      <c r="AO42" s="68"/>
      <c r="AP42" s="68"/>
      <c r="AQ42" s="68"/>
      <c r="AR42" s="68"/>
      <c r="AS42" s="68"/>
      <c r="AT42" s="67"/>
    </row>
    <row r="43" spans="1:46" s="36" customFormat="1" ht="18" customHeight="1">
      <c r="A43" s="46"/>
      <c r="B43" s="48"/>
      <c r="C43" s="48"/>
      <c r="D43" s="69"/>
      <c r="E43" s="69"/>
      <c r="F43" s="69"/>
      <c r="G43" s="69"/>
      <c r="H43" s="69"/>
      <c r="I43" s="69"/>
      <c r="J43" s="69"/>
      <c r="K43" s="69"/>
      <c r="L43" s="69"/>
      <c r="M43" s="69"/>
      <c r="N43" s="69"/>
      <c r="O43" s="69"/>
      <c r="P43" s="69"/>
      <c r="Q43" s="69"/>
      <c r="R43" s="69"/>
      <c r="S43" s="69"/>
      <c r="T43" s="69"/>
      <c r="U43" s="69"/>
      <c r="V43" s="69"/>
      <c r="W43" s="69"/>
      <c r="X43" s="69"/>
      <c r="Y43" s="69"/>
      <c r="Z43" s="69"/>
      <c r="AA43" s="69"/>
      <c r="AB43" s="69"/>
      <c r="AC43" s="69"/>
      <c r="AD43" s="69"/>
      <c r="AE43" s="69"/>
      <c r="AF43" s="69"/>
      <c r="AG43" s="69"/>
      <c r="AH43" s="69"/>
      <c r="AI43" s="69"/>
      <c r="AJ43" s="69"/>
      <c r="AK43" s="69"/>
      <c r="AL43" s="69"/>
      <c r="AM43" s="69"/>
      <c r="AN43" s="69"/>
      <c r="AO43" s="69"/>
      <c r="AP43" s="69"/>
      <c r="AQ43" s="69"/>
      <c r="AR43" s="69"/>
      <c r="AS43" s="69"/>
      <c r="AT43" s="69"/>
    </row>
    <row r="44" spans="1:46" s="36" customFormat="1" ht="18" customHeight="1">
      <c r="A44" s="46"/>
      <c r="B44" s="143" t="s">
        <v>127</v>
      </c>
      <c r="C44" s="42"/>
      <c r="D44" s="75">
        <f>+IF('O2'!D31&lt;&gt;"",IF((1+OUT_2_Check!$Q$4)*SUM('O2'!D12,'O2'!D17,'O2'!D29,'O2'!D30)&lt;'O2'!D31,1,IF((1-OUT_2_Check!$Q$4)*SUM('O2'!D12,'O2'!D17,'O2'!D29,'O2'!D30)&gt;'O2'!D31,1,0)),IF(SUM('O2'!D12,'O2'!D17,'O2'!D29,'O2'!D30)&lt;&gt;0,1,0))</f>
        <v>0</v>
      </c>
      <c r="E44" s="75">
        <f>+IF('O2'!E31&lt;&gt;"",IF((1+OUT_2_Check!$Q$4)*SUM('O2'!E12,'O2'!E17,'O2'!E29,'O2'!E30)&lt;'O2'!E31,1,IF((1-OUT_2_Check!$Q$4)*SUM('O2'!E12,'O2'!E17,'O2'!E29,'O2'!E30)&gt;'O2'!E31,1,0)),IF(SUM('O2'!E12,'O2'!E17,'O2'!E29,'O2'!E30)&lt;&gt;0,1,0))</f>
        <v>0</v>
      </c>
      <c r="F44" s="75">
        <f>+IF('O2'!F31&lt;&gt;"",IF((1+OUT_2_Check!$Q$4)*SUM('O2'!F12,'O2'!F17,'O2'!F29,'O2'!F30)&lt;'O2'!F31,1,IF((1-OUT_2_Check!$Q$4)*SUM('O2'!F12,'O2'!F17,'O2'!F29,'O2'!F30)&gt;'O2'!F31,1,0)),IF(SUM('O2'!F12,'O2'!F17,'O2'!F29,'O2'!F30)&lt;&gt;0,1,0))</f>
        <v>0</v>
      </c>
      <c r="G44" s="75">
        <f>+IF('O2'!G31&lt;&gt;"",IF((1+OUT_2_Check!$Q$4)*SUM('O2'!G12,'O2'!G17,'O2'!G29,'O2'!G30)&lt;'O2'!G31,1,IF((1-OUT_2_Check!$Q$4)*SUM('O2'!G12,'O2'!G17,'O2'!G29,'O2'!G30)&gt;'O2'!G31,1,0)),IF(SUM('O2'!G12,'O2'!G17,'O2'!G29,'O2'!G30)&lt;&gt;0,1,0))</f>
        <v>0</v>
      </c>
      <c r="H44" s="75">
        <f>+IF('O2'!H31&lt;&gt;"",IF((1+OUT_2_Check!$Q$4)*SUM('O2'!H12,'O2'!H17,'O2'!H29,'O2'!H30)&lt;'O2'!H31,1,IF((1-OUT_2_Check!$Q$4)*SUM('O2'!H12,'O2'!H17,'O2'!H29,'O2'!H30)&gt;'O2'!H31,1,0)),IF(SUM('O2'!H12,'O2'!H17,'O2'!H29,'O2'!H30)&lt;&gt;0,1,0))</f>
        <v>0</v>
      </c>
      <c r="I44" s="75">
        <f>+IF('O2'!I31&lt;&gt;"",IF((1+OUT_2_Check!$Q$4)*SUM('O2'!I12,'O2'!I17,'O2'!I29,'O2'!I30)&lt;'O2'!I31,1,IF((1-OUT_2_Check!$Q$4)*SUM('O2'!I12,'O2'!I17,'O2'!I29,'O2'!I30)&gt;'O2'!I31,1,0)),IF(SUM('O2'!I12,'O2'!I17,'O2'!I29,'O2'!I30)&lt;&gt;0,1,0))</f>
        <v>0</v>
      </c>
      <c r="J44" s="75">
        <f>+IF('O2'!J31&lt;&gt;"",IF((1+OUT_2_Check!$Q$4)*SUM('O2'!J12,'O2'!J17,'O2'!J29,'O2'!J30)&lt;'O2'!J31,1,IF((1-OUT_2_Check!$Q$4)*SUM('O2'!J12,'O2'!J17,'O2'!J29,'O2'!J30)&gt;'O2'!J31,1,0)),IF(SUM('O2'!J12,'O2'!J17,'O2'!J29,'O2'!J30)&lt;&gt;0,1,0))</f>
        <v>0</v>
      </c>
      <c r="K44" s="75">
        <f>+IF('O2'!L31&lt;&gt;"",IF((1+OUT_2_Check!$Q$4)*SUM('O2'!L12,'O2'!L17,'O2'!L29,'O2'!L30)&lt;'O2'!L31,1,IF((1-OUT_2_Check!$Q$4)*SUM('O2'!L12,'O2'!L17,'O2'!L29,'O2'!L30)&gt;'O2'!L31,1,0)),IF(SUM('O2'!L12,'O2'!L17,'O2'!L29,'O2'!L30)&lt;&gt;0,1,0))</f>
        <v>0</v>
      </c>
      <c r="L44" s="75">
        <f>+IF('O2'!M31&lt;&gt;"",IF((1+OUT_2_Check!$Q$4)*SUM('O2'!M12,'O2'!M17,'O2'!M29,'O2'!M30)&lt;'O2'!M31,1,IF((1-OUT_2_Check!$Q$4)*SUM('O2'!M12,'O2'!M17,'O2'!M29,'O2'!M30)&gt;'O2'!M31,1,0)),IF(SUM('O2'!M12,'O2'!M17,'O2'!M29,'O2'!M30)&lt;&gt;0,1,0))</f>
        <v>0</v>
      </c>
      <c r="M44" s="75">
        <f>+IF('O2'!N31&lt;&gt;"",IF((1+OUT_2_Check!$Q$4)*SUM('O2'!N12,'O2'!N17,'O2'!N29,'O2'!N30)&lt;'O2'!N31,1,IF((1-OUT_2_Check!$Q$4)*SUM('O2'!N12,'O2'!N17,'O2'!N29,'O2'!N30)&gt;'O2'!N31,1,0)),IF(SUM('O2'!N12,'O2'!N17,'O2'!N29,'O2'!N30)&lt;&gt;0,1,0))</f>
        <v>0</v>
      </c>
      <c r="N44" s="75">
        <f>+IF('O2'!O31&lt;&gt;"",IF((1+OUT_2_Check!$Q$4)*SUM('O2'!O12,'O2'!O17,'O2'!O29,'O2'!O30)&lt;'O2'!O31,1,IF((1-OUT_2_Check!$Q$4)*SUM('O2'!O12,'O2'!O17,'O2'!O29,'O2'!O30)&gt;'O2'!O31,1,0)),IF(SUM('O2'!O12,'O2'!O17,'O2'!O29,'O2'!O30)&lt;&gt;0,1,0))</f>
        <v>0</v>
      </c>
      <c r="O44" s="75">
        <f>+IF('O2'!P31&lt;&gt;"",IF((1+OUT_2_Check!$Q$4)*SUM('O2'!P12,'O2'!P17,'O2'!P29,'O2'!P30)&lt;'O2'!P31,1,IF((1-OUT_2_Check!$Q$4)*SUM('O2'!P12,'O2'!P17,'O2'!P29,'O2'!P30)&gt;'O2'!P31,1,0)),IF(SUM('O2'!P12,'O2'!P17,'O2'!P29,'O2'!P30)&lt;&gt;0,1,0))</f>
        <v>0</v>
      </c>
      <c r="P44" s="75">
        <f>+IF('O2'!Q31&lt;&gt;"",IF((1+OUT_2_Check!$Q$4)*SUM('O2'!Q12,'O2'!Q17,'O2'!Q29,'O2'!Q30)&lt;'O2'!Q31,1,IF((1-OUT_2_Check!$Q$4)*SUM('O2'!Q12,'O2'!Q17,'O2'!Q29,'O2'!Q30)&gt;'O2'!Q31,1,0)),IF(SUM('O2'!Q12,'O2'!Q17,'O2'!Q29,'O2'!Q30)&lt;&gt;0,1,0))</f>
        <v>0</v>
      </c>
      <c r="Q44" s="75">
        <f>+IF('O2'!R31&lt;&gt;"",IF((1+OUT_2_Check!$Q$4)*SUM('O2'!R12,'O2'!R17,'O2'!R29,'O2'!R30)&lt;'O2'!R31,1,IF((1-OUT_2_Check!$Q$4)*SUM('O2'!R12,'O2'!R17,'O2'!R29,'O2'!R30)&gt;'O2'!R31,1,0)),IF(SUM('O2'!R12,'O2'!R17,'O2'!R29,'O2'!R30)&lt;&gt;0,1,0))</f>
        <v>0</v>
      </c>
      <c r="R44" s="75">
        <f>+IF('O2'!S31&lt;&gt;"",IF((1+OUT_2_Check!$Q$4)*SUM('O2'!S12,'O2'!S17,'O2'!S29,'O2'!S30)&lt;'O2'!S31,1,IF((1-OUT_2_Check!$Q$4)*SUM('O2'!S12,'O2'!S17,'O2'!S29,'O2'!S30)&gt;'O2'!S31,1,0)),IF(SUM('O2'!S12,'O2'!S17,'O2'!S29,'O2'!S30)&lt;&gt;0,1,0))</f>
        <v>0</v>
      </c>
      <c r="S44" s="75">
        <f>+IF('O2'!T31&lt;&gt;"",IF((1+OUT_2_Check!$Q$4)*SUM('O2'!T12,'O2'!T17,'O2'!T29,'O2'!T30)&lt;'O2'!T31,1,IF((1-OUT_2_Check!$Q$4)*SUM('O2'!T12,'O2'!T17,'O2'!T29,'O2'!T30)&gt;'O2'!T31,1,0)),IF(SUM('O2'!T12,'O2'!T17,'O2'!T29,'O2'!T30)&lt;&gt;0,1,0))</f>
        <v>0</v>
      </c>
      <c r="T44" s="75" t="e">
        <f>+IF('O2'!#REF!&lt;&gt;"",IF((1+OUT_2_Check!$Q$4)*SUM('O2'!#REF!,'O2'!#REF!,'O2'!#REF!,'O2'!#REF!)&lt;'O2'!#REF!,1,IF((1-OUT_2_Check!$Q$4)*SUM('O2'!#REF!,'O2'!#REF!,'O2'!#REF!,'O2'!#REF!)&gt;'O2'!#REF!,1,0)),IF(SUM('O2'!#REF!,'O2'!#REF!,'O2'!#REF!,'O2'!#REF!)&lt;&gt;0,1,0))</f>
        <v>#REF!</v>
      </c>
      <c r="U44" s="75">
        <f>+IF('O2'!U31&lt;&gt;"",IF((1+OUT_2_Check!$Q$4)*SUM('O2'!U12,'O2'!U17,'O2'!U29,'O2'!U30)&lt;'O2'!U31,1,IF((1-OUT_2_Check!$Q$4)*SUM('O2'!U12,'O2'!U17,'O2'!U29,'O2'!U30)&gt;'O2'!U31,1,0)),IF(SUM('O2'!U12,'O2'!U17,'O2'!U29,'O2'!U30)&lt;&gt;0,1,0))</f>
        <v>0</v>
      </c>
      <c r="V44" s="75">
        <f>+IF('O2'!V31&lt;&gt;"",IF((1+OUT_2_Check!$Q$4)*SUM('O2'!V12,'O2'!V17,'O2'!V29,'O2'!V30)&lt;'O2'!V31,1,IF((1-OUT_2_Check!$Q$4)*SUM('O2'!V12,'O2'!V17,'O2'!V29,'O2'!V30)&gt;'O2'!V31,1,0)),IF(SUM('O2'!V12,'O2'!V17,'O2'!V29,'O2'!V30)&lt;&gt;0,1,0))</f>
        <v>0</v>
      </c>
      <c r="W44" s="75">
        <f>+IF('O2'!W31&lt;&gt;"",IF((1+OUT_2_Check!$Q$4)*SUM('O2'!W12,'O2'!W17,'O2'!W29,'O2'!W30)&lt;'O2'!W31,1,IF((1-OUT_2_Check!$Q$4)*SUM('O2'!W12,'O2'!W17,'O2'!W29,'O2'!W30)&gt;'O2'!W31,1,0)),IF(SUM('O2'!W12,'O2'!W17,'O2'!W29,'O2'!W30)&lt;&gt;0,1,0))</f>
        <v>0</v>
      </c>
      <c r="X44" s="75">
        <f>+IF('O2'!X31&lt;&gt;"",IF((1+OUT_2_Check!$Q$4)*SUM('O2'!X12,'O2'!X17,'O2'!X29,'O2'!X30)&lt;'O2'!X31,1,IF((1-OUT_2_Check!$Q$4)*SUM('O2'!X12,'O2'!X17,'O2'!X29,'O2'!X30)&gt;'O2'!X31,1,0)),IF(SUM('O2'!X12,'O2'!X17,'O2'!X29,'O2'!X30)&lt;&gt;0,1,0))</f>
        <v>0</v>
      </c>
      <c r="Y44" s="75">
        <f>+IF('O2'!Y31&lt;&gt;"",IF((1+OUT_2_Check!$Q$4)*SUM('O2'!Y12,'O2'!Y17,'O2'!Y29,'O2'!Y30)&lt;'O2'!Y31,1,IF((1-OUT_2_Check!$Q$4)*SUM('O2'!Y12,'O2'!Y17,'O2'!Y29,'O2'!Y30)&gt;'O2'!Y31,1,0)),IF(SUM('O2'!Y12,'O2'!Y17,'O2'!Y29,'O2'!Y30)&lt;&gt;0,1,0))</f>
        <v>0</v>
      </c>
      <c r="Z44" s="75">
        <f>+IF('O2'!Z31&lt;&gt;"",IF((1+OUT_2_Check!$Q$4)*SUM('O2'!Z12,'O2'!Z17,'O2'!Z29,'O2'!Z30)&lt;'O2'!Z31,1,IF((1-OUT_2_Check!$Q$4)*SUM('O2'!Z12,'O2'!Z17,'O2'!Z29,'O2'!Z30)&gt;'O2'!Z31,1,0)),IF(SUM('O2'!Z12,'O2'!Z17,'O2'!Z29,'O2'!Z30)&lt;&gt;0,1,0))</f>
        <v>0</v>
      </c>
      <c r="AA44" s="75">
        <f>+IF('O2'!AA31&lt;&gt;"",IF((1+OUT_2_Check!$Q$4)*SUM('O2'!AA12,'O2'!AA17,'O2'!AA29,'O2'!AA30)&lt;'O2'!AA31,1,IF((1-OUT_2_Check!$Q$4)*SUM('O2'!AA12,'O2'!AA17,'O2'!AA29,'O2'!AA30)&gt;'O2'!AA31,1,0)),IF(SUM('O2'!AA12,'O2'!AA17,'O2'!AA29,'O2'!AA30)&lt;&gt;0,1,0))</f>
        <v>0</v>
      </c>
      <c r="AB44" s="75">
        <f>+IF('O2'!AB31&lt;&gt;"",IF((1+OUT_2_Check!$Q$4)*SUM('O2'!AB12,'O2'!AB17,'O2'!AB29,'O2'!AB30)&lt;'O2'!AB31,1,IF((1-OUT_2_Check!$Q$4)*SUM('O2'!AB12,'O2'!AB17,'O2'!AB29,'O2'!AB30)&gt;'O2'!AB31,1,0)),IF(SUM('O2'!AB12,'O2'!AB17,'O2'!AB29,'O2'!AB30)&lt;&gt;0,1,0))</f>
        <v>0</v>
      </c>
      <c r="AC44" s="75">
        <f>+IF('O2'!AC31&lt;&gt;"",IF((1+OUT_2_Check!$Q$4)*SUM('O2'!AC12,'O2'!AC17,'O2'!AC29,'O2'!AC30)&lt;'O2'!AC31,1,IF((1-OUT_2_Check!$Q$4)*SUM('O2'!AC12,'O2'!AC17,'O2'!AC29,'O2'!AC30)&gt;'O2'!AC31,1,0)),IF(SUM('O2'!AC12,'O2'!AC17,'O2'!AC29,'O2'!AC30)&lt;&gt;0,1,0))</f>
        <v>0</v>
      </c>
      <c r="AD44" s="75">
        <f>+IF('O2'!AD31&lt;&gt;"",IF((1+OUT_2_Check!$Q$4)*SUM('O2'!AD12,'O2'!AD17,'O2'!AD29,'O2'!AD30)&lt;'O2'!AD31,1,IF((1-OUT_2_Check!$Q$4)*SUM('O2'!AD12,'O2'!AD17,'O2'!AD29,'O2'!AD30)&gt;'O2'!AD31,1,0)),IF(SUM('O2'!AD12,'O2'!AD17,'O2'!AD29,'O2'!AD30)&lt;&gt;0,1,0))</f>
        <v>0</v>
      </c>
      <c r="AE44" s="75">
        <f>+IF('O2'!AE31&lt;&gt;"",IF((1+OUT_2_Check!$Q$4)*SUM('O2'!AE12,'O2'!AE17,'O2'!AE29,'O2'!AE30)&lt;'O2'!AE31,1,IF((1-OUT_2_Check!$Q$4)*SUM('O2'!AE12,'O2'!AE17,'O2'!AE29,'O2'!AE30)&gt;'O2'!AE31,1,0)),IF(SUM('O2'!AE12,'O2'!AE17,'O2'!AE29,'O2'!AE30)&lt;&gt;0,1,0))</f>
        <v>0</v>
      </c>
      <c r="AF44" s="75">
        <f>+IF('O2'!AF31&lt;&gt;"",IF((1+OUT_2_Check!$Q$4)*SUM('O2'!AF12,'O2'!AF17,'O2'!AF29,'O2'!AF30)&lt;'O2'!AF31,1,IF((1-OUT_2_Check!$Q$4)*SUM('O2'!AF12,'O2'!AF17,'O2'!AF29,'O2'!AF30)&gt;'O2'!AF31,1,0)),IF(SUM('O2'!AF12,'O2'!AF17,'O2'!AF29,'O2'!AF30)&lt;&gt;0,1,0))</f>
        <v>0</v>
      </c>
      <c r="AG44" s="75">
        <f>+IF('O2'!AG31&lt;&gt;"",IF((1+OUT_2_Check!$Q$4)*SUM('O2'!AG12,'O2'!AG17,'O2'!AG29,'O2'!AG30)&lt;'O2'!AG31,1,IF((1-OUT_2_Check!$Q$4)*SUM('O2'!AG12,'O2'!AG17,'O2'!AG29,'O2'!AG30)&gt;'O2'!AG31,1,0)),IF(SUM('O2'!AG12,'O2'!AG17,'O2'!AG29,'O2'!AG30)&lt;&gt;0,1,0))</f>
        <v>0</v>
      </c>
      <c r="AH44" s="75">
        <f>+IF('O2'!AH31&lt;&gt;"",IF((1+OUT_2_Check!$Q$4)*SUM('O2'!AH12,'O2'!AH17,'O2'!AH29,'O2'!AH30)&lt;'O2'!AH31,1,IF((1-OUT_2_Check!$Q$4)*SUM('O2'!AH12,'O2'!AH17,'O2'!AH29,'O2'!AH30)&gt;'O2'!AH31,1,0)),IF(SUM('O2'!AH12,'O2'!AH17,'O2'!AH29,'O2'!AH30)&lt;&gt;0,1,0))</f>
        <v>0</v>
      </c>
      <c r="AI44" s="75">
        <f>+IF('O2'!AI31&lt;&gt;"",IF((1+OUT_2_Check!$Q$4)*SUM('O2'!AI12,'O2'!AI17,'O2'!AI29,'O2'!AI30)&lt;'O2'!AI31,1,IF((1-OUT_2_Check!$Q$4)*SUM('O2'!AI12,'O2'!AI17,'O2'!AI29,'O2'!AI30)&gt;'O2'!AI31,1,0)),IF(SUM('O2'!AI12,'O2'!AI17,'O2'!AI29,'O2'!AI30)&lt;&gt;0,1,0))</f>
        <v>0</v>
      </c>
      <c r="AJ44" s="75">
        <f>+IF('O2'!AJ31&lt;&gt;"",IF((1+OUT_2_Check!$Q$4)*SUM('O2'!AJ12,'O2'!AJ17,'O2'!AJ29,'O2'!AJ30)&lt;'O2'!AJ31,1,IF((1-OUT_2_Check!$Q$4)*SUM('O2'!AJ12,'O2'!AJ17,'O2'!AJ29,'O2'!AJ30)&gt;'O2'!AJ31,1,0)),IF(SUM('O2'!AJ12,'O2'!AJ17,'O2'!AJ29,'O2'!AJ30)&lt;&gt;0,1,0))</f>
        <v>0</v>
      </c>
      <c r="AK44" s="75">
        <f>+IF('O2'!AK31&lt;&gt;"",IF((1+OUT_2_Check!$Q$4)*SUM('O2'!AK12,'O2'!AK17,'O2'!AK29,'O2'!AK30)&lt;'O2'!AK31,1,IF((1-OUT_2_Check!$Q$4)*SUM('O2'!AK12,'O2'!AK17,'O2'!AK29,'O2'!AK30)&gt;'O2'!AK31,1,0)),IF(SUM('O2'!AK12,'O2'!AK17,'O2'!AK29,'O2'!AK30)&lt;&gt;0,1,0))</f>
        <v>0</v>
      </c>
      <c r="AL44" s="75">
        <f>+IF('O2'!AL31&lt;&gt;"",IF((1+OUT_2_Check!$Q$4)*SUM('O2'!AL12,'O2'!AL17,'O2'!AL29,'O2'!AL30)&lt;'O2'!AL31,1,IF((1-OUT_2_Check!$Q$4)*SUM('O2'!AL12,'O2'!AL17,'O2'!AL29,'O2'!AL30)&gt;'O2'!AL31,1,0)),IF(SUM('O2'!AL12,'O2'!AL17,'O2'!AL29,'O2'!AL30)&lt;&gt;0,1,0))</f>
        <v>0</v>
      </c>
      <c r="AM44" s="75">
        <f>+IF('O2'!AM31&lt;&gt;"",IF((1+OUT_2_Check!$Q$4)*SUM('O2'!AM12,'O2'!AM17,'O2'!AM29,'O2'!AM30)&lt;'O2'!AM31,1,IF((1-OUT_2_Check!$Q$4)*SUM('O2'!AM12,'O2'!AM17,'O2'!AM29,'O2'!AM30)&gt;'O2'!AM31,1,0)),IF(SUM('O2'!AM12,'O2'!AM17,'O2'!AM29,'O2'!AM30)&lt;&gt;0,1,0))</f>
        <v>0</v>
      </c>
      <c r="AN44" s="75" t="e">
        <f>+IF('O2'!#REF!&lt;&gt;"",IF((1+OUT_2_Check!$Q$4)*SUM('O2'!#REF!,'O2'!#REF!,'O2'!#REF!,'O2'!#REF!)&lt;'O2'!#REF!,1,IF((1-OUT_2_Check!$Q$4)*SUM('O2'!#REF!,'O2'!#REF!,'O2'!#REF!,'O2'!#REF!)&gt;'O2'!#REF!,1,0)),IF(SUM('O2'!#REF!,'O2'!#REF!,'O2'!#REF!,'O2'!#REF!)&lt;&gt;0,1,0))</f>
        <v>#REF!</v>
      </c>
      <c r="AO44" s="75" t="e">
        <f>+IF('O2'!#REF!&lt;&gt;"",IF((1+OUT_2_Check!$Q$4)*SUM('O2'!#REF!,'O2'!#REF!,'O2'!#REF!,'O2'!#REF!)&lt;'O2'!#REF!,1,IF((1-OUT_2_Check!$Q$4)*SUM('O2'!#REF!,'O2'!#REF!,'O2'!#REF!,'O2'!#REF!)&gt;'O2'!#REF!,1,0)),IF(SUM('O2'!#REF!,'O2'!#REF!,'O2'!#REF!,'O2'!#REF!)&lt;&gt;0,1,0))</f>
        <v>#REF!</v>
      </c>
      <c r="AP44" s="75">
        <f>+IF('O2'!AN31&lt;&gt;"",IF((1+OUT_2_Check!$Q$4)*SUM('O2'!AN12,'O2'!AN17,'O2'!AN29,'O2'!AN30)&lt;'O2'!AN31,1,IF((1-OUT_2_Check!$Q$4)*SUM('O2'!AN12,'O2'!AN17,'O2'!AN29,'O2'!AN30)&gt;'O2'!AN31,1,0)),IF(SUM('O2'!AN12,'O2'!AN17,'O2'!AN29,'O2'!AN30)&lt;&gt;0,1,0))</f>
        <v>0</v>
      </c>
      <c r="AQ44" s="75">
        <f>+IF('O2'!AO31&lt;&gt;"",IF((1+OUT_2_Check!$Q$4)*SUM('O2'!AO12,'O2'!AO17,'O2'!AO29,'O2'!AO30)&lt;'O2'!AO31,1,IF((1-OUT_2_Check!$Q$4)*SUM('O2'!AO12,'O2'!AO17,'O2'!AO29,'O2'!AO30)&gt;'O2'!AO31,1,0)),IF(SUM('O2'!AO12,'O2'!AO17,'O2'!AO29,'O2'!AO30)&lt;&gt;0,1,0))</f>
        <v>0</v>
      </c>
      <c r="AR44" s="75">
        <f>+IF('O2'!AP31&lt;&gt;"",IF((1+OUT_2_Check!$Q$4)*SUM('O2'!AP12,'O2'!AP17,'O2'!AP29,'O2'!AP30)&lt;'O2'!AP31,1,IF((1-OUT_2_Check!$Q$4)*SUM('O2'!AP12,'O2'!AP17,'O2'!AP29,'O2'!AP30)&gt;'O2'!AP31,1,0)),IF(SUM('O2'!AP12,'O2'!AP17,'O2'!AP29,'O2'!AP30)&lt;&gt;0,1,0))</f>
        <v>0</v>
      </c>
      <c r="AS44" s="75">
        <f>+IF('O2'!AQ31&lt;&gt;"",IF((1+OUT_2_Check!$Q$4)*SUM('O2'!AQ12,'O2'!AQ17,'O2'!AQ29,'O2'!AQ30)&lt;'O2'!AQ31,1,IF((1-OUT_2_Check!$Q$4)*SUM('O2'!AQ12,'O2'!AQ17,'O2'!AQ29,'O2'!AQ30)&gt;'O2'!AQ31,1,0)),IF(SUM('O2'!AQ12,'O2'!AQ17,'O2'!AQ29,'O2'!AQ30)&lt;&gt;0,1,0))</f>
        <v>0</v>
      </c>
      <c r="AT44" s="75">
        <f>+IF('O2'!AR31&lt;&gt;"",IF((1+OUT_2_Check!$Q$4)*SUM('O2'!AR12,'O2'!AR17,'O2'!AR29,'O2'!AR30)&lt;'O2'!AR31,1,IF((1-OUT_2_Check!$Q$4)*SUM('O2'!AR12,'O2'!AR17,'O2'!AR29,'O2'!AR30)&gt;'O2'!AR31,1,0)),IF(SUM('O2'!AR12,'O2'!AR17,'O2'!AR29,'O2'!AR30)&lt;&gt;0,1,0))</f>
        <v>0</v>
      </c>
    </row>
    <row r="45" spans="1:46" s="36" customFormat="1" ht="15">
      <c r="A45" s="46"/>
      <c r="B45" s="42"/>
      <c r="C45" s="42"/>
      <c r="D45" s="75"/>
      <c r="E45" s="75"/>
      <c r="F45" s="75"/>
      <c r="G45" s="75"/>
      <c r="H45" s="75"/>
      <c r="I45" s="75"/>
      <c r="J45" s="75"/>
      <c r="K45" s="75"/>
      <c r="L45" s="75"/>
      <c r="M45" s="75"/>
      <c r="N45" s="75"/>
      <c r="O45" s="75"/>
      <c r="P45" s="75"/>
      <c r="Q45" s="75"/>
      <c r="R45" s="75"/>
      <c r="S45" s="75"/>
      <c r="T45" s="75"/>
      <c r="U45" s="75"/>
      <c r="V45" s="75"/>
      <c r="W45" s="75"/>
      <c r="X45" s="75"/>
      <c r="Y45" s="75"/>
      <c r="Z45" s="75"/>
      <c r="AA45" s="75"/>
      <c r="AB45" s="75"/>
      <c r="AC45" s="75"/>
      <c r="AD45" s="75"/>
      <c r="AE45" s="75"/>
      <c r="AF45" s="75"/>
      <c r="AG45" s="75"/>
      <c r="AH45" s="75"/>
      <c r="AI45" s="75"/>
      <c r="AJ45" s="75"/>
      <c r="AK45" s="75"/>
      <c r="AL45" s="75"/>
      <c r="AM45" s="75"/>
      <c r="AN45" s="75"/>
      <c r="AO45" s="75"/>
      <c r="AP45" s="75"/>
      <c r="AQ45" s="75"/>
      <c r="AR45" s="75"/>
      <c r="AS45" s="75"/>
      <c r="AT45" s="75"/>
    </row>
    <row r="46" spans="1:46" s="36" customFormat="1" ht="18" customHeight="1">
      <c r="A46" s="53"/>
      <c r="B46" s="42" t="s">
        <v>24</v>
      </c>
      <c r="C46" s="42"/>
      <c r="D46" s="69"/>
      <c r="E46" s="69"/>
      <c r="F46" s="69"/>
      <c r="G46" s="69"/>
      <c r="H46" s="69"/>
      <c r="I46" s="69"/>
      <c r="J46" s="69"/>
      <c r="K46" s="69"/>
      <c r="L46" s="69"/>
      <c r="M46" s="69"/>
      <c r="N46" s="69"/>
      <c r="O46" s="69"/>
      <c r="P46" s="69"/>
      <c r="Q46" s="69"/>
      <c r="R46" s="69"/>
      <c r="S46" s="69"/>
      <c r="T46" s="69"/>
      <c r="U46" s="69"/>
      <c r="V46" s="69"/>
      <c r="W46" s="69"/>
      <c r="X46" s="69"/>
      <c r="Y46" s="69"/>
      <c r="Z46" s="69"/>
      <c r="AA46" s="69"/>
      <c r="AB46" s="69"/>
      <c r="AC46" s="69"/>
      <c r="AD46" s="69"/>
      <c r="AE46" s="69"/>
      <c r="AF46" s="69"/>
      <c r="AG46" s="69"/>
      <c r="AH46" s="69"/>
      <c r="AI46" s="69"/>
      <c r="AJ46" s="69"/>
      <c r="AK46" s="69"/>
      <c r="AL46" s="69"/>
      <c r="AM46" s="69"/>
      <c r="AN46" s="69"/>
      <c r="AO46" s="69"/>
      <c r="AP46" s="69"/>
      <c r="AQ46" s="69"/>
      <c r="AR46" s="69"/>
      <c r="AS46" s="69"/>
      <c r="AT46" s="69"/>
    </row>
    <row r="47" spans="1:46" s="36" customFormat="1" ht="18" customHeight="1">
      <c r="A47" s="53"/>
      <c r="B47" s="48" t="s">
        <v>100</v>
      </c>
      <c r="C47" s="42"/>
      <c r="D47" s="67"/>
      <c r="E47" s="67"/>
      <c r="F47" s="67"/>
      <c r="G47" s="67"/>
      <c r="H47" s="67"/>
      <c r="I47" s="67"/>
      <c r="J47" s="69"/>
      <c r="K47" s="69"/>
      <c r="L47" s="69"/>
      <c r="M47" s="69"/>
      <c r="N47" s="69"/>
      <c r="O47" s="69"/>
      <c r="P47" s="69"/>
      <c r="Q47" s="69"/>
      <c r="R47" s="69"/>
      <c r="S47" s="69"/>
      <c r="T47" s="69"/>
      <c r="U47" s="69"/>
      <c r="V47" s="69"/>
      <c r="W47" s="69"/>
      <c r="X47" s="69"/>
      <c r="Y47" s="69"/>
      <c r="Z47" s="69"/>
      <c r="AA47" s="69"/>
      <c r="AB47" s="69"/>
      <c r="AC47" s="69"/>
      <c r="AD47" s="69"/>
      <c r="AE47" s="69"/>
      <c r="AF47" s="69"/>
      <c r="AG47" s="69"/>
      <c r="AH47" s="69"/>
      <c r="AI47" s="69"/>
      <c r="AJ47" s="69"/>
      <c r="AK47" s="69"/>
      <c r="AL47" s="69"/>
      <c r="AM47" s="69"/>
      <c r="AN47" s="69"/>
      <c r="AO47" s="69"/>
      <c r="AP47" s="69"/>
      <c r="AQ47" s="69"/>
      <c r="AR47" s="69"/>
      <c r="AS47" s="69"/>
      <c r="AT47" s="67"/>
    </row>
    <row r="48" spans="1:46" s="36" customFormat="1" ht="18" customHeight="1">
      <c r="A48" s="56"/>
      <c r="B48" s="91" t="s">
        <v>101</v>
      </c>
      <c r="C48" s="58"/>
      <c r="D48" s="71"/>
      <c r="E48" s="71"/>
      <c r="F48" s="71"/>
      <c r="G48" s="71"/>
      <c r="H48" s="71"/>
      <c r="I48" s="71"/>
      <c r="J48" s="92"/>
      <c r="K48" s="92"/>
      <c r="L48" s="92"/>
      <c r="M48" s="92"/>
      <c r="N48" s="92"/>
      <c r="O48" s="92"/>
      <c r="P48" s="92"/>
      <c r="Q48" s="92"/>
      <c r="R48" s="92"/>
      <c r="S48" s="92"/>
      <c r="T48" s="92"/>
      <c r="U48" s="92"/>
      <c r="V48" s="92"/>
      <c r="W48" s="92"/>
      <c r="X48" s="92"/>
      <c r="Y48" s="92"/>
      <c r="Z48" s="92"/>
      <c r="AA48" s="92"/>
      <c r="AB48" s="92"/>
      <c r="AC48" s="92"/>
      <c r="AD48" s="92"/>
      <c r="AE48" s="92"/>
      <c r="AF48" s="92"/>
      <c r="AG48" s="92"/>
      <c r="AH48" s="92"/>
      <c r="AI48" s="92"/>
      <c r="AJ48" s="92"/>
      <c r="AK48" s="92"/>
      <c r="AL48" s="92"/>
      <c r="AM48" s="92"/>
      <c r="AN48" s="92"/>
      <c r="AO48" s="92"/>
      <c r="AP48" s="92"/>
      <c r="AQ48" s="92"/>
      <c r="AR48" s="92"/>
      <c r="AS48" s="92"/>
      <c r="AT48" s="71"/>
    </row>
    <row r="49" spans="1:48" s="36" customFormat="1" ht="18" customHeight="1">
      <c r="A49" s="48" t="s">
        <v>57</v>
      </c>
      <c r="B49" s="48"/>
      <c r="C49" s="48"/>
      <c r="AT49" s="93"/>
      <c r="AU49" s="59"/>
    </row>
    <row r="50" spans="1:48" s="36" customFormat="1" ht="18" customHeight="1">
      <c r="A50" s="48" t="s">
        <v>86</v>
      </c>
      <c r="B50" s="48"/>
      <c r="C50" s="48"/>
      <c r="E50" s="59"/>
      <c r="F50" s="59"/>
      <c r="G50" s="59"/>
      <c r="H50" s="59"/>
      <c r="I50" s="59"/>
      <c r="J50" s="59"/>
      <c r="K50" s="59"/>
      <c r="L50" s="59"/>
      <c r="M50" s="59"/>
      <c r="N50" s="59"/>
      <c r="O50" s="59"/>
      <c r="P50" s="59"/>
      <c r="Q50" s="59"/>
      <c r="R50" s="59"/>
      <c r="S50" s="59"/>
      <c r="T50" s="59"/>
      <c r="U50" s="59"/>
      <c r="V50" s="59"/>
      <c r="W50" s="59"/>
      <c r="X50" s="59"/>
      <c r="Y50" s="59"/>
      <c r="Z50" s="59"/>
      <c r="AA50" s="59"/>
      <c r="AB50" s="59"/>
      <c r="AC50" s="59"/>
      <c r="AD50" s="59"/>
      <c r="AE50" s="59"/>
      <c r="AF50" s="59"/>
      <c r="AG50" s="59"/>
      <c r="AH50" s="59"/>
      <c r="AI50" s="59"/>
      <c r="AJ50" s="59"/>
      <c r="AK50" s="59"/>
      <c r="AL50" s="59"/>
      <c r="AM50" s="59"/>
      <c r="AN50" s="59"/>
      <c r="AO50" s="59"/>
      <c r="AP50" s="59"/>
      <c r="AQ50" s="59"/>
      <c r="AR50" s="59"/>
      <c r="AS50" s="59"/>
      <c r="AT50" s="32"/>
      <c r="AU50" s="59"/>
      <c r="AV50" s="59"/>
    </row>
    <row r="51" spans="1:48" s="36" customFormat="1" ht="18" customHeight="1">
      <c r="A51" s="48" t="s">
        <v>87</v>
      </c>
      <c r="J51" s="59"/>
      <c r="K51" s="59"/>
      <c r="L51" s="59"/>
      <c r="M51" s="59"/>
      <c r="N51" s="59"/>
      <c r="O51" s="59"/>
      <c r="P51" s="59"/>
      <c r="Q51" s="59"/>
      <c r="R51" s="59"/>
      <c r="S51" s="59"/>
      <c r="T51" s="59"/>
      <c r="U51" s="59"/>
      <c r="V51" s="59"/>
      <c r="W51" s="59"/>
      <c r="X51" s="59"/>
      <c r="Y51" s="59"/>
      <c r="Z51" s="59"/>
      <c r="AA51" s="59"/>
      <c r="AB51" s="59"/>
      <c r="AC51" s="59"/>
      <c r="AD51" s="59"/>
      <c r="AE51" s="59"/>
      <c r="AF51" s="59"/>
      <c r="AG51" s="59"/>
      <c r="AH51" s="59"/>
      <c r="AI51" s="59"/>
      <c r="AJ51" s="59"/>
      <c r="AK51" s="59"/>
      <c r="AL51" s="59"/>
      <c r="AM51" s="59"/>
      <c r="AN51" s="59"/>
      <c r="AO51" s="59"/>
      <c r="AP51" s="59"/>
      <c r="AQ51" s="59"/>
      <c r="AR51" s="59"/>
      <c r="AS51" s="59"/>
      <c r="AT51" s="32"/>
    </row>
    <row r="52" spans="1:48" s="36" customFormat="1" ht="18" customHeight="1">
      <c r="A52" s="48" t="s">
        <v>98</v>
      </c>
      <c r="J52" s="59"/>
      <c r="K52" s="59"/>
      <c r="L52" s="59"/>
      <c r="M52" s="59"/>
      <c r="N52" s="59"/>
      <c r="O52" s="59"/>
      <c r="P52" s="59"/>
      <c r="Q52" s="59"/>
      <c r="R52" s="59"/>
      <c r="S52" s="59"/>
      <c r="T52" s="59"/>
      <c r="U52" s="59"/>
      <c r="V52" s="59"/>
      <c r="W52" s="59"/>
      <c r="X52" s="59"/>
      <c r="Y52" s="59"/>
      <c r="Z52" s="59"/>
      <c r="AA52" s="59"/>
      <c r="AB52" s="59"/>
      <c r="AC52" s="59"/>
      <c r="AD52" s="59"/>
      <c r="AE52" s="59"/>
      <c r="AF52" s="59"/>
      <c r="AG52" s="59"/>
      <c r="AH52" s="59"/>
      <c r="AI52" s="59"/>
      <c r="AJ52" s="59"/>
      <c r="AK52" s="59"/>
      <c r="AL52" s="59"/>
      <c r="AM52" s="59"/>
      <c r="AN52" s="59"/>
      <c r="AO52" s="59"/>
      <c r="AP52" s="59"/>
      <c r="AQ52" s="59"/>
      <c r="AR52" s="59"/>
      <c r="AS52" s="59"/>
      <c r="AT52" s="32"/>
    </row>
    <row r="53" spans="1:48" s="93" customFormat="1" ht="18" customHeight="1">
      <c r="A53" s="61"/>
      <c r="J53" s="62"/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2"/>
      <c r="W53" s="62"/>
      <c r="X53" s="62"/>
      <c r="Y53" s="62"/>
      <c r="Z53" s="62"/>
      <c r="AA53" s="62"/>
      <c r="AB53" s="62"/>
      <c r="AC53" s="62"/>
      <c r="AD53" s="62"/>
      <c r="AE53" s="62"/>
      <c r="AF53" s="62"/>
      <c r="AG53" s="62"/>
      <c r="AH53" s="62"/>
      <c r="AI53" s="62"/>
      <c r="AJ53" s="62"/>
      <c r="AK53" s="62"/>
      <c r="AL53" s="62"/>
      <c r="AM53" s="62"/>
      <c r="AN53" s="62"/>
      <c r="AO53" s="62"/>
      <c r="AP53" s="62"/>
      <c r="AQ53" s="62"/>
      <c r="AR53" s="62"/>
      <c r="AS53" s="62"/>
      <c r="AT53" s="32"/>
    </row>
    <row r="54" spans="1:48" s="32" customFormat="1" ht="18" customHeight="1">
      <c r="J54" s="62"/>
      <c r="K54" s="62"/>
      <c r="L54" s="62"/>
      <c r="M54" s="62"/>
      <c r="N54" s="62"/>
      <c r="O54" s="62"/>
      <c r="P54" s="62"/>
      <c r="Q54" s="62"/>
      <c r="R54" s="62"/>
      <c r="S54" s="62"/>
      <c r="T54" s="62"/>
      <c r="U54" s="62"/>
      <c r="V54" s="62"/>
      <c r="W54" s="62"/>
      <c r="X54" s="62"/>
      <c r="Y54" s="62"/>
      <c r="Z54" s="62"/>
      <c r="AA54" s="62"/>
      <c r="AB54" s="62"/>
      <c r="AC54" s="62"/>
      <c r="AD54" s="62"/>
      <c r="AE54" s="62"/>
      <c r="AF54" s="62"/>
      <c r="AG54" s="62"/>
      <c r="AH54" s="62"/>
      <c r="AI54" s="62"/>
      <c r="AJ54" s="62"/>
      <c r="AK54" s="62"/>
      <c r="AL54" s="62"/>
      <c r="AM54" s="62"/>
      <c r="AN54" s="62"/>
      <c r="AO54" s="62"/>
      <c r="AP54" s="62"/>
      <c r="AQ54" s="62"/>
      <c r="AR54" s="62"/>
      <c r="AS54" s="62"/>
      <c r="AT54" s="63"/>
    </row>
    <row r="55" spans="1:48" s="32" customFormat="1" ht="18" customHeight="1">
      <c r="A55" s="94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  <c r="AE55" s="63"/>
      <c r="AF55" s="63"/>
      <c r="AG55" s="63"/>
      <c r="AH55" s="63"/>
      <c r="AI55" s="63"/>
      <c r="AJ55" s="63"/>
      <c r="AK55" s="63"/>
      <c r="AL55" s="63"/>
      <c r="AM55" s="63"/>
      <c r="AN55" s="63"/>
      <c r="AO55" s="63"/>
      <c r="AP55" s="63"/>
      <c r="AQ55" s="63"/>
      <c r="AR55" s="63"/>
      <c r="AS55" s="63"/>
      <c r="AT55" s="63"/>
    </row>
    <row r="56" spans="1:48" s="32" customFormat="1" ht="18" customHeight="1"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63"/>
      <c r="AG56" s="63"/>
      <c r="AH56" s="63"/>
      <c r="AI56" s="63"/>
      <c r="AJ56" s="63"/>
      <c r="AK56" s="63"/>
      <c r="AL56" s="63"/>
      <c r="AM56" s="63"/>
      <c r="AN56" s="63"/>
      <c r="AO56" s="63"/>
      <c r="AP56" s="63"/>
      <c r="AQ56" s="63"/>
      <c r="AR56" s="63"/>
      <c r="AS56" s="63"/>
      <c r="AT56" s="63"/>
    </row>
    <row r="57" spans="1:48" s="32" customFormat="1" ht="18" customHeight="1"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3"/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63"/>
      <c r="AS57" s="63"/>
      <c r="AT57" s="63"/>
    </row>
  </sheetData>
  <mergeCells count="1">
    <mergeCell ref="J12:AS12"/>
  </mergeCells>
  <phoneticPr fontId="0" type="noConversion"/>
  <pageMargins left="0.75" right="0.75" top="1" bottom="1" header="0.5" footer="0.5"/>
  <pageSetup paperSize="9" scale="1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indexed="43"/>
    <pageSetUpPr fitToPage="1"/>
  </sheetPr>
  <dimension ref="A1:P46"/>
  <sheetViews>
    <sheetView zoomScale="60" zoomScaleNormal="75" workbookViewId="0">
      <pane xSplit="3" ySplit="14" topLeftCell="D15" activePane="bottomRight" state="frozen"/>
      <selection activeCell="AS48" sqref="AS48"/>
      <selection pane="topRight" activeCell="AS48" sqref="AS48"/>
      <selection pane="bottomLeft" activeCell="AS48" sqref="AS48"/>
      <selection pane="bottomRight" activeCell="M34" sqref="M34"/>
    </sheetView>
  </sheetViews>
  <sheetFormatPr defaultRowHeight="12"/>
  <cols>
    <col min="1" max="1" width="2.42578125" style="63" customWidth="1"/>
    <col min="2" max="2" width="9.140625" style="63"/>
    <col min="3" max="3" width="28.42578125" style="63" customWidth="1"/>
    <col min="4" max="4" width="9.140625" style="63"/>
    <col min="5" max="5" width="13.85546875" style="63" customWidth="1"/>
    <col min="6" max="6" width="16.28515625" style="63" customWidth="1"/>
    <col min="7" max="7" width="13.85546875" style="63" customWidth="1"/>
    <col min="8" max="10" width="9.140625" style="63"/>
    <col min="11" max="11" width="13.140625" style="63" customWidth="1"/>
    <col min="12" max="12" width="10.85546875" style="63" customWidth="1"/>
    <col min="13" max="13" width="9.140625" style="63"/>
    <col min="14" max="14" width="15.5703125" style="63" bestFit="1" customWidth="1"/>
    <col min="15" max="16384" width="9.140625" style="63"/>
  </cols>
  <sheetData>
    <row r="1" spans="1:16" s="19" customFormat="1" ht="18" customHeight="1">
      <c r="A1" s="15" t="s">
        <v>28</v>
      </c>
      <c r="B1" s="16"/>
      <c r="C1" s="16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8"/>
      <c r="P1" s="18"/>
    </row>
    <row r="2" spans="1:16" s="19" customFormat="1" ht="18" customHeight="1">
      <c r="A2" s="20"/>
      <c r="B2" s="21"/>
      <c r="C2" s="21"/>
      <c r="D2" s="22"/>
      <c r="E2" s="23"/>
      <c r="F2" s="22"/>
      <c r="G2" s="22"/>
      <c r="H2" s="22"/>
      <c r="I2" s="22"/>
      <c r="J2" s="22"/>
      <c r="K2" s="22"/>
      <c r="L2" s="22"/>
      <c r="M2" s="22"/>
      <c r="N2" s="22"/>
      <c r="O2" s="22"/>
      <c r="P2" s="24"/>
    </row>
    <row r="3" spans="1:16" s="19" customFormat="1" ht="18" customHeight="1" thickBot="1">
      <c r="A3" s="21"/>
      <c r="B3" s="25" t="s">
        <v>1</v>
      </c>
      <c r="C3" s="25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6"/>
    </row>
    <row r="4" spans="1:16" s="19" customFormat="1" ht="18" customHeight="1" thickBot="1">
      <c r="A4" s="21"/>
      <c r="B4" s="25" t="s">
        <v>2</v>
      </c>
      <c r="C4" s="25"/>
      <c r="D4" s="22"/>
      <c r="E4" s="22"/>
      <c r="F4" s="22"/>
      <c r="G4" s="22"/>
      <c r="H4" s="22"/>
      <c r="I4" s="22"/>
      <c r="J4" s="22"/>
      <c r="K4" s="22"/>
      <c r="L4" s="22"/>
      <c r="M4" s="22"/>
      <c r="N4" s="64" t="s">
        <v>109</v>
      </c>
      <c r="O4" s="65">
        <v>5.0000000000000001E-3</v>
      </c>
      <c r="P4" s="26"/>
    </row>
    <row r="5" spans="1:16" s="19" customFormat="1" ht="18" customHeight="1">
      <c r="A5" s="20"/>
      <c r="B5" s="21"/>
      <c r="C5" s="21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6"/>
    </row>
    <row r="6" spans="1:16" s="19" customFormat="1" ht="18" customHeight="1">
      <c r="A6" s="25"/>
      <c r="B6" s="25" t="s">
        <v>60</v>
      </c>
      <c r="C6" s="25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6"/>
    </row>
    <row r="7" spans="1:16" s="19" customFormat="1" ht="18" customHeight="1">
      <c r="A7" s="25"/>
      <c r="B7" s="25" t="s">
        <v>104</v>
      </c>
      <c r="C7" s="25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6"/>
    </row>
    <row r="8" spans="1:16" s="19" customFormat="1" ht="18" customHeight="1">
      <c r="A8" s="25"/>
      <c r="B8" s="27" t="s">
        <v>3</v>
      </c>
      <c r="C8" s="27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6"/>
    </row>
    <row r="9" spans="1:16" s="19" customFormat="1" ht="18" customHeight="1">
      <c r="A9" s="25"/>
      <c r="B9" s="27"/>
      <c r="C9" s="27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6"/>
    </row>
    <row r="10" spans="1:16" s="19" customFormat="1" ht="18" customHeight="1">
      <c r="A10" s="25"/>
      <c r="B10" s="27"/>
      <c r="C10" s="27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6"/>
    </row>
    <row r="11" spans="1:16" s="19" customFormat="1" ht="18" customHeight="1">
      <c r="A11" s="25"/>
      <c r="B11" s="27"/>
      <c r="C11" s="27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6"/>
    </row>
    <row r="12" spans="1:16" s="19" customFormat="1" ht="18" customHeight="1">
      <c r="A12" s="25"/>
      <c r="B12" s="27"/>
      <c r="C12" s="27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6"/>
    </row>
    <row r="13" spans="1:16" s="36" customFormat="1" ht="34.15" customHeight="1">
      <c r="A13" s="97"/>
      <c r="B13" s="98" t="s">
        <v>4</v>
      </c>
      <c r="C13" s="99"/>
      <c r="D13" s="100" t="s">
        <v>29</v>
      </c>
      <c r="E13" s="101"/>
      <c r="F13" s="101"/>
      <c r="G13" s="101"/>
      <c r="H13" s="101"/>
      <c r="I13" s="102"/>
      <c r="J13" s="102"/>
      <c r="K13" s="103" t="s">
        <v>30</v>
      </c>
      <c r="L13" s="104" t="s">
        <v>31</v>
      </c>
      <c r="M13" s="104" t="s">
        <v>32</v>
      </c>
      <c r="N13" s="104" t="s">
        <v>31</v>
      </c>
      <c r="P13" s="45"/>
    </row>
    <row r="14" spans="1:16" s="36" customFormat="1" ht="58.5" customHeight="1">
      <c r="A14" s="37"/>
      <c r="B14" s="88"/>
      <c r="C14" s="88"/>
      <c r="D14" s="40" t="s">
        <v>33</v>
      </c>
      <c r="E14" s="105" t="s">
        <v>88</v>
      </c>
      <c r="F14" s="105" t="s">
        <v>89</v>
      </c>
      <c r="G14" s="105" t="s">
        <v>124</v>
      </c>
      <c r="H14" s="105" t="s">
        <v>56</v>
      </c>
      <c r="I14" s="40" t="s">
        <v>31</v>
      </c>
      <c r="J14" s="40" t="s">
        <v>34</v>
      </c>
      <c r="K14" s="106" t="s">
        <v>35</v>
      </c>
      <c r="L14" s="107" t="s">
        <v>36</v>
      </c>
      <c r="M14" s="107" t="s">
        <v>37</v>
      </c>
      <c r="N14" s="107" t="s">
        <v>92</v>
      </c>
      <c r="P14" s="45"/>
    </row>
    <row r="15" spans="1:16" s="36" customFormat="1" ht="18" customHeight="1">
      <c r="A15" s="41"/>
      <c r="B15" s="42" t="s">
        <v>38</v>
      </c>
      <c r="C15" s="43"/>
      <c r="D15" s="44"/>
      <c r="E15" s="44"/>
      <c r="F15" s="44"/>
      <c r="G15" s="44"/>
      <c r="H15" s="44"/>
      <c r="I15" s="44"/>
      <c r="J15" s="44"/>
      <c r="K15" s="44"/>
      <c r="L15" s="44"/>
      <c r="M15" s="146"/>
      <c r="N15" s="146"/>
    </row>
    <row r="16" spans="1:16" s="36" customFormat="1" ht="18" customHeight="1">
      <c r="A16" s="46"/>
      <c r="B16" s="47" t="s">
        <v>106</v>
      </c>
      <c r="C16" s="48"/>
      <c r="D16" s="145"/>
      <c r="E16" s="145"/>
      <c r="F16" s="145"/>
      <c r="G16" s="145"/>
      <c r="H16" s="145"/>
      <c r="I16" s="145"/>
      <c r="J16" s="76" t="e">
        <f>+IF(#REF!&lt;&gt;"",IF((1+OUT_3_Check!$O$4)*SUM(#REF!)&lt;#REF!,1,IF((1-OUT_3_Check!$O$4)*SUM(#REF!)&gt;#REF!,1,0)),IF(SUM(#REF!)&lt;&gt;0,1,0))</f>
        <v>#REF!</v>
      </c>
      <c r="K16" s="50"/>
      <c r="L16" s="50"/>
      <c r="M16" s="145"/>
      <c r="N16" s="145"/>
    </row>
    <row r="17" spans="1:14" s="36" customFormat="1" ht="18" customHeight="1">
      <c r="A17" s="49"/>
      <c r="B17" s="47" t="s">
        <v>107</v>
      </c>
      <c r="C17" s="48"/>
      <c r="D17" s="145"/>
      <c r="E17" s="145"/>
      <c r="F17" s="145"/>
      <c r="G17" s="145"/>
      <c r="H17" s="145"/>
      <c r="I17" s="145"/>
      <c r="J17" s="76" t="e">
        <f>+IF(#REF!&lt;&gt;"",IF((1+OUT_3_Check!$O$4)*SUM(#REF!)&lt;#REF!,1,IF((1-OUT_3_Check!$O$4)*SUM(#REF!)&gt;#REF!,1,0)),IF(SUM(#REF!)&lt;&gt;0,1,0))</f>
        <v>#REF!</v>
      </c>
      <c r="K17" s="50"/>
      <c r="L17" s="50"/>
      <c r="M17" s="145"/>
      <c r="N17" s="145"/>
    </row>
    <row r="18" spans="1:14" s="36" customFormat="1" ht="18" customHeight="1">
      <c r="A18" s="49"/>
      <c r="B18" s="47" t="s">
        <v>108</v>
      </c>
      <c r="C18" s="48"/>
      <c r="D18" s="145"/>
      <c r="E18" s="145"/>
      <c r="F18" s="145"/>
      <c r="G18" s="145"/>
      <c r="H18" s="145"/>
      <c r="I18" s="145"/>
      <c r="J18" s="76" t="e">
        <f>+IF(#REF!&lt;&gt;"",IF((1+OUT_3_Check!$O$4)*SUM(#REF!)&lt;#REF!,1,IF((1-OUT_3_Check!$O$4)*SUM(#REF!)&gt;#REF!,1,0)),IF(SUM(#REF!)&lt;&gt;0,1,0))</f>
        <v>#REF!</v>
      </c>
      <c r="K18" s="50"/>
      <c r="L18" s="50"/>
      <c r="M18" s="145"/>
      <c r="N18" s="145"/>
    </row>
    <row r="19" spans="1:14" s="36" customFormat="1" ht="18" customHeight="1">
      <c r="A19" s="49"/>
      <c r="B19" s="48" t="s">
        <v>11</v>
      </c>
      <c r="C19" s="48"/>
      <c r="D19" s="66" t="e">
        <f>+IF(#REF!&lt;&gt;"", IF((1+OUT_3_Check!$O$4)*SUM(#REF!)&lt;#REF!,1,IF((1-OUT_3_Check!$O$4)*SUM(#REF!)&gt;#REF!,1,0)),IF(SUM(#REF!)&lt;&gt;0,1,0))</f>
        <v>#REF!</v>
      </c>
      <c r="E19" s="66" t="e">
        <f>+IF(#REF!&lt;&gt;"", IF((1+OUT_3_Check!$O$4)*SUM(#REF!)&lt;#REF!,1,IF((1-OUT_3_Check!$O$4)*SUM(#REF!)&gt;#REF!,1,0)),IF(SUM(#REF!)&lt;&gt;0,1,0))</f>
        <v>#REF!</v>
      </c>
      <c r="F19" s="66" t="e">
        <f>+IF(#REF!&lt;&gt;"", IF((1+OUT_3_Check!$O$4)*SUM(#REF!)&lt;#REF!,1,IF((1-OUT_3_Check!$O$4)*SUM(#REF!)&gt;#REF!,1,0)),IF(SUM(#REF!)&lt;&gt;0,1,0))</f>
        <v>#REF!</v>
      </c>
      <c r="G19" s="66" t="e">
        <f>+IF(#REF!&lt;&gt;"", IF((1+OUT_3_Check!$O$4)*SUM(#REF!)&lt;#REF!,1,IF((1-OUT_3_Check!$O$4)*SUM(#REF!)&gt;#REF!,1,0)),IF(SUM(#REF!)&lt;&gt;0,1,0))</f>
        <v>#REF!</v>
      </c>
      <c r="H19" s="66" t="e">
        <f>+IF(#REF!&lt;&gt;"", IF((1+OUT_3_Check!$O$4)*SUM(#REF!)&lt;#REF!,1,IF((1-OUT_3_Check!$O$4)*SUM(#REF!)&gt;#REF!,1,0)),IF(SUM(#REF!)&lt;&gt;0,1,0))</f>
        <v>#REF!</v>
      </c>
      <c r="I19" s="66" t="e">
        <f>+IF(#REF!&lt;&gt;"", IF((1+OUT_3_Check!$O$4)*SUM(#REF!)&lt;#REF!,1,IF((1-OUT_3_Check!$O$4)*SUM(#REF!)&gt;#REF!,1,0)),IF(SUM(#REF!)&lt;&gt;0,1,0))</f>
        <v>#REF!</v>
      </c>
      <c r="J19" s="76" t="e">
        <f>+IF(#REF!&lt;&gt;"",IF((1+OUT_3_Check!$O$4)*SUM(#REF!)&lt;#REF!,1,IF((1-OUT_3_Check!$O$4)*SUM(#REF!)&gt;#REF!,1,0)),IF(SUM(#REF!)&lt;&gt;0,1,0))</f>
        <v>#REF!</v>
      </c>
      <c r="K19" s="145"/>
      <c r="L19" s="145"/>
      <c r="M19" s="66" t="e">
        <f>+IF(#REF!&lt;&gt;"", IF((1+OUT_3_Check!$O$4)*SUM(#REF!)&lt;#REF!,1,IF((1-OUT_3_Check!$O$4)*SUM(#REF!)&gt;#REF!,1,0)),IF(SUM(#REF!)&lt;&gt;0,1,0))</f>
        <v>#REF!</v>
      </c>
      <c r="N19" s="66" t="e">
        <f>+IF(#REF!&lt;&gt;"", IF((1+OUT_3_Check!$O$4)*SUM(#REF!)&lt;#REF!,1,IF((1-OUT_3_Check!$O$4)*SUM(#REF!)&gt;#REF!,1,0)),IF(SUM(#REF!)&lt;&gt;0,1,0))</f>
        <v>#REF!</v>
      </c>
    </row>
    <row r="20" spans="1:14" s="36" customFormat="1" ht="18" customHeight="1">
      <c r="A20" s="49"/>
      <c r="B20" s="51"/>
      <c r="C20" s="51"/>
      <c r="D20" s="52"/>
      <c r="E20" s="52"/>
      <c r="F20" s="52"/>
      <c r="G20" s="52"/>
      <c r="H20" s="52"/>
      <c r="I20" s="52"/>
      <c r="J20" s="147"/>
      <c r="K20" s="147"/>
      <c r="L20" s="147"/>
      <c r="M20" s="147"/>
      <c r="N20" s="147"/>
    </row>
    <row r="21" spans="1:14" s="36" customFormat="1" ht="18" customHeight="1">
      <c r="A21" s="53"/>
      <c r="B21" s="42" t="s">
        <v>18</v>
      </c>
      <c r="C21" s="43"/>
      <c r="D21" s="44"/>
      <c r="E21" s="44"/>
      <c r="F21" s="44"/>
      <c r="G21" s="44"/>
      <c r="H21" s="44"/>
      <c r="I21" s="44"/>
      <c r="J21" s="146"/>
      <c r="K21" s="146"/>
      <c r="L21" s="146"/>
      <c r="M21" s="146"/>
      <c r="N21" s="146"/>
    </row>
    <row r="22" spans="1:14" s="36" customFormat="1" ht="18" customHeight="1">
      <c r="A22" s="53"/>
      <c r="B22" s="42" t="s">
        <v>12</v>
      </c>
      <c r="C22" s="43"/>
      <c r="D22" s="146"/>
      <c r="E22" s="146"/>
      <c r="F22" s="146"/>
      <c r="G22" s="146"/>
      <c r="H22" s="146"/>
      <c r="I22" s="146"/>
      <c r="J22" s="146"/>
      <c r="K22" s="146"/>
      <c r="L22" s="146"/>
      <c r="M22" s="146"/>
      <c r="N22" s="146"/>
    </row>
    <row r="23" spans="1:14" s="36" customFormat="1" ht="18" customHeight="1">
      <c r="A23" s="53"/>
      <c r="B23" s="47" t="s">
        <v>106</v>
      </c>
      <c r="C23" s="48"/>
      <c r="D23" s="145"/>
      <c r="E23" s="145"/>
      <c r="F23" s="145"/>
      <c r="G23" s="145"/>
      <c r="H23" s="145"/>
      <c r="I23" s="145"/>
      <c r="J23" s="76" t="e">
        <f>+IF(#REF!&lt;&gt;"",IF((1+OUT_3_Check!$O$4)*SUM(#REF!)&lt;#REF!,1,IF((1-OUT_3_Check!$O$4)*SUM(#REF!)&gt;#REF!,1,0)),IF(SUM(#REF!)&lt;&gt;0,1,0))</f>
        <v>#REF!</v>
      </c>
      <c r="K23" s="50"/>
      <c r="L23" s="50"/>
      <c r="M23" s="145"/>
      <c r="N23" s="145"/>
    </row>
    <row r="24" spans="1:14" s="36" customFormat="1" ht="18" customHeight="1">
      <c r="A24" s="46"/>
      <c r="B24" s="47" t="s">
        <v>107</v>
      </c>
      <c r="C24" s="48"/>
      <c r="D24" s="145"/>
      <c r="E24" s="145"/>
      <c r="F24" s="145"/>
      <c r="G24" s="145"/>
      <c r="H24" s="145"/>
      <c r="I24" s="145"/>
      <c r="J24" s="76" t="e">
        <f>+IF(#REF!&lt;&gt;"",IF((1+OUT_3_Check!$O$4)*SUM(#REF!)&lt;#REF!,1,IF((1-OUT_3_Check!$O$4)*SUM(#REF!)&gt;#REF!,1,0)),IF(SUM(#REF!)&lt;&gt;0,1,0))</f>
        <v>#REF!</v>
      </c>
      <c r="K24" s="50"/>
      <c r="L24" s="50"/>
      <c r="M24" s="145"/>
      <c r="N24" s="145"/>
    </row>
    <row r="25" spans="1:14" s="36" customFormat="1" ht="18" customHeight="1">
      <c r="A25" s="41"/>
      <c r="B25" s="47" t="s">
        <v>108</v>
      </c>
      <c r="C25" s="48"/>
      <c r="D25" s="145"/>
      <c r="E25" s="145"/>
      <c r="F25" s="145"/>
      <c r="G25" s="145"/>
      <c r="H25" s="145"/>
      <c r="I25" s="145"/>
      <c r="J25" s="76" t="e">
        <f>+IF(#REF!&lt;&gt;"",IF((1+OUT_3_Check!$O$4)*SUM(#REF!)&lt;#REF!,1,IF((1-OUT_3_Check!$O$4)*SUM(#REF!)&gt;#REF!,1,0)),IF(SUM(#REF!)&lt;&gt;0,1,0))</f>
        <v>#REF!</v>
      </c>
      <c r="K25" s="50"/>
      <c r="L25" s="50"/>
      <c r="M25" s="145"/>
      <c r="N25" s="145"/>
    </row>
    <row r="26" spans="1:14" s="36" customFormat="1" ht="18" customHeight="1">
      <c r="A26" s="53"/>
      <c r="B26" s="48" t="s">
        <v>11</v>
      </c>
      <c r="C26" s="48"/>
      <c r="D26" s="66" t="e">
        <f>+IF(#REF!&lt;&gt;"", IF((1+OUT_3_Check!$O$4)*SUM(#REF!)&lt;#REF!,1,IF((1-OUT_3_Check!$O$4)*SUM(#REF!)&gt;#REF!,1,0)),IF(SUM(#REF!)&lt;&gt;0,1,0))</f>
        <v>#REF!</v>
      </c>
      <c r="E26" s="66" t="e">
        <f>+IF(#REF!&lt;&gt;"", IF((1+OUT_3_Check!$O$4)*SUM(#REF!)&lt;#REF!,1,IF((1-OUT_3_Check!$O$4)*SUM(#REF!)&gt;#REF!,1,0)),IF(SUM(#REF!)&lt;&gt;0,1,0))</f>
        <v>#REF!</v>
      </c>
      <c r="F26" s="66" t="e">
        <f>+IF(#REF!&lt;&gt;"", IF((1+OUT_3_Check!$O$4)*SUM(#REF!)&lt;#REF!,1,IF((1-OUT_3_Check!$O$4)*SUM(#REF!)&gt;#REF!,1,0)),IF(SUM(#REF!)&lt;&gt;0,1,0))</f>
        <v>#REF!</v>
      </c>
      <c r="G26" s="66" t="e">
        <f>+IF(#REF!&lt;&gt;"", IF((1+OUT_3_Check!$O$4)*SUM(#REF!)&lt;#REF!,1,IF((1-OUT_3_Check!$O$4)*SUM(#REF!)&gt;#REF!,1,0)),IF(SUM(#REF!)&lt;&gt;0,1,0))</f>
        <v>#REF!</v>
      </c>
      <c r="H26" s="66" t="e">
        <f>+IF(#REF!&lt;&gt;"", IF((1+OUT_3_Check!$O$4)*SUM(#REF!)&lt;#REF!,1,IF((1-OUT_3_Check!$O$4)*SUM(#REF!)&gt;#REF!,1,0)),IF(SUM(#REF!)&lt;&gt;0,1,0))</f>
        <v>#REF!</v>
      </c>
      <c r="I26" s="66" t="e">
        <f>+IF(#REF!&lt;&gt;"", IF((1+OUT_3_Check!$O$4)*SUM(#REF!)&lt;#REF!,1,IF((1-OUT_3_Check!$O$4)*SUM(#REF!)&gt;#REF!,1,0)),IF(SUM(#REF!)&lt;&gt;0,1,0))</f>
        <v>#REF!</v>
      </c>
      <c r="J26" s="76" t="e">
        <f>+IF(#REF!&lt;&gt;"",IF((1+OUT_3_Check!$O$4)*SUM(#REF!)&lt;#REF!,1,IF((1-OUT_3_Check!$O$4)*SUM(#REF!)&gt;#REF!,1,0)),IF(SUM(#REF!)&lt;&gt;0,1,0))</f>
        <v>#REF!</v>
      </c>
      <c r="K26" s="145"/>
      <c r="L26" s="145"/>
      <c r="M26" s="66" t="e">
        <f>+IF(#REF!&lt;&gt;"", IF((1+OUT_3_Check!$O$4)*SUM(#REF!)&lt;#REF!,1,IF((1-OUT_3_Check!$O$4)*SUM(#REF!)&gt;#REF!,1,0)),IF(SUM(#REF!)&lt;&gt;0,1,0))</f>
        <v>#REF!</v>
      </c>
      <c r="N26" s="66" t="e">
        <f>+IF(#REF!&lt;&gt;"", IF((1+OUT_3_Check!$O$4)*SUM(#REF!)&lt;#REF!,1,IF((1-OUT_3_Check!$O$4)*SUM(#REF!)&gt;#REF!,1,0)),IF(SUM(#REF!)&lt;&gt;0,1,0))</f>
        <v>#REF!</v>
      </c>
    </row>
    <row r="27" spans="1:14" s="36" customFormat="1" ht="18" customHeight="1">
      <c r="A27" s="53"/>
      <c r="B27" s="54"/>
      <c r="C27" s="54"/>
      <c r="D27" s="147"/>
      <c r="E27" s="147"/>
      <c r="F27" s="147"/>
      <c r="G27" s="147"/>
      <c r="H27" s="147"/>
      <c r="I27" s="147"/>
      <c r="J27" s="147"/>
      <c r="K27" s="147"/>
      <c r="L27" s="147"/>
      <c r="M27" s="147"/>
      <c r="N27" s="147"/>
    </row>
    <row r="28" spans="1:14" s="36" customFormat="1" ht="18" customHeight="1">
      <c r="A28" s="46"/>
      <c r="B28" s="42" t="s">
        <v>13</v>
      </c>
      <c r="C28" s="43"/>
      <c r="D28" s="146"/>
      <c r="E28" s="146"/>
      <c r="F28" s="146"/>
      <c r="G28" s="146"/>
      <c r="H28" s="146"/>
      <c r="I28" s="146"/>
      <c r="J28" s="146"/>
      <c r="K28" s="146"/>
      <c r="L28" s="146"/>
      <c r="M28" s="146"/>
      <c r="N28" s="146"/>
    </row>
    <row r="29" spans="1:14" s="36" customFormat="1" ht="18" customHeight="1">
      <c r="A29" s="46"/>
      <c r="B29" s="47" t="s">
        <v>106</v>
      </c>
      <c r="C29" s="48"/>
      <c r="D29" s="145"/>
      <c r="E29" s="145"/>
      <c r="F29" s="145"/>
      <c r="G29" s="145"/>
      <c r="H29" s="145"/>
      <c r="I29" s="145"/>
      <c r="J29" s="76" t="e">
        <f>+IF(#REF!&lt;&gt;"",IF((1+OUT_3_Check!$O$4)*SUM(#REF!)&lt;#REF!,1,IF((1-OUT_3_Check!$O$4)*SUM(#REF!)&gt;#REF!,1,0)),IF(SUM(#REF!)&lt;&gt;0,1,0))</f>
        <v>#REF!</v>
      </c>
      <c r="K29" s="50"/>
      <c r="L29" s="50"/>
      <c r="M29" s="145"/>
      <c r="N29" s="145"/>
    </row>
    <row r="30" spans="1:14" s="36" customFormat="1" ht="18" customHeight="1">
      <c r="A30" s="46"/>
      <c r="B30" s="47" t="s">
        <v>107</v>
      </c>
      <c r="C30" s="48"/>
      <c r="D30" s="145"/>
      <c r="E30" s="145"/>
      <c r="F30" s="145"/>
      <c r="G30" s="145"/>
      <c r="H30" s="145"/>
      <c r="I30" s="145"/>
      <c r="J30" s="76" t="e">
        <f>+IF(#REF!&lt;&gt;"",IF((1+OUT_3_Check!$O$4)*SUM(#REF!)&lt;#REF!,1,IF((1-OUT_3_Check!$O$4)*SUM(#REF!)&gt;#REF!,1,0)),IF(SUM(#REF!)&lt;&gt;0,1,0))</f>
        <v>#REF!</v>
      </c>
      <c r="K30" s="50"/>
      <c r="L30" s="50"/>
      <c r="M30" s="145"/>
      <c r="N30" s="145"/>
    </row>
    <row r="31" spans="1:14" s="36" customFormat="1" ht="18" customHeight="1">
      <c r="A31" s="41"/>
      <c r="B31" s="47" t="s">
        <v>108</v>
      </c>
      <c r="C31" s="48"/>
      <c r="D31" s="145"/>
      <c r="E31" s="145"/>
      <c r="F31" s="145"/>
      <c r="G31" s="145"/>
      <c r="H31" s="145"/>
      <c r="I31" s="145"/>
      <c r="J31" s="76" t="e">
        <f>+IF(#REF!&lt;&gt;"",IF((1+OUT_3_Check!$O$4)*SUM(#REF!)&lt;#REF!,1,IF((1-OUT_3_Check!$O$4)*SUM(#REF!)&gt;#REF!,1,0)),IF(SUM(#REF!)&lt;&gt;0,1,0))</f>
        <v>#REF!</v>
      </c>
      <c r="K31" s="50"/>
      <c r="L31" s="50"/>
      <c r="M31" s="145"/>
      <c r="N31" s="145"/>
    </row>
    <row r="32" spans="1:14" s="36" customFormat="1" ht="18" customHeight="1">
      <c r="A32" s="46"/>
      <c r="B32" s="48" t="s">
        <v>11</v>
      </c>
      <c r="C32" s="48"/>
      <c r="D32" s="66" t="e">
        <f>+IF(#REF!&lt;&gt;"", IF((1+OUT_3_Check!$O$4)*SUM(#REF!)&lt;#REF!,1,IF((1-OUT_3_Check!$O$4)*SUM(#REF!)&gt;#REF!,1,0)),IF(SUM(#REF!)&lt;&gt;0,1,0))</f>
        <v>#REF!</v>
      </c>
      <c r="E32" s="66" t="e">
        <f>+IF(#REF!&lt;&gt;"", IF((1+OUT_3_Check!$O$4)*SUM(#REF!)&lt;#REF!,1,IF((1-OUT_3_Check!$O$4)*SUM(#REF!)&gt;#REF!,1,0)),IF(SUM(#REF!)&lt;&gt;0,1,0))</f>
        <v>#REF!</v>
      </c>
      <c r="F32" s="66" t="e">
        <f>+IF(#REF!&lt;&gt;"", IF((1+OUT_3_Check!$O$4)*SUM(#REF!)&lt;#REF!,1,IF((1-OUT_3_Check!$O$4)*SUM(#REF!)&gt;#REF!,1,0)),IF(SUM(#REF!)&lt;&gt;0,1,0))</f>
        <v>#REF!</v>
      </c>
      <c r="G32" s="66" t="e">
        <f>+IF(#REF!&lt;&gt;"", IF((1+OUT_3_Check!$O$4)*SUM(#REF!)&lt;#REF!,1,IF((1-OUT_3_Check!$O$4)*SUM(#REF!)&gt;#REF!,1,0)),IF(SUM(#REF!)&lt;&gt;0,1,0))</f>
        <v>#REF!</v>
      </c>
      <c r="H32" s="66" t="e">
        <f>+IF(#REF!&lt;&gt;"", IF((1+OUT_3_Check!$O$4)*SUM(#REF!)&lt;#REF!,1,IF((1-OUT_3_Check!$O$4)*SUM(#REF!)&gt;#REF!,1,0)),IF(SUM(#REF!)&lt;&gt;0,1,0))</f>
        <v>#REF!</v>
      </c>
      <c r="I32" s="66" t="e">
        <f>+IF(#REF!&lt;&gt;"", IF((1+OUT_3_Check!$O$4)*SUM(#REF!)&lt;#REF!,1,IF((1-OUT_3_Check!$O$4)*SUM(#REF!)&gt;#REF!,1,0)),IF(SUM(#REF!)&lt;&gt;0,1,0))</f>
        <v>#REF!</v>
      </c>
      <c r="J32" s="76" t="e">
        <f>+IF(#REF!&lt;&gt;"",IF((1+OUT_3_Check!$O$4)*SUM(#REF!)&lt;#REF!,1,IF((1-OUT_3_Check!$O$4)*SUM(#REF!)&gt;#REF!,1,0)),IF(SUM(#REF!)&lt;&gt;0,1,0))</f>
        <v>#REF!</v>
      </c>
      <c r="K32" s="145"/>
      <c r="L32" s="145"/>
      <c r="M32" s="66" t="e">
        <f>+IF(#REF!&lt;&gt;"", IF((1+OUT_3_Check!$O$4)*SUM(#REF!)&lt;#REF!,1,IF((1-OUT_3_Check!$O$4)*SUM(#REF!)&gt;#REF!,1,0)),IF(SUM(#REF!)&lt;&gt;0,1,0))</f>
        <v>#REF!</v>
      </c>
      <c r="N32" s="66" t="e">
        <f>+IF(#REF!&lt;&gt;"", IF((1+OUT_3_Check!$O$4)*SUM(#REF!)&lt;#REF!,1,IF((1-OUT_3_Check!$O$4)*SUM(#REF!)&gt;#REF!,1,0)),IF(SUM(#REF!)&lt;&gt;0,1,0))</f>
        <v>#REF!</v>
      </c>
    </row>
    <row r="33" spans="1:14" s="36" customFormat="1" ht="18" customHeight="1">
      <c r="A33" s="46"/>
      <c r="B33" s="48"/>
      <c r="C33" s="48"/>
      <c r="D33" s="147"/>
      <c r="E33" s="147"/>
      <c r="F33" s="147"/>
      <c r="G33" s="147"/>
      <c r="H33" s="147"/>
      <c r="I33" s="147"/>
      <c r="J33" s="147"/>
      <c r="K33" s="147"/>
      <c r="L33" s="147"/>
      <c r="M33" s="147"/>
      <c r="N33" s="147"/>
    </row>
    <row r="34" spans="1:14" s="36" customFormat="1" ht="18" customHeight="1">
      <c r="A34" s="46"/>
      <c r="B34" s="48" t="s">
        <v>14</v>
      </c>
      <c r="C34" s="48"/>
      <c r="D34" s="73" t="e">
        <f>+IF(#REF!&lt;&gt;"",IF((1+OUT_3_Check!$O$4)*SUM(#REF!,#REF!)&lt;#REF!,1,IF((1-OUT_3_Check!$O$4)*SUM(#REF!,#REF!)&gt;#REF!,1,0)),IF(SUM(#REF!,#REF!)&lt;&gt;0,1,0))</f>
        <v>#REF!</v>
      </c>
      <c r="E34" s="73" t="e">
        <f>+IF(#REF!&lt;&gt;"",IF((1+OUT_3_Check!$O$4)*SUM(#REF!,#REF!)&lt;#REF!,1,IF((1-OUT_3_Check!$O$4)*SUM(#REF!,#REF!)&gt;#REF!,1,0)),IF(SUM(#REF!,#REF!)&lt;&gt;0,1,0))</f>
        <v>#REF!</v>
      </c>
      <c r="F34" s="73" t="e">
        <f>+IF(#REF!&lt;&gt;"",IF((1+OUT_3_Check!$O$4)*SUM(#REF!,#REF!)&lt;#REF!,1,IF((1-OUT_3_Check!$O$4)*SUM(#REF!,#REF!)&gt;#REF!,1,0)),IF(SUM(#REF!,#REF!)&lt;&gt;0,1,0))</f>
        <v>#REF!</v>
      </c>
      <c r="G34" s="73" t="e">
        <f>+IF(#REF!&lt;&gt;"",IF((1+OUT_3_Check!$O$4)*SUM(#REF!,#REF!)&lt;#REF!,1,IF((1-OUT_3_Check!$O$4)*SUM(#REF!,#REF!)&gt;#REF!,1,0)),IF(SUM(#REF!,#REF!)&lt;&gt;0,1,0))</f>
        <v>#REF!</v>
      </c>
      <c r="H34" s="73" t="e">
        <f>+IF(#REF!&lt;&gt;"",IF((1+OUT_3_Check!$O$4)*SUM(#REF!,#REF!)&lt;#REF!,1,IF((1-OUT_3_Check!$O$4)*SUM(#REF!,#REF!)&gt;#REF!,1,0)),IF(SUM(#REF!,#REF!)&lt;&gt;0,1,0))</f>
        <v>#REF!</v>
      </c>
      <c r="I34" s="73" t="e">
        <f>+IF(#REF!&lt;&gt;"",IF((1+OUT_3_Check!$O$4)*SUM(#REF!,#REF!)&lt;#REF!,1,IF((1-OUT_3_Check!$O$4)*SUM(#REF!,#REF!)&gt;#REF!,1,0)),IF(SUM(#REF!,#REF!)&lt;&gt;0,1,0))</f>
        <v>#REF!</v>
      </c>
      <c r="J34" s="73" t="e">
        <f>+IF(#REF!&lt;&gt;"",IF((1+OUT_3_Check!$O$4)*SUM(#REF!,#REF!)&lt;#REF!,1,IF((1-OUT_3_Check!$O$4)*SUM(#REF!,#REF!)&gt;#REF!,1,0)),IF(SUM(#REF!,#REF!)&lt;&gt;0,1,0))</f>
        <v>#REF!</v>
      </c>
      <c r="K34" s="73" t="e">
        <f>+IF(#REF!&lt;&gt;"",IF((1+OUT_3_Check!$O$4)*SUM(#REF!,#REF!)&lt;#REF!,1,IF((1-OUT_3_Check!$O$4)*SUM(#REF!,#REF!)&gt;#REF!,1,0)),IF(SUM(#REF!,#REF!)&lt;&gt;0,1,0))</f>
        <v>#REF!</v>
      </c>
      <c r="L34" s="73" t="e">
        <f>+IF(#REF!&lt;&gt;"",IF((1+OUT_3_Check!$O$4)*SUM(#REF!,#REF!)&lt;#REF!,1,IF((1-OUT_3_Check!$O$4)*SUM(#REF!,#REF!)&gt;#REF!,1,0)),IF(SUM(#REF!,#REF!)&lt;&gt;0,1,0))</f>
        <v>#REF!</v>
      </c>
      <c r="M34" s="73" t="e">
        <f>+IF(#REF!&lt;&gt;"",IF((1+OUT_3_Check!$O$4)*SUM(#REF!,#REF!)&lt;#REF!,1,IF((1-OUT_3_Check!$O$4)*SUM(#REF!,#REF!)&gt;#REF!,1,0)),IF(SUM(#REF!,#REF!)&lt;&gt;0,1,0))</f>
        <v>#REF!</v>
      </c>
      <c r="N34" s="73" t="e">
        <f>+IF(#REF!&lt;&gt;"",IF((1+OUT_3_Check!$O$4)*SUM(#REF!,#REF!)&lt;#REF!,1,IF((1-OUT_3_Check!$O$4)*SUM(#REF!,#REF!)&gt;#REF!,1,0)),IF(SUM(#REF!,#REF!)&lt;&gt;0,1,0))</f>
        <v>#REF!</v>
      </c>
    </row>
    <row r="35" spans="1:14" s="36" customFormat="1" ht="18" customHeight="1">
      <c r="A35" s="46"/>
      <c r="B35" s="48"/>
      <c r="C35" s="48"/>
      <c r="D35" s="147"/>
      <c r="E35" s="147"/>
      <c r="F35" s="147"/>
      <c r="G35" s="147"/>
      <c r="H35" s="147"/>
      <c r="I35" s="147"/>
      <c r="J35" s="147"/>
      <c r="K35" s="147"/>
      <c r="L35" s="147"/>
      <c r="M35" s="147"/>
      <c r="N35" s="147"/>
    </row>
    <row r="36" spans="1:14" s="36" customFormat="1" ht="18" customHeight="1">
      <c r="A36" s="46"/>
      <c r="B36" s="42" t="s">
        <v>19</v>
      </c>
      <c r="C36" s="42"/>
      <c r="D36" s="75" t="e">
        <f>+IF(#REF!&lt;&gt;"",IF((1+OUT_3_Check!$O$4)*SUM(#REF!,#REF!)&lt;#REF!,1,IF((1-OUT_3_Check!$O$4)*SUM(#REF!,#REF!)&gt;#REF!,1,0)),IF(SUM(#REF!,#REF!)&lt;&gt;0,1,0))</f>
        <v>#REF!</v>
      </c>
      <c r="E36" s="75" t="e">
        <f>+IF(#REF!&lt;&gt;"",IF((1+OUT_3_Check!$O$4)*SUM(#REF!,#REF!)&lt;#REF!,1,IF((1-OUT_3_Check!$O$4)*SUM(#REF!,#REF!)&gt;#REF!,1,0)),IF(SUM(#REF!,#REF!)&lt;&gt;0,1,0))</f>
        <v>#REF!</v>
      </c>
      <c r="F36" s="75" t="e">
        <f>+IF(#REF!&lt;&gt;"",IF((1+OUT_3_Check!$O$4)*SUM(#REF!,#REF!)&lt;#REF!,1,IF((1-OUT_3_Check!$O$4)*SUM(#REF!,#REF!)&gt;#REF!,1,0)),IF(SUM(#REF!,#REF!)&lt;&gt;0,1,0))</f>
        <v>#REF!</v>
      </c>
      <c r="G36" s="75" t="e">
        <f>+IF(#REF!&lt;&gt;"",IF((1+OUT_3_Check!$O$4)*SUM(#REF!,#REF!)&lt;#REF!,1,IF((1-OUT_3_Check!$O$4)*SUM(#REF!,#REF!)&gt;#REF!,1,0)),IF(SUM(#REF!,#REF!)&lt;&gt;0,1,0))</f>
        <v>#REF!</v>
      </c>
      <c r="H36" s="75" t="e">
        <f>+IF(#REF!&lt;&gt;"",IF((1+OUT_3_Check!$O$4)*SUM(#REF!,#REF!)&lt;#REF!,1,IF((1-OUT_3_Check!$O$4)*SUM(#REF!,#REF!)&gt;#REF!,1,0)),IF(SUM(#REF!,#REF!)&lt;&gt;0,1,0))</f>
        <v>#REF!</v>
      </c>
      <c r="I36" s="75" t="e">
        <f>+IF(#REF!&lt;&gt;"",IF((1+OUT_3_Check!$O$4)*SUM(#REF!,#REF!)&lt;#REF!,1,IF((1-OUT_3_Check!$O$4)*SUM(#REF!,#REF!)&gt;#REF!,1,0)),IF(SUM(#REF!,#REF!)&lt;&gt;0,1,0))</f>
        <v>#REF!</v>
      </c>
      <c r="J36" s="75" t="e">
        <f>+IF(#REF!&lt;&gt;"",IF((1+OUT_3_Check!$O$4)*SUM(#REF!,#REF!)&lt;#REF!,1,IF((1-OUT_3_Check!$O$4)*SUM(#REF!,#REF!)&gt;#REF!,1,0)),IF(SUM(#REF!,#REF!)&lt;&gt;0,1,0))</f>
        <v>#REF!</v>
      </c>
      <c r="K36" s="75" t="e">
        <f>+IF(#REF!&lt;&gt;"",IF((1+OUT_3_Check!$O$4)*SUM(#REF!,#REF!)&lt;#REF!,1,IF((1-OUT_3_Check!$O$4)*SUM(#REF!,#REF!)&gt;#REF!,1,0)),IF(SUM(#REF!,#REF!)&lt;&gt;0,1,0))</f>
        <v>#REF!</v>
      </c>
      <c r="L36" s="75" t="e">
        <f>+IF(#REF!&lt;&gt;"",IF((1+OUT_3_Check!$O$4)*SUM(#REF!,#REF!)&lt;#REF!,1,IF((1-OUT_3_Check!$O$4)*SUM(#REF!,#REF!)&gt;#REF!,1,0)),IF(SUM(#REF!,#REF!)&lt;&gt;0,1,0))</f>
        <v>#REF!</v>
      </c>
      <c r="M36" s="75" t="e">
        <f>+IF(#REF!&lt;&gt;"",IF((1+OUT_3_Check!$O$4)*SUM(#REF!,#REF!)&lt;#REF!,1,IF((1-OUT_3_Check!$O$4)*SUM(#REF!,#REF!)&gt;#REF!,1,0)),IF(SUM(#REF!,#REF!)&lt;&gt;0,1,0))</f>
        <v>#REF!</v>
      </c>
      <c r="N36" s="75" t="e">
        <f>+IF(#REF!&lt;&gt;"",IF((1+OUT_3_Check!$O$4)*SUM(#REF!,#REF!)&lt;#REF!,1,IF((1-OUT_3_Check!$O$4)*SUM(#REF!,#REF!)&gt;#REF!,1,0)),IF(SUM(#REF!,#REF!)&lt;&gt;0,1,0))</f>
        <v>#REF!</v>
      </c>
    </row>
    <row r="37" spans="1:14" s="36" customFormat="1" ht="18" customHeight="1">
      <c r="A37" s="53"/>
      <c r="B37" s="42" t="s">
        <v>24</v>
      </c>
      <c r="C37" s="42"/>
      <c r="D37" s="147"/>
      <c r="E37" s="147"/>
      <c r="F37" s="147"/>
      <c r="G37" s="147"/>
      <c r="H37" s="147"/>
      <c r="I37" s="147"/>
      <c r="J37" s="147"/>
      <c r="K37" s="147"/>
      <c r="L37" s="147"/>
      <c r="M37" s="147"/>
      <c r="N37" s="147"/>
    </row>
    <row r="38" spans="1:14" s="36" customFormat="1" ht="18" customHeight="1">
      <c r="A38" s="53"/>
      <c r="B38" s="48" t="s">
        <v>90</v>
      </c>
      <c r="C38" s="42"/>
      <c r="D38" s="145"/>
      <c r="E38" s="145"/>
      <c r="F38" s="145"/>
      <c r="G38" s="145"/>
      <c r="H38" s="145"/>
      <c r="I38" s="145"/>
      <c r="J38" s="145"/>
      <c r="K38" s="145"/>
      <c r="L38" s="145"/>
      <c r="M38" s="145"/>
      <c r="N38" s="145"/>
    </row>
    <row r="39" spans="1:14" s="36" customFormat="1" ht="18" customHeight="1">
      <c r="A39" s="56"/>
      <c r="B39" s="91" t="s">
        <v>91</v>
      </c>
      <c r="C39" s="58"/>
      <c r="D39" s="148"/>
      <c r="E39" s="148"/>
      <c r="F39" s="148"/>
      <c r="G39" s="148"/>
      <c r="H39" s="148"/>
      <c r="I39" s="148"/>
      <c r="J39" s="148"/>
      <c r="K39" s="148"/>
      <c r="L39" s="148"/>
      <c r="M39" s="148"/>
      <c r="N39" s="148"/>
    </row>
    <row r="40" spans="1:14" s="36" customFormat="1" ht="18" customHeight="1">
      <c r="A40" s="48" t="s">
        <v>54</v>
      </c>
      <c r="B40" s="48"/>
      <c r="C40" s="48"/>
      <c r="M40" s="59"/>
    </row>
    <row r="41" spans="1:14" s="36" customFormat="1" ht="18" customHeight="1">
      <c r="A41" s="48" t="s">
        <v>55</v>
      </c>
      <c r="B41" s="48"/>
      <c r="C41" s="48"/>
      <c r="E41" s="59"/>
      <c r="F41" s="59"/>
      <c r="G41" s="59"/>
      <c r="H41" s="59"/>
      <c r="I41" s="59"/>
      <c r="J41" s="59"/>
      <c r="K41" s="59"/>
      <c r="L41" s="59"/>
      <c r="M41" s="59"/>
    </row>
    <row r="42" spans="1:14" s="36" customFormat="1" ht="18" customHeight="1">
      <c r="A42" s="48" t="s">
        <v>94</v>
      </c>
    </row>
    <row r="43" spans="1:14" s="36" customFormat="1" ht="18" customHeight="1">
      <c r="A43" s="48" t="s">
        <v>80</v>
      </c>
    </row>
    <row r="44" spans="1:14" s="32" customFormat="1" ht="18" customHeight="1">
      <c r="A44" s="94"/>
    </row>
    <row r="45" spans="1:14" s="32" customFormat="1" ht="18" customHeight="1"/>
    <row r="46" spans="1:14" s="32" customFormat="1" ht="18" customHeight="1"/>
  </sheetData>
  <phoneticPr fontId="0" type="noConversion"/>
  <pageMargins left="0.75" right="0.75" top="1" bottom="1" header="0.5" footer="0.5"/>
  <pageSetup paperSize="9" scale="53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indexed="43"/>
    <pageSetUpPr fitToPage="1"/>
  </sheetPr>
  <dimension ref="A1:U40"/>
  <sheetViews>
    <sheetView zoomScale="60" zoomScaleNormal="75" workbookViewId="0">
      <pane xSplit="3" ySplit="14" topLeftCell="D15" activePane="bottomRight" state="frozen"/>
      <selection activeCell="B2" sqref="B2"/>
      <selection pane="topRight" activeCell="B2" sqref="B2"/>
      <selection pane="bottomLeft" activeCell="B2" sqref="B2"/>
      <selection pane="bottomRight" activeCell="S16" sqref="S16:S37"/>
    </sheetView>
  </sheetViews>
  <sheetFormatPr defaultRowHeight="12"/>
  <cols>
    <col min="1" max="1" width="2.28515625" style="63" customWidth="1"/>
    <col min="2" max="2" width="9.140625" style="63"/>
    <col min="3" max="3" width="25.5703125" style="63" customWidth="1"/>
    <col min="4" max="19" width="9.140625" style="63"/>
    <col min="20" max="20" width="11.140625" style="63" bestFit="1" customWidth="1"/>
    <col min="21" max="16384" width="9.140625" style="63"/>
  </cols>
  <sheetData>
    <row r="1" spans="1:20" s="19" customFormat="1" ht="18" customHeight="1">
      <c r="A1" s="15" t="s">
        <v>39</v>
      </c>
      <c r="B1" s="16"/>
      <c r="C1" s="16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8"/>
    </row>
    <row r="2" spans="1:20" s="19" customFormat="1" ht="18" customHeight="1">
      <c r="A2" s="20"/>
      <c r="B2" s="21"/>
      <c r="C2" s="21"/>
      <c r="D2" s="22"/>
      <c r="E2" s="23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</row>
    <row r="3" spans="1:20" s="19" customFormat="1" ht="18" customHeight="1" thickBot="1">
      <c r="A3" s="21"/>
      <c r="B3" s="25" t="s">
        <v>1</v>
      </c>
      <c r="C3" s="25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</row>
    <row r="4" spans="1:20" s="19" customFormat="1" ht="18" customHeight="1" thickBot="1">
      <c r="A4" s="21"/>
      <c r="B4" s="25" t="s">
        <v>2</v>
      </c>
      <c r="C4" s="25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64" t="s">
        <v>109</v>
      </c>
      <c r="R4" s="127"/>
      <c r="S4" s="65">
        <v>5.0000000000000001E-3</v>
      </c>
    </row>
    <row r="5" spans="1:20" s="19" customFormat="1" ht="18" customHeight="1">
      <c r="A5" s="20"/>
      <c r="B5" s="21"/>
      <c r="C5" s="21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</row>
    <row r="6" spans="1:20" s="19" customFormat="1" ht="18" customHeight="1">
      <c r="A6" s="25"/>
      <c r="B6" s="25" t="s">
        <v>40</v>
      </c>
      <c r="C6" s="25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</row>
    <row r="7" spans="1:20" s="19" customFormat="1" ht="18" customHeight="1">
      <c r="A7" s="25"/>
      <c r="B7" s="25" t="s">
        <v>41</v>
      </c>
      <c r="C7" s="25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17"/>
      <c r="R7" s="22"/>
      <c r="S7" s="22"/>
    </row>
    <row r="8" spans="1:20" s="19" customFormat="1" ht="18" customHeight="1">
      <c r="A8" s="25"/>
      <c r="B8" s="25" t="s">
        <v>105</v>
      </c>
      <c r="C8" s="25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17"/>
      <c r="R8" s="22"/>
      <c r="S8" s="22"/>
    </row>
    <row r="9" spans="1:20" s="19" customFormat="1" ht="18" customHeight="1">
      <c r="A9" s="25"/>
      <c r="B9" s="27" t="s">
        <v>3</v>
      </c>
      <c r="C9" s="27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</row>
    <row r="10" spans="1:20" s="19" customFormat="1" ht="18" customHeight="1">
      <c r="A10" s="25"/>
      <c r="B10" s="27"/>
      <c r="C10" s="27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</row>
    <row r="11" spans="1:20" s="19" customFormat="1" ht="18" customHeight="1">
      <c r="A11" s="25"/>
      <c r="B11" s="27"/>
      <c r="C11" s="27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</row>
    <row r="12" spans="1:20" s="32" customFormat="1" ht="18" customHeight="1" thickBot="1">
      <c r="A12" s="28"/>
      <c r="B12" s="29"/>
      <c r="C12" s="29"/>
      <c r="D12" s="30"/>
      <c r="E12" s="30"/>
      <c r="F12" s="30"/>
      <c r="G12" s="30"/>
      <c r="H12" s="31"/>
      <c r="I12" s="31"/>
      <c r="J12" s="31"/>
      <c r="K12" s="30"/>
      <c r="L12" s="30"/>
      <c r="M12" s="30"/>
      <c r="N12" s="30"/>
      <c r="O12" s="22"/>
      <c r="P12" s="30"/>
      <c r="Q12" s="30"/>
      <c r="R12" s="30"/>
      <c r="S12" s="30"/>
    </row>
    <row r="13" spans="1:20" s="36" customFormat="1" ht="34.15" customHeight="1">
      <c r="A13" s="97"/>
      <c r="B13" s="99"/>
      <c r="C13" s="99"/>
      <c r="D13" s="113" t="s">
        <v>42</v>
      </c>
      <c r="E13" s="114"/>
      <c r="F13" s="115"/>
      <c r="G13" s="116"/>
      <c r="H13" s="113" t="s">
        <v>43</v>
      </c>
      <c r="I13" s="114"/>
      <c r="J13" s="114"/>
      <c r="K13" s="116"/>
      <c r="L13" s="113" t="s">
        <v>44</v>
      </c>
      <c r="M13" s="114"/>
      <c r="N13" s="114"/>
      <c r="O13" s="128"/>
      <c r="P13" s="126" t="s">
        <v>34</v>
      </c>
      <c r="Q13" s="114"/>
      <c r="R13" s="114"/>
      <c r="S13" s="116"/>
    </row>
    <row r="14" spans="1:20" s="36" customFormat="1" ht="96.75" customHeight="1">
      <c r="A14" s="37"/>
      <c r="B14" s="38" t="s">
        <v>45</v>
      </c>
      <c r="C14" s="88"/>
      <c r="D14" s="117" t="s">
        <v>46</v>
      </c>
      <c r="E14" s="105" t="s">
        <v>47</v>
      </c>
      <c r="F14" s="112" t="s">
        <v>48</v>
      </c>
      <c r="G14" s="118" t="s">
        <v>125</v>
      </c>
      <c r="H14" s="117" t="s">
        <v>46</v>
      </c>
      <c r="I14" s="111" t="s">
        <v>47</v>
      </c>
      <c r="J14" s="105" t="s">
        <v>48</v>
      </c>
      <c r="K14" s="118" t="s">
        <v>125</v>
      </c>
      <c r="L14" s="117" t="s">
        <v>46</v>
      </c>
      <c r="M14" s="111" t="s">
        <v>47</v>
      </c>
      <c r="N14" s="105" t="s">
        <v>48</v>
      </c>
      <c r="O14" s="129" t="s">
        <v>125</v>
      </c>
      <c r="P14" s="108" t="s">
        <v>46</v>
      </c>
      <c r="Q14" s="111" t="s">
        <v>47</v>
      </c>
      <c r="R14" s="105" t="s">
        <v>48</v>
      </c>
      <c r="S14" s="137" t="s">
        <v>125</v>
      </c>
    </row>
    <row r="15" spans="1:20" s="36" customFormat="1" ht="18" customHeight="1">
      <c r="A15" s="41"/>
      <c r="B15" s="42" t="s">
        <v>49</v>
      </c>
      <c r="C15" s="48"/>
      <c r="D15" s="119"/>
      <c r="E15" s="52"/>
      <c r="F15" s="52"/>
      <c r="G15" s="120"/>
      <c r="H15" s="119"/>
      <c r="I15" s="52"/>
      <c r="J15" s="52"/>
      <c r="K15" s="120"/>
      <c r="L15" s="119"/>
      <c r="M15" s="52"/>
      <c r="N15" s="52"/>
      <c r="O15" s="130"/>
      <c r="P15" s="109"/>
      <c r="Q15" s="44"/>
      <c r="R15" s="44"/>
      <c r="S15" s="138"/>
    </row>
    <row r="16" spans="1:20" s="36" customFormat="1" ht="18" customHeight="1">
      <c r="A16" s="46"/>
      <c r="B16" s="42" t="s">
        <v>50</v>
      </c>
      <c r="C16" s="48"/>
      <c r="D16" s="121"/>
      <c r="E16" s="144"/>
      <c r="F16" s="144"/>
      <c r="G16" s="122"/>
      <c r="H16" s="175"/>
      <c r="I16" s="144"/>
      <c r="J16" s="144"/>
      <c r="K16" s="122"/>
      <c r="L16" s="175"/>
      <c r="M16" s="144"/>
      <c r="N16" s="144"/>
      <c r="O16" s="155"/>
      <c r="P16" s="150">
        <f>+IF('O3'!M9&lt;&gt;0,IF('O3'!M9&lt;'O3'!M10,1,0),IF('O3'!M10&lt;&gt;0,2,0))</f>
        <v>0</v>
      </c>
      <c r="Q16" s="150">
        <f>+IF('O3'!N9&lt;&gt;0,IF('O3'!N9&lt;'O3'!N10,1,0),IF('O3'!N10&lt;&gt;0,2,0))</f>
        <v>0</v>
      </c>
      <c r="R16" s="150">
        <f>+IF('O3'!O9&lt;&gt;0,IF('O3'!O9&lt;'O3'!O10,1,0),IF('O3'!O10&lt;&gt;0,2,0))</f>
        <v>0</v>
      </c>
      <c r="S16" s="136"/>
      <c r="T16" s="36">
        <f>+IF('O1'!AS35&lt;&gt;0,IF((1+OUT_4_Check!$S$4)*SUM('O3'!M9:O9)&lt;'O1'!AS35,1,IF((1-OUT_4_Check!$S$4)*SUM('O3'!M9:O9)&gt;'O1'!AS35,1,0)),IF(SUM('O3'!M9:O9)&lt;&gt;0,1,0))</f>
        <v>0</v>
      </c>
    </row>
    <row r="17" spans="1:21" s="36" customFormat="1" ht="18" customHeight="1">
      <c r="A17" s="49"/>
      <c r="B17" s="48"/>
      <c r="C17" s="48"/>
      <c r="D17" s="123"/>
      <c r="E17" s="142"/>
      <c r="F17" s="142"/>
      <c r="G17" s="124"/>
      <c r="H17" s="176"/>
      <c r="I17" s="142"/>
      <c r="J17" s="142"/>
      <c r="K17" s="124"/>
      <c r="L17" s="176"/>
      <c r="M17" s="142"/>
      <c r="N17" s="142"/>
      <c r="O17" s="131"/>
      <c r="P17" s="110"/>
      <c r="Q17" s="69"/>
      <c r="R17" s="67"/>
      <c r="S17" s="136"/>
    </row>
    <row r="18" spans="1:21" s="36" customFormat="1" ht="18" customHeight="1">
      <c r="A18" s="49"/>
      <c r="B18" s="42" t="s">
        <v>49</v>
      </c>
      <c r="C18" s="42"/>
      <c r="D18" s="123"/>
      <c r="E18" s="142"/>
      <c r="F18" s="142"/>
      <c r="G18" s="124"/>
      <c r="H18" s="176"/>
      <c r="I18" s="142"/>
      <c r="J18" s="142"/>
      <c r="K18" s="124"/>
      <c r="L18" s="176"/>
      <c r="M18" s="142"/>
      <c r="N18" s="142"/>
      <c r="O18" s="131"/>
      <c r="P18" s="110"/>
      <c r="Q18" s="69"/>
      <c r="R18" s="69"/>
      <c r="S18" s="139"/>
    </row>
    <row r="19" spans="1:21" s="36" customFormat="1" ht="18" customHeight="1">
      <c r="A19" s="49"/>
      <c r="B19" s="42" t="s">
        <v>27</v>
      </c>
      <c r="C19" s="42"/>
      <c r="D19" s="170"/>
      <c r="E19" s="171"/>
      <c r="F19" s="172"/>
      <c r="G19" s="132"/>
      <c r="H19" s="170"/>
      <c r="I19" s="171"/>
      <c r="J19" s="172"/>
      <c r="K19" s="132"/>
      <c r="L19" s="170"/>
      <c r="M19" s="171"/>
      <c r="N19" s="172"/>
      <c r="O19" s="134"/>
      <c r="P19" s="151"/>
      <c r="Q19" s="152"/>
      <c r="R19" s="153"/>
      <c r="S19" s="136"/>
      <c r="T19" s="96"/>
    </row>
    <row r="20" spans="1:21" s="36" customFormat="1" ht="18" customHeight="1">
      <c r="A20" s="53"/>
      <c r="B20" s="47" t="s">
        <v>106</v>
      </c>
      <c r="C20" s="48"/>
      <c r="D20" s="174"/>
      <c r="E20" s="67"/>
      <c r="F20" s="67"/>
      <c r="G20" s="132">
        <f>+IF(SUM('O1'!AS9,'O1'!AS15)&lt;&gt;0,IF((1+OUT_4_Check!$S$4)*SUM('O3'!D11:F11)&lt;SUM('O1'!AS9,'O1'!AS15),1,IF((1-OUT_4_Check!$S$4)*SUM('O3'!D11:F11)&gt;SUM('O1'!AS9,'O1'!AS15),1,0)),IF(SUM('O3'!D11:F11)&lt;&gt;0,1,0))</f>
        <v>0</v>
      </c>
      <c r="H20" s="125"/>
      <c r="I20" s="67"/>
      <c r="J20" s="67"/>
      <c r="K20" s="132">
        <f>+IF('O1'!AS21&lt;&gt;0,IF((1+OUT_4_Check!$S$4)*SUM('O3'!G11:I11)&lt;'O1'!AS21,1,IF((1-OUT_4_Check!$S$4)*SUM('O3'!G11:I11)&gt;'O1'!AS21,1,0)),IF(SUM('O3'!G11:I11)&lt;&gt;0,1,0))</f>
        <v>0</v>
      </c>
      <c r="L20" s="125"/>
      <c r="M20" s="67"/>
      <c r="N20" s="69"/>
      <c r="O20" s="134">
        <f>+IF('O1'!AS27&lt;&gt;0,IF((1+OUT_4_Check!$S$4)*SUM('O3'!J11:L11)&lt;'O1'!AS27,1,IF((1-OUT_4_Check!$S$4)*SUM('O3'!J11:L11)&gt;'O1'!AS27,1,0)),IF(SUM('O3'!J11:L11)&lt;&gt;0,1,0))</f>
        <v>0</v>
      </c>
      <c r="P20" s="151">
        <f>+IF('O3'!M11&lt;&gt;0,IF((1+OUT_4_Check!$S$4)*SUM('O3'!D11,'O3'!G11,'O3'!J11)&lt;'O3'!M11,1,IF((1-OUT_4_Check!$S$4)*SUM('O3'!D11,'O3'!G11,'O3'!J11)&gt;'O3'!M11,1,0)),IF(SUM('O3'!D11,'O3'!G11,'O3'!J11)&lt;&gt;0,1,IF(SUM('O3'!M12:M14)&lt;&gt;0,1,0)))</f>
        <v>0</v>
      </c>
      <c r="Q20" s="152">
        <f>+IF('O3'!N11&lt;&gt;0,IF((1+OUT_4_Check!$S$4)*SUM('O3'!E11,'O3'!H11,'O3'!K11)&lt;'O3'!N11,1,IF((1-OUT_4_Check!$S$4)*SUM('O3'!E11,'O3'!H11,'O3'!K11)&gt;'O3'!N11,1,0)),IF(SUM('O3'!E11,'O3'!H11,'O3'!K11)&lt;&gt;0,1,0))</f>
        <v>0</v>
      </c>
      <c r="R20" s="153">
        <f>+IF('O3'!O11&lt;&gt;0,IF((1+OUT_4_Check!$S$4)*SUM('O3'!F11,'O3'!I11,'O3'!L11)&lt;'O3'!O11,1,IF((1-OUT_4_Check!$S$4)*SUM('O3'!F11,'O3'!I11,'O3'!L11)&gt;'O3'!O11,1,0)),IF(SUM('O3'!F11,'O3'!I11,'O3'!L11)&lt;&gt;0,1,0))</f>
        <v>0</v>
      </c>
      <c r="S20" s="136"/>
      <c r="T20" s="96"/>
    </row>
    <row r="21" spans="1:21" s="36" customFormat="1" ht="18" customHeight="1">
      <c r="A21" s="46"/>
      <c r="B21" s="47" t="s">
        <v>107</v>
      </c>
      <c r="C21" s="48"/>
      <c r="D21" s="174"/>
      <c r="E21" s="67"/>
      <c r="F21" s="67"/>
      <c r="G21" s="132">
        <f>+IF(SUM('O1'!AS10,'O1'!AS16)&lt;&gt;0,IF((1+OUT_4_Check!$S$4)*SUM('O3'!D12:F12)&lt;SUM('O1'!AS10,'O1'!AS16),1,IF((1-OUT_4_Check!$S$4)*SUM('O3'!D12:F12)&gt;SUM('O1'!AS10,'O1'!AS16),1,0)),IF(SUM('O3'!D12:F12)&lt;&gt;0,1,0))</f>
        <v>0</v>
      </c>
      <c r="H21" s="125"/>
      <c r="I21" s="67"/>
      <c r="J21" s="67"/>
      <c r="K21" s="132">
        <f>+IF('O1'!AS22&lt;&gt;0,IF((1+OUT_4_Check!$S$4)*SUM('O3'!G12:I12)&lt;'O1'!AS22,1,IF((1-OUT_4_Check!$S$4)*SUM('O3'!G12:I12)&gt;'O1'!AS22,1,0)),IF(SUM('O3'!G12:I12)&lt;&gt;0,1,0))</f>
        <v>0</v>
      </c>
      <c r="L21" s="125"/>
      <c r="M21" s="67"/>
      <c r="N21" s="69"/>
      <c r="O21" s="134">
        <f>+IF('O1'!AS28&lt;&gt;0,IF((1+OUT_4_Check!$S$4)*SUM('O3'!J12:L12)&lt;'O1'!AS28,1,IF((1-OUT_4_Check!$S$4)*SUM('O3'!J12:L12)&gt;'O1'!AS28,1,0)),IF(SUM('O3'!J12:L12)&lt;&gt;0,1,0))</f>
        <v>0</v>
      </c>
      <c r="P21" s="151">
        <f>+IF('O3'!M12&lt;&gt;0,IF((1+OUT_4_Check!$S$4)*SUM('O3'!D12,'O3'!G12,'O3'!J12)&lt;'O3'!M12,1,IF((1-OUT_4_Check!$S$4)*SUM('O3'!D12,'O3'!G12,'O3'!J12)&gt;'O3'!M12,1,0)),IF(SUM('O3'!D12,'O3'!G12,'O3'!J12)&lt;&gt;0,1,0))</f>
        <v>0</v>
      </c>
      <c r="Q21" s="152">
        <f>+IF('O3'!N12&lt;&gt;0,IF((1+OUT_4_Check!$S$4)*SUM('O3'!E12,'O3'!H12,'O3'!K12)&lt;'O3'!N12,1,IF((1-OUT_4_Check!$S$4)*SUM('O3'!E12,'O3'!H12,'O3'!K12)&gt;'O3'!N12,1,0)),IF(SUM('O3'!E12,'O3'!H12,'O3'!K12)&lt;&gt;0,1,0))</f>
        <v>0</v>
      </c>
      <c r="R21" s="153">
        <f>+IF('O3'!O12&lt;&gt;0,IF((1+OUT_4_Check!$S$4)*SUM('O3'!F12,'O3'!I12,'O3'!L12)&lt;'O3'!O12,1,IF((1-OUT_4_Check!$S$4)*SUM('O3'!F12,'O3'!I12,'O3'!L12)&gt;'O3'!O12,1,0)),IF(SUM('O3'!F12,'O3'!I12,'O3'!L12)&lt;&gt;0,1,0))</f>
        <v>0</v>
      </c>
      <c r="S21" s="136"/>
      <c r="T21" s="96"/>
      <c r="U21" s="133"/>
    </row>
    <row r="22" spans="1:21" s="36" customFormat="1" ht="18" customHeight="1">
      <c r="A22" s="41"/>
      <c r="B22" s="47" t="s">
        <v>108</v>
      </c>
      <c r="C22" s="48"/>
      <c r="D22" s="174"/>
      <c r="E22" s="140"/>
      <c r="F22" s="140"/>
      <c r="G22" s="132">
        <f>+IF(SUM('O1'!AS11,'O1'!AS17)&lt;&gt;0,IF((1+OUT_4_Check!$S$4)*SUM('O3'!D13:F13)&lt;SUM('O1'!AS11,'O1'!AS17),1,IF((1-OUT_4_Check!$S$4)*SUM('O3'!D13:F13)&gt;SUM('O1'!AS11,'O1'!AS17),1,0)),IF(SUM('O3'!D13:F13)&lt;&gt;0,1,0))</f>
        <v>0</v>
      </c>
      <c r="H22" s="174"/>
      <c r="I22" s="140"/>
      <c r="J22" s="140"/>
      <c r="K22" s="132">
        <f>+IF('O1'!AS23&lt;&gt;0,IF((1+OUT_4_Check!$S$4)*SUM('O3'!G13:I13)&lt;'O1'!AS23,1,IF((1-OUT_4_Check!$S$4)*SUM('O3'!G13:I13)&gt;'O1'!AS23,1,0)),IF(SUM('O3'!G13:I13)&lt;&gt;0,1,0))</f>
        <v>0</v>
      </c>
      <c r="L22" s="174"/>
      <c r="M22" s="140"/>
      <c r="N22" s="142"/>
      <c r="O22" s="134">
        <f>+IF('O1'!AS29&lt;&gt;0,IF((1+OUT_4_Check!$S$4)*SUM('O3'!J13:L13)&lt;'O1'!AS29,1,IF((1-OUT_4_Check!$S$4)*SUM('O3'!J13:L13)&gt;'O1'!AS29,1,0)),IF(SUM('O3'!J13:L13)&lt;&gt;0,1,0))</f>
        <v>0</v>
      </c>
      <c r="P22" s="151">
        <f>+IF('O3'!M13&lt;&gt;0,IF((1+OUT_4_Check!$S$4)*SUM('O3'!D13,'O3'!G13,'O3'!J13)&lt;'O3'!M13,1,IF((1-OUT_4_Check!$S$4)*SUM('O3'!D13,'O3'!G13,'O3'!J13)&gt;'O3'!M13,1,0)),IF(SUM('O3'!D13,'O3'!G13,'O3'!J13)&lt;&gt;0,1,0))</f>
        <v>0</v>
      </c>
      <c r="Q22" s="152">
        <f>+IF('O3'!N13&lt;&gt;0,IF((1+OUT_4_Check!$S$4)*SUM('O3'!E13,'O3'!H13,'O3'!K13)&lt;'O3'!N13,1,IF((1-OUT_4_Check!$S$4)*SUM('O3'!E13,'O3'!H13,'O3'!K13)&gt;'O3'!N13,1,0)),IF(SUM('O3'!E13,'O3'!H13,'O3'!K13)&lt;&gt;0,1,0))</f>
        <v>0</v>
      </c>
      <c r="R22" s="153">
        <f>+IF('O3'!O13&lt;&gt;0,IF((1+OUT_4_Check!$S$4)*SUM('O3'!F13,'O3'!I13,'O3'!L13)&lt;'O3'!O13,1,IF((1-OUT_4_Check!$S$4)*SUM('O3'!F13,'O3'!I13,'O3'!L13)&gt;'O3'!O13,1,0)),IF(SUM('O3'!F13,'O3'!I13,'O3'!L13)&lt;&gt;0,1,0))</f>
        <v>0</v>
      </c>
      <c r="S22" s="136"/>
      <c r="U22" s="96"/>
    </row>
    <row r="23" spans="1:21" s="36" customFormat="1" ht="18" customHeight="1">
      <c r="A23" s="41"/>
      <c r="B23" s="48" t="s">
        <v>11</v>
      </c>
      <c r="C23" s="48"/>
      <c r="D23" s="170">
        <f>+IF('O3'!D14&lt;&gt;"",IF((1+OUT_4_Check!$S$4)*SUM('O3'!D11:D13)&lt;'O3'!D14,1,IF((1-OUT_4_Check!$S$4)*SUM('O3'!D11:D13)&gt;'O3'!D14,1,0)),IF(SUM('O3'!D11:D13)&lt;&gt;0,1,0))</f>
        <v>0</v>
      </c>
      <c r="E23" s="171">
        <f>+IF('O3'!E14&lt;&gt;"",IF((1+OUT_4_Check!$S$4)*SUM('O3'!E11:E13)&lt;'O3'!E14,1,IF((1-OUT_4_Check!$S$4)*SUM('O3'!E11:E13)&gt;'O3'!E14,1,0)),IF(SUM('O3'!E11:E13)&lt;&gt;0,1,0))</f>
        <v>0</v>
      </c>
      <c r="F23" s="171">
        <f>+IF('O3'!F14&lt;&gt;"",IF((1+OUT_4_Check!$S$4)*SUM('O3'!F11:F13)&lt;'O3'!F14,1,IF((1-OUT_4_Check!$S$4)*SUM('O3'!F11:F13)&gt;'O3'!F14,1,0)),IF(SUM('O3'!F11:F13)&lt;&gt;0,1,0))</f>
        <v>0</v>
      </c>
      <c r="G23" s="132">
        <f>+IF(SUM('O1'!AS12,'O1'!AS18)&lt;&gt;0,IF((1+OUT_4_Check!$S$4)*SUM('O3'!D14:F14)&lt;SUM('O1'!AS12,'O1'!AS18),1,IF((1-OUT_4_Check!$S$4)*SUM('O3'!D14:F14)&gt;SUM('O1'!AS12,'O1'!AS18),1,0)),IF(SUM('O3'!D14:F14)&lt;&gt;0,1,0))</f>
        <v>0</v>
      </c>
      <c r="H23" s="177">
        <f>+IF('O3'!H14&lt;&gt;"",IF((1+OUT_4_Check!$S$4)*SUM('O3'!G11:G13)&lt;'O3'!G14,1,IF((1-OUT_4_Check!$S$4)*SUM('O3'!G11:G13)&gt;'O3'!G14,1,0)),IF(SUM('O3'!G11:G13)&lt;&gt;0,1,0))</f>
        <v>0</v>
      </c>
      <c r="I23" s="177">
        <f>+IF('O3'!I14&lt;&gt;"",IF((1+OUT_4_Check!$S$4)*SUM('O3'!H11:H13)&lt;'O3'!H14,1,IF((1-OUT_4_Check!$S$4)*SUM('O3'!H11:H13)&gt;'O3'!H14,1,0)),IF(SUM('O3'!H11:H13)&lt;&gt;0,1,0))</f>
        <v>0</v>
      </c>
      <c r="J23" s="177">
        <f>+IF('O3'!J14&lt;&gt;"",IF((1+OUT_4_Check!$S$4)*SUM('O3'!I11:I13)&lt;'O3'!I14,1,IF((1-OUT_4_Check!$S$4)*SUM('O3'!I11:I13)&gt;'O3'!I14,1,0)),IF(SUM('O3'!I11:I13)&lt;&gt;0,1,0))</f>
        <v>0</v>
      </c>
      <c r="K23" s="132">
        <f>+IF('O1'!AS24&lt;&gt;0,IF((1+OUT_4_Check!$S$4)*SUM('O3'!G14:I14)&lt;'O1'!AS24,1,IF((1-OUT_4_Check!$S$4)*SUM('O3'!G14:I14)&gt;'O1'!AS24,1,0)),IF(SUM('O3'!G14:I14)&lt;&gt;0,1,0))</f>
        <v>0</v>
      </c>
      <c r="L23" s="171">
        <f>+IF('O3'!J14&lt;&gt;"",IF((1+OUT_4_Check!$S$4)*SUM('O3'!J11:J13)&lt;'O3'!J14,1,IF((1-OUT_4_Check!$S$4)*SUM('O3'!J11:J13)&gt;'O3'!J14,1,0)),IF(SUM('O3'!J11:J13)&lt;&gt;0,1,0))</f>
        <v>0</v>
      </c>
      <c r="M23" s="171">
        <f>+IF('O3'!K14&lt;&gt;"",IF((1+OUT_4_Check!$S$4)*SUM('O3'!K11:K13)&lt;'O3'!K14,1,IF((1-OUT_4_Check!$S$4)*SUM('O3'!K11:K13)&gt;'O3'!K14,1,0)),IF(SUM('O3'!K11:K13)&lt;&gt;0,1,0))</f>
        <v>0</v>
      </c>
      <c r="N23" s="171">
        <f>+IF('O3'!L14&lt;&gt;"",IF((1+OUT_4_Check!$S$4)*SUM('O3'!L11:L13)&lt;'O3'!L14,1,IF((1-OUT_4_Check!$S$4)*SUM('O3'!L11:L13)&gt;'O3'!L14,1,0)),IF(SUM('O3'!L11:L13)&lt;&gt;0,1,0))</f>
        <v>0</v>
      </c>
      <c r="O23" s="134">
        <f>+IF('O1'!AS30&lt;&gt;0,IF((1+OUT_4_Check!$S$4)*SUM('O3'!J14:L14)&lt;'O1'!AS30,1,IF((1-OUT_4_Check!$S$4)*SUM('O3'!J14:L14)&gt;'O1'!AS30,1,0)),IF(SUM('O3'!J14:L14)&lt;&gt;0,1,0))</f>
        <v>0</v>
      </c>
      <c r="P23" s="171">
        <f>+IF('O3'!M14&lt;&gt;"",IF((1+OUT_4_Check!$S$4)*SUM('O3'!M11:M13)&lt;'O3'!M14,1,IF((1-OUT_4_Check!$S$4)*SUM('O3'!M11:M13)&gt;'O3'!M14,1,0)),IF(SUM('O3'!M11:M13)&lt;&gt;0,1,0))</f>
        <v>0</v>
      </c>
      <c r="Q23" s="171">
        <f>+IF('O3'!N14&lt;&gt;"",IF((1+OUT_4_Check!$S$4)*SUM('O3'!N11:N13)&lt;'O3'!N14,1,IF((1-OUT_4_Check!$S$4)*SUM('O3'!N11:N13)&gt;'O3'!N14,1,0)),IF(SUM('O3'!N11:N13)&lt;&gt;0,1,0))</f>
        <v>0</v>
      </c>
      <c r="R23" s="171">
        <f>+IF('O3'!O14&lt;&gt;"",IF((1+OUT_4_Check!$S$4)*SUM('O3'!O11:O13)&lt;'O3'!O14,1,IF((1-OUT_4_Check!$S$4)*SUM('O3'!O11:O13)&gt;'O3'!O14,1,0)),IF(SUM('O3'!O11:O13)&lt;&gt;0,1,0))</f>
        <v>0</v>
      </c>
      <c r="S23" s="136"/>
      <c r="U23" s="96"/>
    </row>
    <row r="24" spans="1:21" s="36" customFormat="1" ht="18" customHeight="1">
      <c r="A24" s="53"/>
      <c r="B24" s="54"/>
      <c r="C24" s="54"/>
      <c r="D24" s="176"/>
      <c r="E24" s="142"/>
      <c r="F24" s="142"/>
      <c r="G24" s="124"/>
      <c r="H24" s="176"/>
      <c r="I24" s="142"/>
      <c r="J24" s="142"/>
      <c r="K24" s="124"/>
      <c r="L24" s="176"/>
      <c r="M24" s="142"/>
      <c r="N24" s="142"/>
      <c r="O24" s="135"/>
      <c r="P24" s="154"/>
      <c r="Q24" s="152"/>
      <c r="R24" s="153"/>
      <c r="S24" s="139"/>
      <c r="U24" s="96"/>
    </row>
    <row r="25" spans="1:21" s="36" customFormat="1" ht="18" customHeight="1">
      <c r="A25" s="46"/>
      <c r="B25" s="42" t="s">
        <v>51</v>
      </c>
      <c r="C25" s="42"/>
      <c r="D25" s="176"/>
      <c r="E25" s="142"/>
      <c r="F25" s="142"/>
      <c r="G25" s="124"/>
      <c r="H25" s="176"/>
      <c r="I25" s="142"/>
      <c r="J25" s="142"/>
      <c r="K25" s="124"/>
      <c r="L25" s="176"/>
      <c r="M25" s="142"/>
      <c r="N25" s="142"/>
      <c r="O25" s="135"/>
      <c r="P25" s="154"/>
      <c r="Q25" s="152"/>
      <c r="R25" s="153"/>
      <c r="S25" s="139"/>
    </row>
    <row r="26" spans="1:21" s="36" customFormat="1" ht="18" customHeight="1">
      <c r="A26" s="46"/>
      <c r="B26" s="42" t="s">
        <v>27</v>
      </c>
      <c r="C26" s="42"/>
      <c r="D26" s="170"/>
      <c r="E26" s="171"/>
      <c r="F26" s="172"/>
      <c r="G26" s="132"/>
      <c r="H26" s="170"/>
      <c r="I26" s="171"/>
      <c r="J26" s="172"/>
      <c r="K26" s="132"/>
      <c r="L26" s="170"/>
      <c r="M26" s="171"/>
      <c r="N26" s="172"/>
      <c r="O26" s="134"/>
      <c r="P26" s="151"/>
      <c r="Q26" s="152"/>
      <c r="R26" s="153"/>
      <c r="S26" s="136"/>
      <c r="T26" s="96"/>
    </row>
    <row r="27" spans="1:21" s="36" customFormat="1" ht="18" customHeight="1">
      <c r="A27" s="41"/>
      <c r="B27" s="47" t="s">
        <v>106</v>
      </c>
      <c r="C27" s="48"/>
      <c r="D27" s="125"/>
      <c r="E27" s="67"/>
      <c r="F27" s="67"/>
      <c r="G27" s="132">
        <f>+IF(SUM('O2'!AR9,'O2'!AR14)&lt;&gt;0,IF((1+OUT_4_Check!$S$4)*SUM('O3'!D16:F16)&lt;SUM('O2'!AR9,'O2'!AR14),1,IF((1-OUT_4_Check!$S$4)*SUM('O3'!D16:F16)&gt;SUM('O2'!AR9,'O2'!AR14),1,0)),IF(SUM('O3'!D16:F16)&lt;&gt;0,1,0))</f>
        <v>1</v>
      </c>
      <c r="H27" s="125"/>
      <c r="I27" s="67"/>
      <c r="J27" s="67"/>
      <c r="K27" s="132">
        <f>+IF('O2'!AR20&lt;&gt;0,IF((1+OUT_4_Check!$S$4)*SUM('O3'!G16:I16)&lt;'O2'!AR20,1,IF((1-OUT_4_Check!$S$4)*SUM('O3'!G16:I16)&gt;'O2'!AR20,1,0)),IF(SUM('O3'!G16:I16)&lt;&gt;0,1,0))</f>
        <v>0</v>
      </c>
      <c r="L27" s="125"/>
      <c r="M27" s="67"/>
      <c r="N27" s="69"/>
      <c r="O27" s="134">
        <f>+IF('O2'!AR25&lt;&gt;0,IF((1+OUT_4_Check!$S$4)*SUM('O3'!J16:L16)&lt;'O2'!AR25,1,IF((1-OUT_4_Check!$S$4)*SUM('O3'!J16:L16)&gt;'O2'!AR25,1,0)),IF(SUM('O3'!J16:L16)&lt;&gt;0,1,0))</f>
        <v>0</v>
      </c>
      <c r="P27" s="151">
        <f>+IF('O3'!M16&lt;&gt;0,IF((1+OUT_4_Check!$S$4)*SUM('O3'!D16,'O3'!G16,'O3'!J16)&lt;'O3'!M16,1,IF((1-OUT_4_Check!$S$4)*SUM('O3'!D16,'O3'!G16,'O3'!J16)&gt;'O3'!M16,1,0)),IF(SUM('O3'!D16,'O3'!G16,'O3'!J16)&lt;&gt;0,1,IF(SUM('O3'!M17:M19)&lt;&gt;0,1,0)))</f>
        <v>1</v>
      </c>
      <c r="Q27" s="152">
        <f>+IF('O3'!N16&lt;&gt;0,IF((1+OUT_4_Check!$S$4)*SUM('O3'!E16,'O3'!H16,'O3'!K16)&lt;'O3'!N16,1,IF((1-OUT_4_Check!$S$4)*SUM('O3'!E16,'O3'!H16,'O3'!K16)&gt;'O3'!N16,1,0)),IF(SUM('O3'!E16,'O3'!H16,'O3'!K16)&lt;&gt;0,1,0))</f>
        <v>0</v>
      </c>
      <c r="R27" s="153">
        <f>+IF('O3'!O16&lt;&gt;0,IF((1+OUT_4_Check!$S$4)*SUM('O3'!F16,'O3'!I16,'O3'!L16)&lt;'O3'!O16,1,IF((1-OUT_4_Check!$S$4)*SUM('O3'!F16,'O3'!I16,'O3'!L16)&gt;'O3'!O16,1,0)),IF(SUM('O3'!F16,'O3'!I16,'O3'!L16)&lt;&gt;0,1,0))</f>
        <v>0</v>
      </c>
      <c r="S27" s="136"/>
      <c r="T27" s="96"/>
    </row>
    <row r="28" spans="1:21" s="36" customFormat="1" ht="18" customHeight="1">
      <c r="A28" s="46"/>
      <c r="B28" s="47" t="s">
        <v>107</v>
      </c>
      <c r="C28" s="48"/>
      <c r="D28" s="125"/>
      <c r="E28" s="67"/>
      <c r="F28" s="67"/>
      <c r="G28" s="132">
        <f>+IF(SUM('O2'!AR10,'O2'!AR15)&lt;&gt;0,IF((1+OUT_4_Check!$S$4)*SUM('O3'!D17:F17)&lt;SUM('O2'!AR10,'O2'!AR15),1,IF((1-OUT_4_Check!$S$4)*SUM('O3'!D17:F17)&gt;SUM('O2'!AR10,'O2'!AR15),1,0)),IF(SUM('O3'!D17:F17)&lt;&gt;0,1,0))</f>
        <v>1</v>
      </c>
      <c r="H28" s="125"/>
      <c r="I28" s="67"/>
      <c r="J28" s="67"/>
      <c r="K28" s="132">
        <f>+IF('O2'!AR21&lt;&gt;0,IF((1+OUT_4_Check!$S$4)*SUM('O3'!G17:I17)&lt;'O2'!AR21,1,IF((1-OUT_4_Check!$S$4)*SUM('O3'!G17:I17)&gt;'O2'!AR21,1,0)),IF(SUM('O3'!G17:I17)&lt;&gt;0,1,0))</f>
        <v>0</v>
      </c>
      <c r="L28" s="125"/>
      <c r="M28" s="67"/>
      <c r="N28" s="69"/>
      <c r="O28" s="134">
        <f>+IF('O2'!AR26&lt;&gt;0,IF((1+OUT_4_Check!$S$4)*SUM('O3'!J17:L17)&lt;'O2'!AR26,1,IF((1-OUT_4_Check!$S$4)*SUM('O3'!J17:L17)&gt;'O2'!AR26,1,0)),IF(SUM('O3'!J17:L17)&lt;&gt;0,1,0))</f>
        <v>0</v>
      </c>
      <c r="P28" s="151">
        <f>+IF('O3'!M17&lt;&gt;0,IF((1+OUT_4_Check!$S$4)*SUM('O3'!D17,'O3'!G17,'O3'!J17)&lt;'O3'!M17,1,IF((1-OUT_4_Check!$S$4)*SUM('O3'!D17,'O3'!G17,'O3'!J17)&gt;'O3'!M17,1,0)),IF(SUM('O3'!D17,'O3'!G17,'O3'!J17)&lt;&gt;0,1,0))</f>
        <v>0</v>
      </c>
      <c r="Q28" s="152">
        <f>+IF('O3'!N17&lt;&gt;0,IF((1+OUT_4_Check!$S$4)*SUM('O3'!E17,'O3'!H17,'O3'!K17)&lt;'O3'!N17,1,IF((1-OUT_4_Check!$S$4)*SUM('O3'!E17,'O3'!H17,'O3'!K17)&gt;'O3'!N17,1,0)),IF(SUM('O3'!E17,'O3'!H17,'O3'!K17)&lt;&gt;0,1,0))</f>
        <v>0</v>
      </c>
      <c r="R28" s="153">
        <f>+IF('O3'!O17&lt;&gt;0,IF((1+OUT_4_Check!$S$4)*SUM('O3'!F17,'O3'!I17,'O3'!L17)&lt;'O3'!O17,1,IF((1-OUT_4_Check!$S$4)*SUM('O3'!F17,'O3'!I17,'O3'!L17)&gt;'O3'!O17,1,0)),IF(SUM('O3'!F17,'O3'!I17,'O3'!L17)&lt;&gt;0,1,0))</f>
        <v>0</v>
      </c>
      <c r="S28" s="136"/>
      <c r="T28" s="96"/>
    </row>
    <row r="29" spans="1:21" s="36" customFormat="1" ht="18" customHeight="1">
      <c r="A29" s="46"/>
      <c r="B29" s="47" t="s">
        <v>108</v>
      </c>
      <c r="C29" s="48"/>
      <c r="D29" s="174"/>
      <c r="E29" s="140"/>
      <c r="F29" s="67"/>
      <c r="G29" s="132">
        <f>+IF(SUM('O2'!AR11,'O2'!AR16)&lt;&gt;0,IF((1+OUT_4_Check!$S$4)*SUM('O3'!D18:F18)&lt;SUM('O2'!AR11,'O2'!AR16),1,IF((1-OUT_4_Check!$S$4)*SUM('O3'!D18:F18)&gt;SUM('O2'!AR11,'O2'!AR16),1,0)),IF(SUM('O3'!D18:F18)&lt;&gt;0,1,0))</f>
        <v>1</v>
      </c>
      <c r="H29" s="174"/>
      <c r="I29" s="67"/>
      <c r="J29" s="140"/>
      <c r="K29" s="132">
        <f>+IF('O2'!AR22&lt;&gt;0,IF((1+OUT_4_Check!$S$4)*SUM('O3'!G18:I18)&lt;'O2'!AR22,1,IF((1-OUT_4_Check!$S$4)*SUM('O3'!G18:I18)&gt;'O2'!AR22,1,0)),IF(SUM('O3'!G18:I18)&lt;&gt;0,1,0))</f>
        <v>0</v>
      </c>
      <c r="L29" s="125"/>
      <c r="M29" s="140"/>
      <c r="N29" s="142"/>
      <c r="O29" s="134">
        <f>+IF('O2'!AR27&lt;&gt;0,IF((1+OUT_4_Check!$S$4)*SUM('O3'!J18:L18)&lt;'O2'!AR27,1,IF((1-OUT_4_Check!$S$4)*SUM('O3'!J18:L18)&gt;'O2'!AR27,1,0)),IF(SUM('O3'!J18:L18)&lt;&gt;0,1,0))</f>
        <v>0</v>
      </c>
      <c r="P29" s="151">
        <f>+IF('O3'!M18&lt;&gt;0,IF((1+OUT_4_Check!$S$4)*SUM('O3'!D18,'O3'!G18,'O3'!J18)&lt;'O3'!M18,1,IF((1-OUT_4_Check!$S$4)*SUM('O3'!D18,'O3'!G18,'O3'!J18)&gt;'O3'!M18,1,0)),IF(SUM('O3'!D18,'O3'!G18,'O3'!J18)&lt;&gt;0,1,0))</f>
        <v>0</v>
      </c>
      <c r="Q29" s="152">
        <f>+IF('O3'!N18&lt;&gt;0,IF((1+OUT_4_Check!$S$4)*SUM('O3'!E18,'O3'!H18,'O3'!K18)&lt;'O3'!N18,1,IF((1-OUT_4_Check!$S$4)*SUM('O3'!E18,'O3'!H18,'O3'!K18)&gt;'O3'!N18,1,0)),IF(SUM('O3'!E18,'O3'!H18,'O3'!K18)&lt;&gt;0,1,0))</f>
        <v>0</v>
      </c>
      <c r="R29" s="153">
        <f>+IF('O3'!O18&lt;&gt;0,IF((1+OUT_4_Check!$S$4)*SUM('O3'!F18,'O3'!I18,'O3'!L18)&lt;'O3'!O18,1,IF((1-OUT_4_Check!$S$4)*SUM('O3'!F18,'O3'!I18,'O3'!L18)&gt;'O3'!O18,1,0)),IF(SUM('O3'!F18,'O3'!I18,'O3'!L18)&lt;&gt;0,1,0))</f>
        <v>0</v>
      </c>
      <c r="S29" s="136"/>
    </row>
    <row r="30" spans="1:21" s="36" customFormat="1" ht="18" customHeight="1">
      <c r="A30" s="46"/>
      <c r="B30" s="48" t="s">
        <v>11</v>
      </c>
      <c r="C30" s="48"/>
      <c r="D30" s="170">
        <f>+IF('O3'!D19&lt;&gt;"",IF((1+OUT_4_Check!$S$4)*SUM('O3'!D16:D18)&lt;'O3'!D19,1,IF((1-OUT_4_Check!$S$4)*SUM('O3'!D16:D18)&gt;'O3'!D19,1,0)),IF(SUM('O3'!D16:D18)&lt;&gt;0,1,0))</f>
        <v>0</v>
      </c>
      <c r="E30" s="171">
        <f>+IF('O3'!E19&lt;&gt;"",IF((1+OUT_4_Check!$S$4)*SUM('O3'!E16:E18)&lt;'O3'!E19,1,IF((1-OUT_4_Check!$S$4)*SUM('O3'!E16:E18)&gt;'O3'!E19,1,0)),IF(SUM('O3'!E16:E18)&lt;&gt;0,1,0))</f>
        <v>0</v>
      </c>
      <c r="F30" s="171">
        <f>+IF('O3'!F19&lt;&gt;"",IF((1+OUT_4_Check!$S$4)*SUM('O3'!F16:F18)&lt;'O3'!F19,1,IF((1-OUT_4_Check!$S$4)*SUM('O3'!F16:F18)&gt;'O3'!F19,1,0)),IF(SUM('O3'!F16:F18)&lt;&gt;0,1,0))</f>
        <v>0</v>
      </c>
      <c r="G30" s="132">
        <f>+IF(SUM('O2'!AR12,'O2'!AR17)&lt;&gt;0,IF((1+OUT_4_Check!$S$4)*SUM('O3'!D19:F19)&lt;SUM('O2'!AR12,'O2'!AR17),1,IF((1-OUT_4_Check!$S$4)*SUM('O3'!D19:F19)&gt;SUM('O2'!AR12,'O2'!AR17),1,0)),IF(SUM('O3'!D19:F19)&lt;&gt;0,1,0))</f>
        <v>1</v>
      </c>
      <c r="H30" s="177">
        <f>+IF('O3'!H19&lt;&gt;"",IF((1+OUT_4_Check!$S$4)*SUM('O3'!G16:G18)&lt;'O3'!G19,1,IF((1-OUT_4_Check!$S$4)*SUM('O3'!G16:G18)&gt;'O3'!G19,1,0)),IF(SUM('O3'!G16:G18)&lt;&gt;0,1,0))</f>
        <v>0</v>
      </c>
      <c r="I30" s="177">
        <f>+IF('O3'!I19&lt;&gt;"",IF((1+OUT_4_Check!$S$4)*SUM('O3'!H16:H18)&lt;'O3'!H19,1,IF((1-OUT_4_Check!$S$4)*SUM('O3'!H16:H18)&gt;'O3'!H19,1,0)),IF(SUM('O3'!H16:H18)&lt;&gt;0,1,0))</f>
        <v>0</v>
      </c>
      <c r="J30" s="177">
        <f>+IF('O3'!J19&lt;&gt;"",IF((1+OUT_4_Check!$S$4)*SUM('O3'!I16:I18)&lt;'O3'!I19,1,IF((1-OUT_4_Check!$S$4)*SUM('O3'!I16:I18)&gt;'O3'!I19,1,0)),IF(SUM('O3'!I16:I18)&lt;&gt;0,1,0))</f>
        <v>0</v>
      </c>
      <c r="K30" s="132">
        <f>+IF('O2'!AR23&lt;&gt;0,IF((1+OUT_4_Check!$S$4)*SUM('O3'!G19:I19)&lt;'O2'!AR23,1,IF((1-OUT_4_Check!$S$4)*SUM('O3'!G19:I19)&gt;'O2'!AR23,1,0)),IF(SUM('O3'!G19:I19)&lt;&gt;0,1,0))</f>
        <v>0</v>
      </c>
      <c r="L30" s="171">
        <f>+IF('O3'!J19&lt;&gt;"",IF((1+OUT_4_Check!$S$4)*SUM('O3'!J16:J18)&lt;'O3'!J19,1,IF((1-OUT_4_Check!$S$4)*SUM('O3'!J16:J18)&gt;'O3'!J19,1,0)),IF(SUM('O3'!J16:J18)&lt;&gt;0,1,0))</f>
        <v>0</v>
      </c>
      <c r="M30" s="171">
        <f>+IF('O3'!K19&lt;&gt;"",IF((1+OUT_4_Check!$S$4)*SUM('O3'!K16:K18)&lt;'O3'!K19,1,IF((1-OUT_4_Check!$S$4)*SUM('O3'!K16:K18)&gt;'O3'!K19,1,0)),IF(SUM('O3'!K16:K18)&lt;&gt;0,1,0))</f>
        <v>0</v>
      </c>
      <c r="N30" s="171">
        <f>+IF('O3'!L19&lt;&gt;"",IF((1+OUT_4_Check!$S$4)*SUM('O3'!L16:L18)&lt;'O3'!L19,1,IF((1-OUT_4_Check!$S$4)*SUM('O3'!L16:L18)&gt;'O3'!L19,1,0)),IF(SUM('O3'!L16:L18)&lt;&gt;0,1,0))</f>
        <v>0</v>
      </c>
      <c r="O30" s="134">
        <f>+IF('O2'!AR28&lt;&gt;0,IF((1+OUT_4_Check!$S$4)*SUM('O3'!J19:L19)&lt;'O2'!AR28,1,IF((1-OUT_4_Check!$S$4)*SUM('O3'!J19:L19)&gt;'O2'!AR28,1,0)),IF(SUM('O3'!J19:L19)&lt;&gt;0,1,0))</f>
        <v>0</v>
      </c>
      <c r="P30" s="171">
        <f>+IF('O3'!M19&lt;&gt;"",IF((1+OUT_4_Check!$S$4)*SUM('O3'!M16:M18)&lt;'O3'!M19,1,IF((1-OUT_4_Check!$S$4)*SUM('O3'!M16:M18)&gt;'O3'!M19,1,0)),IF(SUM('O3'!M16:M18)&lt;&gt;0,1,0))</f>
        <v>0</v>
      </c>
      <c r="Q30" s="171">
        <f>+IF('O3'!N19&lt;&gt;"",IF((1+OUT_4_Check!$S$4)*SUM('O3'!N16:N18)&lt;'O3'!N19,1,IF((1-OUT_4_Check!$S$4)*SUM('O3'!N16:N18)&gt;'O3'!N19,1,0)),IF(SUM('O3'!N16:N18)&lt;&gt;0,1,0))</f>
        <v>0</v>
      </c>
      <c r="R30" s="171">
        <f>+IF('O3'!O19&lt;&gt;"",IF((1+OUT_4_Check!$S$4)*SUM('O3'!O16:O18)&lt;'O3'!O19,1,IF((1-OUT_4_Check!$S$4)*SUM('O3'!O16:O18)&gt;'O3'!O19,1,0)),IF(SUM('O3'!O16:O18)&lt;&gt;0,1,0))</f>
        <v>0</v>
      </c>
      <c r="S30" s="136"/>
    </row>
    <row r="31" spans="1:21" s="36" customFormat="1" ht="18" customHeight="1">
      <c r="A31" s="46"/>
      <c r="B31" s="54"/>
      <c r="C31" s="54"/>
      <c r="D31" s="176"/>
      <c r="E31" s="142"/>
      <c r="F31" s="69"/>
      <c r="G31" s="124"/>
      <c r="H31" s="176"/>
      <c r="I31" s="69"/>
      <c r="J31" s="142"/>
      <c r="K31" s="124"/>
      <c r="L31" s="123"/>
      <c r="M31" s="142"/>
      <c r="N31" s="142"/>
      <c r="O31" s="135"/>
      <c r="P31" s="154"/>
      <c r="Q31" s="152"/>
      <c r="R31" s="153"/>
      <c r="S31" s="139"/>
    </row>
    <row r="32" spans="1:21" s="36" customFormat="1" ht="18" customHeight="1">
      <c r="A32" s="46"/>
      <c r="B32" s="42" t="s">
        <v>52</v>
      </c>
      <c r="C32" s="42"/>
      <c r="D32" s="176"/>
      <c r="E32" s="142"/>
      <c r="F32" s="69"/>
      <c r="G32" s="124"/>
      <c r="H32" s="176"/>
      <c r="I32" s="69"/>
      <c r="J32" s="142"/>
      <c r="K32" s="124"/>
      <c r="L32" s="123"/>
      <c r="M32" s="142"/>
      <c r="N32" s="142"/>
      <c r="O32" s="135"/>
      <c r="P32" s="154"/>
      <c r="Q32" s="152"/>
      <c r="R32" s="153"/>
      <c r="S32" s="139"/>
    </row>
    <row r="33" spans="1:20" s="36" customFormat="1" ht="18" customHeight="1">
      <c r="A33" s="46"/>
      <c r="B33" s="42" t="s">
        <v>27</v>
      </c>
      <c r="C33" s="42"/>
      <c r="D33" s="170"/>
      <c r="E33" s="171"/>
      <c r="F33" s="172"/>
      <c r="G33" s="132"/>
      <c r="H33" s="170"/>
      <c r="I33" s="171"/>
      <c r="J33" s="172"/>
      <c r="K33" s="132"/>
      <c r="L33" s="170"/>
      <c r="M33" s="171"/>
      <c r="N33" s="172"/>
      <c r="O33" s="134"/>
      <c r="P33" s="151"/>
      <c r="Q33" s="152"/>
      <c r="R33" s="153"/>
      <c r="S33" s="136"/>
      <c r="T33" s="96"/>
    </row>
    <row r="34" spans="1:20" s="36" customFormat="1" ht="18" customHeight="1">
      <c r="A34" s="53"/>
      <c r="B34" s="47" t="s">
        <v>106</v>
      </c>
      <c r="C34" s="48"/>
      <c r="D34" s="125"/>
      <c r="E34" s="67"/>
      <c r="F34" s="67"/>
      <c r="G34" s="132" t="e">
        <f>+IF(#REF!&lt;&gt;0,IF((1+OUT_4_Check!$S$4)*SUM('O3'!#REF!)&lt;#REF!,1,IF((1-OUT_4_Check!$S$4)*SUM('O3'!#REF!)&gt;#REF!,1,0)),IF(SUM('O3'!#REF!)&lt;&gt;0,1,0))</f>
        <v>#REF!</v>
      </c>
      <c r="H34" s="125"/>
      <c r="I34" s="67"/>
      <c r="J34" s="67"/>
      <c r="K34" s="132" t="e">
        <f>+IF(#REF!&lt;&gt;0,IF((1+OUT_4_Check!$S$4)*SUM('O3'!#REF!)&lt;#REF!,1,IF((1-OUT_4_Check!$S$4)*SUM('O3'!#REF!)&gt;#REF!,1,0)),IF(SUM('O3'!#REF!)&lt;&gt;0,1,0))</f>
        <v>#REF!</v>
      </c>
      <c r="L34" s="125"/>
      <c r="M34" s="67"/>
      <c r="N34" s="69"/>
      <c r="O34" s="134" t="e">
        <f>+IF(#REF!&lt;&gt;0,IF((1+OUT_4_Check!$S$4)*SUM('O3'!#REF!)&lt;#REF!,1,IF((1-OUT_4_Check!$S$4)*SUM('O3'!#REF!)&gt;#REF!,1,0)),IF(SUM('O3'!#REF!)&lt;&gt;0,1,0))</f>
        <v>#REF!</v>
      </c>
      <c r="P34" s="151" t="e">
        <f>+IF('O3'!#REF!&lt;&gt;0,IF((1+OUT_4_Check!$S$4)*SUM('O3'!#REF!,'O3'!#REF!,'O3'!#REF!)&lt;'O3'!#REF!,1,IF((1-OUT_4_Check!$S$4)*SUM('O3'!#REF!,'O3'!#REF!,'O3'!#REF!)&gt;'O3'!#REF!,1,0)),IF(SUM('O3'!#REF!,'O3'!#REF!,'O3'!#REF!)&lt;&gt;0,1,IF(SUM('O3'!M20:M21)&lt;&gt;0,1,0)))</f>
        <v>#REF!</v>
      </c>
      <c r="Q34" s="152" t="e">
        <f>+IF('O3'!#REF!&lt;&gt;0,IF((1+OUT_4_Check!$S$4)*SUM('O3'!#REF!,'O3'!#REF!,'O3'!#REF!)&lt;'O3'!#REF!,1,IF((1-OUT_4_Check!$S$4)*SUM('O3'!#REF!,'O3'!#REF!,'O3'!#REF!)&gt;'O3'!#REF!,1,0)),IF(SUM('O3'!#REF!,'O3'!#REF!,'O3'!#REF!)&lt;&gt;0,1,0))</f>
        <v>#REF!</v>
      </c>
      <c r="R34" s="153" t="e">
        <f>+IF('O3'!#REF!&lt;&gt;0,IF((1+OUT_4_Check!$S$4)*SUM('O3'!#REF!,'O3'!#REF!,'O3'!#REF!)&lt;'O3'!#REF!,1,IF((1-OUT_4_Check!$S$4)*SUM('O3'!#REF!,'O3'!#REF!,'O3'!#REF!)&gt;'O3'!#REF!,1,0)),IF(SUM('O3'!#REF!,'O3'!#REF!,'O3'!#REF!)&lt;&gt;0,1,0))</f>
        <v>#REF!</v>
      </c>
      <c r="S34" s="136"/>
      <c r="T34" s="96"/>
    </row>
    <row r="35" spans="1:20" s="36" customFormat="1" ht="18" customHeight="1">
      <c r="A35" s="53"/>
      <c r="B35" s="47" t="s">
        <v>107</v>
      </c>
      <c r="C35" s="48"/>
      <c r="D35" s="125"/>
      <c r="E35" s="67"/>
      <c r="F35" s="67"/>
      <c r="G35" s="132" t="e">
        <f>+IF(#REF!&lt;&gt;0,IF((1+OUT_4_Check!$S$4)*SUM('O3'!#REF!)&lt;#REF!,1,IF((1-OUT_4_Check!$S$4)*SUM('O3'!#REF!)&gt;#REF!,1,0)),IF(SUM('O3'!#REF!)&lt;&gt;0,1,0))</f>
        <v>#REF!</v>
      </c>
      <c r="H35" s="125"/>
      <c r="I35" s="67"/>
      <c r="J35" s="67"/>
      <c r="K35" s="132" t="e">
        <f>+IF(#REF!&lt;&gt;0,IF((1+OUT_4_Check!$S$4)*SUM('O3'!#REF!)&lt;#REF!,1,IF((1-OUT_4_Check!$S$4)*SUM('O3'!#REF!)&gt;#REF!,1,0)),IF(SUM('O3'!#REF!)&lt;&gt;0,1,0))</f>
        <v>#REF!</v>
      </c>
      <c r="L35" s="125"/>
      <c r="M35" s="67"/>
      <c r="N35" s="69"/>
      <c r="O35" s="134" t="e">
        <f>+IF(#REF!&lt;&gt;0,IF((1+OUT_4_Check!$S$4)*SUM('O3'!#REF!)&lt;#REF!,1,IF((1-OUT_4_Check!$S$4)*SUM('O3'!#REF!)&gt;#REF!,1,0)),IF(SUM('O3'!#REF!)&lt;&gt;0,1,0))</f>
        <v>#REF!</v>
      </c>
      <c r="P35" s="151" t="e">
        <f>+IF('O3'!#REF!&lt;&gt;0,IF((1+OUT_4_Check!$S$4)*SUM('O3'!#REF!,'O3'!#REF!,'O3'!#REF!)&lt;'O3'!#REF!,1,IF((1-OUT_4_Check!$S$4)*SUM('O3'!#REF!,'O3'!#REF!,'O3'!#REF!)&gt;'O3'!#REF!,1,0)),IF(SUM('O3'!#REF!,'O3'!#REF!,'O3'!#REF!)&lt;&gt;0,1,0))</f>
        <v>#REF!</v>
      </c>
      <c r="Q35" s="152" t="e">
        <f>+IF('O3'!#REF!&lt;&gt;0,IF((1+OUT_4_Check!$S$4)*SUM('O3'!#REF!,'O3'!#REF!,'O3'!#REF!)&lt;'O3'!#REF!,1,IF((1-OUT_4_Check!$S$4)*SUM('O3'!#REF!,'O3'!#REF!,'O3'!#REF!)&gt;'O3'!#REF!,1,0)),IF(SUM('O3'!#REF!,'O3'!#REF!,'O3'!#REF!)&lt;&gt;0,1,0))</f>
        <v>#REF!</v>
      </c>
      <c r="R35" s="153" t="e">
        <f>+IF('O3'!#REF!&lt;&gt;0,IF((1+OUT_4_Check!$S$4)*SUM('O3'!#REF!,'O3'!#REF!,'O3'!#REF!)&lt;'O3'!#REF!,1,IF((1-OUT_4_Check!$S$4)*SUM('O3'!#REF!,'O3'!#REF!,'O3'!#REF!)&gt;'O3'!#REF!,1,0)),IF(SUM('O3'!#REF!,'O3'!#REF!,'O3'!#REF!)&lt;&gt;0,1,0))</f>
        <v>#REF!</v>
      </c>
      <c r="S35" s="136"/>
      <c r="T35" s="96"/>
    </row>
    <row r="36" spans="1:20" s="36" customFormat="1" ht="18" customHeight="1">
      <c r="A36" s="53"/>
      <c r="B36" s="47" t="s">
        <v>108</v>
      </c>
      <c r="C36" s="48"/>
      <c r="D36" s="123"/>
      <c r="E36" s="69"/>
      <c r="F36" s="69"/>
      <c r="G36" s="132" t="e">
        <f>+IF(#REF!&lt;&gt;0,IF((1+OUT_4_Check!$S$4)*SUM('O3'!#REF!)&lt;#REF!,1,IF((1-OUT_4_Check!$S$4)*SUM('O3'!#REF!)&gt;#REF!,1,0)),IF(SUM('O3'!#REF!)&lt;&gt;0,1,0))</f>
        <v>#REF!</v>
      </c>
      <c r="H36" s="123"/>
      <c r="I36" s="69"/>
      <c r="J36" s="69"/>
      <c r="K36" s="132" t="e">
        <f>+IF(#REF!&lt;&gt;0,IF((1+OUT_4_Check!$S$4)*SUM('O3'!#REF!)&lt;#REF!,1,IF((1-OUT_4_Check!$S$4)*SUM('O3'!#REF!)&gt;#REF!,1,0)),IF(SUM('O3'!#REF!)&lt;&gt;0,1,0))</f>
        <v>#REF!</v>
      </c>
      <c r="L36" s="123"/>
      <c r="M36" s="69"/>
      <c r="N36" s="69"/>
      <c r="O36" s="134" t="e">
        <f>+IF(#REF!&lt;&gt;0,IF((1+OUT_4_Check!$S$4)*SUM('O3'!#REF!)&lt;#REF!,1,IF((1-OUT_4_Check!$S$4)*SUM('O3'!#REF!)&gt;#REF!,1,0)),IF(SUM('O3'!#REF!)&lt;&gt;0,1,0))</f>
        <v>#REF!</v>
      </c>
      <c r="P36" s="151" t="e">
        <f>+IF('O3'!#REF!&lt;&gt;0,IF((1+OUT_4_Check!$S$4)*SUM('O3'!#REF!,'O3'!#REF!,'O3'!#REF!)&lt;'O3'!#REF!,1,IF((1-OUT_4_Check!$S$4)*SUM('O3'!#REF!,'O3'!#REF!,'O3'!#REF!)&gt;'O3'!#REF!,1,0)),IF(SUM('O3'!#REF!,'O3'!#REF!,'O3'!#REF!)&lt;&gt;0,1,0))</f>
        <v>#REF!</v>
      </c>
      <c r="Q36" s="152">
        <f>+IF('O3'!N20&lt;&gt;0,IF((1+OUT_4_Check!$S$4)*SUM('O3'!E20,'O3'!H20,'O3'!K20)&lt;'O3'!N20,1,IF((1-OUT_4_Check!$S$4)*SUM('O3'!E20,'O3'!H20,'O3'!K20)&gt;'O3'!N20,1,0)),IF(SUM('O3'!E20,'O3'!H20,'O3'!K20)&lt;&gt;0,1,0))</f>
        <v>0</v>
      </c>
      <c r="R36" s="153">
        <f>+IF('O3'!O20&lt;&gt;0,IF((1+OUT_4_Check!$S$4)*SUM('O3'!F20,'O3'!I20,'O3'!L20)&lt;'O3'!O20,1,IF((1-OUT_4_Check!$S$4)*SUM('O3'!F20,'O3'!I20,'O3'!L20)&gt;'O3'!O20,1,0)),IF(SUM('O3'!F20,'O3'!I20,'O3'!L20)&lt;&gt;0,1,0))</f>
        <v>0</v>
      </c>
      <c r="S36" s="136"/>
    </row>
    <row r="37" spans="1:20" s="36" customFormat="1" ht="18" customHeight="1" thickBot="1">
      <c r="A37" s="56"/>
      <c r="B37" s="91" t="s">
        <v>11</v>
      </c>
      <c r="C37" s="91"/>
      <c r="D37" s="178" t="e">
        <f>+IF('O3'!D20&lt;&gt;"",IF((1+OUT_4_Check!$S$4)*SUM('O3'!#REF!)&lt;'O3'!D20,1,IF((1-OUT_4_Check!$S$4)*SUM('O3'!#REF!)&gt;'O3'!D20,1,0)),IF(SUM('O3'!#REF!)&lt;&gt;0,1,0))</f>
        <v>#REF!</v>
      </c>
      <c r="E37" s="179" t="e">
        <f>+IF('O3'!E20&lt;&gt;"",IF((1+OUT_4_Check!$S$4)*SUM('O3'!#REF!)&lt;'O3'!E20,1,IF((1-OUT_4_Check!$S$4)*SUM('O3'!#REF!)&gt;'O3'!E20,1,0)),IF(SUM('O3'!#REF!)&lt;&gt;0,1,0))</f>
        <v>#REF!</v>
      </c>
      <c r="F37" s="179" t="e">
        <f>+IF('O3'!F20&lt;&gt;"",IF((1+OUT_4_Check!$S$4)*SUM('O3'!#REF!)&lt;'O3'!F20,1,IF((1-OUT_4_Check!$S$4)*SUM('O3'!#REF!)&gt;'O3'!F20,1,0)),IF(SUM('O3'!#REF!)&lt;&gt;0,1,0))</f>
        <v>#REF!</v>
      </c>
      <c r="G37" s="234" t="e">
        <f>+IF(#REF!&lt;&gt;0,IF((1+OUT_4_Check!$S$4)*SUM('O3'!D20:F20)&lt;#REF!,1,IF((1-OUT_4_Check!$S$4)*SUM('O3'!D20:F20)&gt;#REF!,1,0)),IF(SUM('O3'!D20:F20)&lt;&gt;0,1,0))</f>
        <v>#REF!</v>
      </c>
      <c r="H37" s="178" t="e">
        <f>+IF('O3'!H20&lt;&gt;"",IF((1+OUT_4_Check!$S$4)*SUM('O3'!#REF!)&lt;'O3'!G20,1,IF((1-OUT_4_Check!$S$4)*SUM('O3'!#REF!)&gt;'O3'!G20,1,0)),IF(SUM('O3'!#REF!)&lt;&gt;0,1,0))</f>
        <v>#REF!</v>
      </c>
      <c r="I37" s="180" t="e">
        <f>+IF('O3'!I20&lt;&gt;"",IF((1+OUT_4_Check!$S$4)*SUM('O3'!#REF!)&lt;'O3'!H20,1,IF((1-OUT_4_Check!$S$4)*SUM('O3'!#REF!)&gt;'O3'!H20,1,0)),IF(SUM('O3'!#REF!)&lt;&gt;0,1,0))</f>
        <v>#REF!</v>
      </c>
      <c r="J37" s="180" t="e">
        <f>+IF('O3'!J20&lt;&gt;"",IF((1+OUT_4_Check!$S$4)*SUM('O3'!#REF!)&lt;'O3'!I20,1,IF((1-OUT_4_Check!$S$4)*SUM('O3'!#REF!)&gt;'O3'!I20,1,0)),IF(SUM('O3'!#REF!)&lt;&gt;0,1,0))</f>
        <v>#REF!</v>
      </c>
      <c r="K37" s="234" t="e">
        <f>+IF(#REF!&lt;&gt;0,IF((1+OUT_4_Check!$S$4)*SUM('O3'!G20:I20)&lt;#REF!,1,IF((1-OUT_4_Check!$S$4)*SUM('O3'!G20:I20)&gt;#REF!,1,0)),IF(SUM('O3'!G20:I20)&lt;&gt;0,1,0))</f>
        <v>#REF!</v>
      </c>
      <c r="L37" s="179" t="e">
        <f>+IF('O3'!J20&lt;&gt;"",IF((1+OUT_4_Check!$S$4)*SUM('O3'!#REF!)&lt;'O3'!J20,1,IF((1-OUT_4_Check!$S$4)*SUM('O3'!#REF!)&gt;'O3'!J20,1,0)),IF(SUM('O3'!#REF!)&lt;&gt;0,1,0))</f>
        <v>#REF!</v>
      </c>
      <c r="M37" s="179" t="e">
        <f>+IF('O3'!K20&lt;&gt;"",IF((1+OUT_4_Check!$S$4)*SUM('O3'!#REF!)&lt;'O3'!K20,1,IF((1-OUT_4_Check!$S$4)*SUM('O3'!#REF!)&gt;'O3'!K20,1,0)),IF(SUM('O3'!#REF!)&lt;&gt;0,1,0))</f>
        <v>#REF!</v>
      </c>
      <c r="N37" s="179" t="e">
        <f>+IF('O3'!L20&lt;&gt;"",IF((1+OUT_4_Check!$S$4)*SUM('O3'!#REF!)&lt;'O3'!L20,1,IF((1-OUT_4_Check!$S$4)*SUM('O3'!#REF!)&gt;'O3'!L20,1,0)),IF(SUM('O3'!#REF!)&lt;&gt;0,1,0))</f>
        <v>#REF!</v>
      </c>
      <c r="O37" s="235" t="e">
        <f>+IF(#REF!&lt;&gt;0,IF((1+OUT_4_Check!$S$4)*SUM('O3'!J20:L20)&lt;#REF!,1,IF((1-OUT_4_Check!$S$4)*SUM('O3'!J20:L20)&gt;#REF!,1,0)),IF(SUM('O3'!J20:L20)&lt;&gt;0,1,0))</f>
        <v>#REF!</v>
      </c>
      <c r="P37" s="179" t="e">
        <f>+IF('O3'!M20&lt;&gt;"",IF((1+OUT_4_Check!$S$4)*SUM('O3'!#REF!)&lt;'O3'!M20,1,IF((1-OUT_4_Check!$S$4)*SUM('O3'!#REF!)&gt;'O3'!M20,1,0)),IF(SUM('O3'!#REF!)&lt;&gt;0,1,0))</f>
        <v>#REF!</v>
      </c>
      <c r="Q37" s="179" t="e">
        <f>+IF('O3'!N20&lt;&gt;"",IF((1+OUT_4_Check!$S$4)*SUM('O3'!#REF!)&lt;'O3'!N20,1,IF((1-OUT_4_Check!$S$4)*SUM('O3'!#REF!)&gt;'O3'!N20,1,0)),IF(SUM('O3'!#REF!)&lt;&gt;0,1,0))</f>
        <v>#REF!</v>
      </c>
      <c r="R37" s="179" t="e">
        <f>+IF('O3'!O20&lt;&gt;"",IF((1+OUT_4_Check!$S$4)*SUM('O3'!#REF!)&lt;'O3'!O20,1,IF((1-OUT_4_Check!$S$4)*SUM('O3'!#REF!)&gt;'O3'!O20,1,0)),IF(SUM('O3'!#REF!)&lt;&gt;0,1,0))</f>
        <v>#REF!</v>
      </c>
      <c r="S37" s="234"/>
    </row>
    <row r="38" spans="1:20" s="32" customFormat="1" ht="18" customHeight="1"/>
    <row r="39" spans="1:20" s="32" customFormat="1" ht="18" customHeight="1"/>
    <row r="40" spans="1:20" s="32" customFormat="1" ht="18" customHeight="1"/>
  </sheetData>
  <phoneticPr fontId="0" type="noConversion"/>
  <pageMargins left="0.75" right="0.75" top="1" bottom="1" header="0.5" footer="0.5"/>
  <pageSetup paperSize="9" scale="53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indexed="43"/>
    <pageSetUpPr fitToPage="1"/>
  </sheetPr>
  <dimension ref="A1:V65"/>
  <sheetViews>
    <sheetView zoomScale="61" workbookViewId="0">
      <selection activeCell="O19" sqref="O19"/>
    </sheetView>
  </sheetViews>
  <sheetFormatPr defaultRowHeight="15"/>
  <cols>
    <col min="1" max="1" width="2.42578125" style="187" customWidth="1"/>
    <col min="2" max="2" width="5.5703125" style="217" customWidth="1"/>
    <col min="3" max="3" width="35.140625" style="217" customWidth="1"/>
    <col min="4" max="5" width="9.85546875" style="187" customWidth="1"/>
    <col min="6" max="8" width="9.85546875" style="200" customWidth="1"/>
    <col min="9" max="9" width="10.42578125" style="200" customWidth="1"/>
    <col min="10" max="10" width="11.28515625" style="200" customWidth="1"/>
    <col min="11" max="11" width="13" style="200" customWidth="1"/>
    <col min="12" max="16384" width="9.140625" style="200"/>
  </cols>
  <sheetData>
    <row r="1" spans="1:22" s="187" customFormat="1" ht="27" customHeight="1">
      <c r="A1" s="184" t="s">
        <v>139</v>
      </c>
      <c r="B1" s="185"/>
      <c r="C1" s="185"/>
      <c r="D1" s="186"/>
      <c r="E1" s="186"/>
      <c r="F1" s="186"/>
      <c r="G1" s="186"/>
      <c r="H1" s="186"/>
      <c r="I1" s="186"/>
      <c r="J1" s="186"/>
      <c r="K1" s="186"/>
    </row>
    <row r="2" spans="1:22" s="187" customFormat="1" ht="18.75">
      <c r="A2" s="184"/>
      <c r="B2" s="185"/>
      <c r="C2" s="185"/>
      <c r="D2" s="186"/>
      <c r="F2" s="188" t="s">
        <v>1</v>
      </c>
      <c r="H2" s="186"/>
      <c r="I2" s="186"/>
      <c r="J2" s="186"/>
      <c r="K2" s="186"/>
    </row>
    <row r="3" spans="1:22" s="187" customFormat="1" ht="19.5" thickBot="1">
      <c r="A3" s="186"/>
      <c r="B3" s="186"/>
      <c r="C3" s="186"/>
      <c r="D3" s="186"/>
      <c r="F3" s="188" t="s">
        <v>2</v>
      </c>
      <c r="H3" s="186"/>
      <c r="I3" s="186"/>
      <c r="J3" s="186"/>
      <c r="K3" s="186"/>
      <c r="L3" s="184"/>
      <c r="M3" s="184"/>
      <c r="N3" s="184"/>
      <c r="O3" s="184"/>
      <c r="P3" s="184"/>
      <c r="Q3" s="184"/>
      <c r="R3" s="184"/>
      <c r="S3" s="184"/>
      <c r="T3" s="184"/>
      <c r="U3" s="184"/>
      <c r="V3" s="184"/>
    </row>
    <row r="4" spans="1:22" s="187" customFormat="1" ht="19.5" thickBot="1">
      <c r="A4" s="186"/>
      <c r="B4" s="186"/>
      <c r="C4" s="186"/>
      <c r="D4" s="186"/>
      <c r="E4" s="186"/>
      <c r="F4" s="186"/>
      <c r="H4" s="186"/>
      <c r="I4" s="186"/>
      <c r="J4" s="186"/>
      <c r="K4" s="186"/>
      <c r="L4" s="184"/>
      <c r="M4" s="184"/>
      <c r="N4" s="184"/>
      <c r="O4" s="184"/>
      <c r="P4" s="184"/>
      <c r="Q4" s="64" t="s">
        <v>109</v>
      </c>
      <c r="R4" s="127"/>
      <c r="S4" s="65">
        <v>5.0000000000000001E-3</v>
      </c>
      <c r="T4" s="184"/>
      <c r="U4" s="184"/>
      <c r="V4" s="184"/>
    </row>
    <row r="5" spans="1:22" s="187" customFormat="1" ht="18.75">
      <c r="B5" s="189"/>
      <c r="C5" s="189"/>
      <c r="D5" s="189"/>
      <c r="F5" s="188" t="s">
        <v>134</v>
      </c>
      <c r="H5" s="189"/>
      <c r="I5" s="189"/>
      <c r="J5" s="189"/>
      <c r="K5" s="189"/>
      <c r="L5" s="184"/>
      <c r="M5" s="184"/>
      <c r="N5" s="184"/>
      <c r="O5" s="184"/>
      <c r="P5" s="184"/>
      <c r="Q5" s="184"/>
      <c r="R5" s="184"/>
      <c r="S5" s="184"/>
      <c r="T5" s="184"/>
      <c r="U5" s="184"/>
      <c r="V5" s="184"/>
    </row>
    <row r="6" spans="1:22" s="187" customFormat="1" ht="18.75">
      <c r="B6" s="189"/>
      <c r="C6" s="189"/>
      <c r="D6" s="189"/>
      <c r="F6" s="188" t="s">
        <v>140</v>
      </c>
      <c r="H6" s="189"/>
      <c r="I6" s="189"/>
      <c r="J6" s="189"/>
      <c r="K6" s="189"/>
    </row>
    <row r="7" spans="1:22" s="187" customFormat="1" ht="18.75" customHeight="1">
      <c r="C7" s="189"/>
      <c r="D7" s="189"/>
      <c r="F7" s="190" t="s">
        <v>3</v>
      </c>
      <c r="H7" s="189"/>
      <c r="I7" s="189"/>
      <c r="J7" s="189"/>
      <c r="K7" s="189"/>
    </row>
    <row r="8" spans="1:22" s="187" customFormat="1" ht="18.75" customHeight="1">
      <c r="C8" s="189"/>
      <c r="D8" s="189"/>
      <c r="F8" s="190"/>
      <c r="H8" s="189"/>
      <c r="I8" s="189"/>
      <c r="J8" s="189"/>
      <c r="K8" s="189"/>
    </row>
    <row r="9" spans="1:22" s="187" customFormat="1" ht="18.75" customHeight="1">
      <c r="C9" s="189"/>
      <c r="D9" s="189"/>
      <c r="F9" s="190"/>
      <c r="H9" s="189"/>
      <c r="I9" s="189"/>
      <c r="J9" s="189"/>
      <c r="K9" s="189"/>
    </row>
    <row r="10" spans="1:22" s="187" customFormat="1" ht="18.75" customHeight="1">
      <c r="C10" s="189"/>
      <c r="D10" s="189"/>
      <c r="F10" s="190"/>
      <c r="H10" s="189"/>
      <c r="I10" s="189"/>
      <c r="J10" s="189"/>
      <c r="K10" s="189"/>
    </row>
    <row r="11" spans="1:22" s="187" customFormat="1" ht="19.5">
      <c r="A11" s="191"/>
      <c r="B11" s="192"/>
      <c r="C11" s="192"/>
      <c r="J11" s="193"/>
      <c r="K11" s="193"/>
    </row>
    <row r="12" spans="1:22" s="187" customFormat="1" ht="40.15" customHeight="1">
      <c r="A12" s="191"/>
      <c r="B12" s="192"/>
      <c r="C12" s="192"/>
      <c r="D12" s="194"/>
      <c r="E12" s="195"/>
      <c r="F12" s="195"/>
      <c r="G12" s="196" t="s">
        <v>141</v>
      </c>
      <c r="H12" s="197"/>
      <c r="I12" s="198"/>
      <c r="J12" s="408" t="s">
        <v>142</v>
      </c>
      <c r="K12" s="409"/>
    </row>
    <row r="13" spans="1:22" ht="42" customHeight="1">
      <c r="A13" s="199"/>
      <c r="B13" s="413" t="s">
        <v>4</v>
      </c>
      <c r="C13" s="414"/>
      <c r="D13" s="408" t="s">
        <v>34</v>
      </c>
      <c r="E13" s="419"/>
      <c r="F13" s="408" t="s">
        <v>135</v>
      </c>
      <c r="G13" s="409"/>
      <c r="H13" s="408" t="s">
        <v>143</v>
      </c>
      <c r="I13" s="409"/>
      <c r="J13" s="405" t="s">
        <v>90</v>
      </c>
      <c r="K13" s="410" t="s">
        <v>91</v>
      </c>
    </row>
    <row r="14" spans="1:22">
      <c r="A14" s="201"/>
      <c r="B14" s="415"/>
      <c r="C14" s="416"/>
      <c r="D14" s="420" t="s">
        <v>13</v>
      </c>
      <c r="E14" s="420" t="s">
        <v>12</v>
      </c>
      <c r="F14" s="403" t="s">
        <v>13</v>
      </c>
      <c r="G14" s="403" t="s">
        <v>12</v>
      </c>
      <c r="H14" s="403" t="s">
        <v>13</v>
      </c>
      <c r="I14" s="403" t="s">
        <v>12</v>
      </c>
      <c r="J14" s="406"/>
      <c r="K14" s="411"/>
    </row>
    <row r="15" spans="1:22">
      <c r="A15" s="202"/>
      <c r="B15" s="417"/>
      <c r="C15" s="418"/>
      <c r="D15" s="404"/>
      <c r="E15" s="404"/>
      <c r="F15" s="404"/>
      <c r="G15" s="404"/>
      <c r="H15" s="404"/>
      <c r="I15" s="404"/>
      <c r="J15" s="407"/>
      <c r="K15" s="412"/>
    </row>
    <row r="16" spans="1:22" ht="18" customHeight="1">
      <c r="A16" s="203"/>
      <c r="B16" s="204" t="s">
        <v>136</v>
      </c>
      <c r="C16" s="205"/>
      <c r="D16" s="206"/>
      <c r="E16" s="206"/>
      <c r="F16" s="206"/>
      <c r="G16" s="206"/>
      <c r="H16" s="206"/>
      <c r="I16" s="206"/>
      <c r="J16" s="206"/>
      <c r="K16" s="206"/>
    </row>
    <row r="17" spans="1:15" ht="18" customHeight="1">
      <c r="A17" s="207"/>
      <c r="B17" s="47" t="s">
        <v>106</v>
      </c>
      <c r="C17" s="205"/>
      <c r="D17" s="225" t="e">
        <f>+IF(#REF!&lt;&gt;"",IF((1+CDS_Check!$S$4)*SUM(#REF!,#REF!)&lt;#REF!,1,IF((1-CDS_Check!$S$4)*SUM(#REF!,#REF!)&gt;#REF!,1,0)),IF(SUM(#REF!,#REF!)&lt;&gt;0,1,0))</f>
        <v>#REF!</v>
      </c>
      <c r="E17" s="225" t="e">
        <f>+IF(#REF!&lt;&gt;"",IF((1+CDS_Check!$S$4)*SUM(#REF!,#REF!)&lt;#REF!,1,IF((1-CDS_Check!$S$4)*SUM(#REF!,#REF!)&gt;#REF!,1,0)),IF(SUM(#REF!,#REF!)&lt;&gt;0,1,0))</f>
        <v>#REF!</v>
      </c>
      <c r="F17" s="224"/>
      <c r="G17" s="224"/>
      <c r="H17" s="224"/>
      <c r="I17" s="224"/>
      <c r="J17" s="208"/>
      <c r="K17" s="208"/>
    </row>
    <row r="18" spans="1:15" ht="18" customHeight="1">
      <c r="A18" s="209"/>
      <c r="B18" s="47" t="s">
        <v>107</v>
      </c>
      <c r="C18" s="205"/>
      <c r="D18" s="225" t="e">
        <f>+IF(#REF!&lt;&gt;"",IF((1+CDS_Check!$S$4)*SUM(#REF!,#REF!)&lt;#REF!,1,IF((1-CDS_Check!$S$4)*SUM(#REF!,#REF!)&gt;#REF!,1,0)),IF(SUM(#REF!,#REF!)&lt;&gt;0,1,0))</f>
        <v>#REF!</v>
      </c>
      <c r="E18" s="225" t="e">
        <f>+IF(#REF!&lt;&gt;"",IF((1+CDS_Check!$S$4)*SUM(#REF!,#REF!)&lt;#REF!,1,IF((1-CDS_Check!$S$4)*SUM(#REF!,#REF!)&gt;#REF!,1,0)),IF(SUM(#REF!,#REF!)&lt;&gt;0,1,0))</f>
        <v>#REF!</v>
      </c>
      <c r="F18" s="224"/>
      <c r="G18" s="224"/>
      <c r="H18" s="224"/>
      <c r="I18" s="224"/>
      <c r="J18" s="208"/>
      <c r="K18" s="208"/>
    </row>
    <row r="19" spans="1:15" ht="18" customHeight="1">
      <c r="A19" s="210"/>
      <c r="B19" s="47" t="s">
        <v>108</v>
      </c>
      <c r="C19" s="205"/>
      <c r="D19" s="225" t="e">
        <f>+IF(#REF!&lt;&gt;"",IF((1+CDS_Check!$S$4)*SUM(#REF!,#REF!)&lt;#REF!,1,IF((1-CDS_Check!$S$4)*SUM(#REF!,#REF!)&gt;#REF!,1,0)),IF(SUM(#REF!,#REF!)&lt;&gt;0,1,0))</f>
        <v>#REF!</v>
      </c>
      <c r="E19" s="225" t="e">
        <f>+IF(#REF!&lt;&gt;"",IF((1+CDS_Check!$S$4)*SUM(#REF!,#REF!)&lt;#REF!,1,IF((1-CDS_Check!$S$4)*SUM(#REF!,#REF!)&gt;#REF!,1,0)),IF(SUM(#REF!,#REF!)&lt;&gt;0,1,0))</f>
        <v>#REF!</v>
      </c>
      <c r="F19" s="224"/>
      <c r="G19" s="224"/>
      <c r="H19" s="224"/>
      <c r="I19" s="224"/>
      <c r="J19" s="208"/>
      <c r="K19" s="208"/>
      <c r="O19" s="223"/>
    </row>
    <row r="20" spans="1:15" ht="18" customHeight="1">
      <c r="A20" s="210"/>
      <c r="B20" s="48" t="s">
        <v>11</v>
      </c>
      <c r="C20" s="205"/>
      <c r="D20" s="171" t="e">
        <f>+IF(#REF!&lt;&gt;"", IF((1+CDS_Check!$S$4)*SUM(#REF!)&lt;#REF!,1,IF((1-CDS_Check!$S$4)*SUM(#REF!)&gt;#REF!,1,0)),IF(SUM(#REF!)&lt;&gt;0,1,0))</f>
        <v>#REF!</v>
      </c>
      <c r="E20" s="171" t="e">
        <f>+IF(#REF!&lt;&gt;"", IF((1+CDS_Check!$S$4)*SUM(#REF!)&lt;#REF!,1,IF((1-CDS_Check!$S$4)*SUM(#REF!)&gt;#REF!,1,0)),IF(SUM(#REF!)&lt;&gt;0,1,0))</f>
        <v>#REF!</v>
      </c>
      <c r="F20" s="171" t="e">
        <f>+IF(#REF!&lt;&gt;"", IF((1+CDS_Check!$S$4)*SUM(#REF!)&lt;#REF!,1,IF((1-CDS_Check!$S$4)*SUM(#REF!)&gt;#REF!,1,0)),IF(SUM(#REF!)&lt;&gt;0,1,0))</f>
        <v>#REF!</v>
      </c>
      <c r="G20" s="171" t="e">
        <f>+IF(#REF!&lt;&gt;"", IF((1+CDS_Check!$S$4)*SUM(#REF!)&lt;#REF!,1,IF((1-CDS_Check!$S$4)*SUM(#REF!)&gt;#REF!,1,0)),IF(SUM(#REF!)&lt;&gt;0,1,0))</f>
        <v>#REF!</v>
      </c>
      <c r="H20" s="171" t="e">
        <f>+IF(#REF!&lt;&gt;"", IF((1+CDS_Check!$S$4)*SUM(#REF!)&lt;#REF!,1,IF((1-CDS_Check!$S$4)*SUM(#REF!)&gt;#REF!,1,0)),IF(SUM(#REF!)&lt;&gt;0,1,0))</f>
        <v>#REF!</v>
      </c>
      <c r="I20" s="171" t="e">
        <f>+IF(#REF!&lt;&gt;"", IF((1+CDS_Check!$S$4)*SUM(#REF!)&lt;#REF!,1,IF((1-CDS_Check!$S$4)*SUM(#REF!)&gt;#REF!,1,0)),IF(SUM(#REF!)&lt;&gt;0,1,0))</f>
        <v>#REF!</v>
      </c>
      <c r="J20" s="171"/>
      <c r="K20" s="171"/>
    </row>
    <row r="21" spans="1:15" ht="18" customHeight="1">
      <c r="A21" s="210"/>
      <c r="B21" s="48"/>
      <c r="C21" s="205"/>
      <c r="D21" s="171"/>
      <c r="E21" s="171"/>
      <c r="F21" s="171"/>
      <c r="G21" s="171"/>
      <c r="H21" s="171"/>
      <c r="I21" s="171"/>
      <c r="J21" s="171"/>
      <c r="K21" s="171"/>
    </row>
    <row r="22" spans="1:15" ht="18" customHeight="1">
      <c r="A22" s="203"/>
      <c r="B22" s="204" t="s">
        <v>137</v>
      </c>
      <c r="C22" s="205"/>
      <c r="D22" s="206"/>
      <c r="E22" s="206"/>
      <c r="F22" s="206"/>
      <c r="G22" s="206"/>
      <c r="H22" s="206"/>
      <c r="I22" s="206"/>
      <c r="J22" s="206"/>
      <c r="K22" s="206"/>
    </row>
    <row r="23" spans="1:15" ht="18" customHeight="1">
      <c r="A23" s="207"/>
      <c r="B23" s="47" t="s">
        <v>106</v>
      </c>
      <c r="C23" s="205"/>
      <c r="D23" s="206"/>
      <c r="E23" s="206"/>
      <c r="F23" s="208"/>
      <c r="G23" s="208"/>
      <c r="H23" s="208"/>
      <c r="I23" s="208"/>
      <c r="J23" s="208"/>
      <c r="K23" s="208"/>
    </row>
    <row r="24" spans="1:15" ht="18" customHeight="1">
      <c r="A24" s="209"/>
      <c r="B24" s="47" t="s">
        <v>107</v>
      </c>
      <c r="C24" s="205"/>
      <c r="D24" s="206"/>
      <c r="E24" s="206"/>
      <c r="F24" s="208"/>
      <c r="G24" s="208"/>
      <c r="H24" s="208"/>
      <c r="I24" s="208"/>
      <c r="J24" s="208"/>
      <c r="K24" s="208"/>
    </row>
    <row r="25" spans="1:15" ht="18" customHeight="1">
      <c r="A25" s="210"/>
      <c r="B25" s="47" t="s">
        <v>108</v>
      </c>
      <c r="C25" s="205"/>
      <c r="D25" s="171"/>
      <c r="E25" s="171"/>
      <c r="F25" s="208"/>
      <c r="G25" s="208"/>
      <c r="H25" s="208"/>
      <c r="I25" s="208"/>
      <c r="J25" s="208"/>
      <c r="K25" s="208"/>
    </row>
    <row r="26" spans="1:15" ht="18" customHeight="1">
      <c r="A26" s="210"/>
      <c r="B26" s="48" t="s">
        <v>11</v>
      </c>
      <c r="C26" s="220"/>
      <c r="D26" s="171" t="e">
        <f>+IF(#REF!&lt;&gt;"", IF((1+CDS_Check!$S$4)*SUM(#REF!)&lt;#REF!,1,IF((1-CDS_Check!$S$4)*SUM(#REF!)&gt;#REF!,1,0)),IF(SUM(#REF!)&lt;&gt;0,1,0))</f>
        <v>#REF!</v>
      </c>
      <c r="E26" s="171" t="e">
        <f>+IF(#REF!&lt;&gt;"", IF((1+CDS_Check!$S$4)*SUM(#REF!)&lt;#REF!,1,IF((1-CDS_Check!$S$4)*SUM(#REF!)&gt;#REF!,1,0)),IF(SUM(#REF!)&lt;&gt;0,1,0))</f>
        <v>#REF!</v>
      </c>
      <c r="F26" s="208"/>
      <c r="G26" s="208"/>
      <c r="H26" s="208"/>
      <c r="I26" s="208"/>
      <c r="J26" s="171"/>
      <c r="K26" s="171"/>
    </row>
    <row r="27" spans="1:15" ht="18" customHeight="1">
      <c r="A27" s="210"/>
      <c r="B27" s="47"/>
      <c r="C27" s="220"/>
      <c r="D27" s="206"/>
      <c r="E27" s="206"/>
      <c r="F27" s="206"/>
      <c r="G27" s="206"/>
      <c r="H27" s="206"/>
      <c r="I27" s="206"/>
      <c r="J27" s="206"/>
      <c r="K27" s="206"/>
    </row>
    <row r="28" spans="1:15" ht="18" customHeight="1">
      <c r="A28" s="211"/>
      <c r="B28" s="221" t="s">
        <v>144</v>
      </c>
      <c r="C28" s="212"/>
      <c r="D28" s="222" t="e">
        <f>+IF(#REF!&lt;&gt;"", IF((1+CDS_Check!$S$4)*SUM(#REF!,#REF!)&lt;#REF!,1,IF((1-CDS_Check!$S$4)*SUM(#REF!,#REF!)&gt;#REF!,1,0)),IF(SUM(#REF!,#REF!)&lt;&gt;0,1,0))</f>
        <v>#REF!</v>
      </c>
      <c r="E28" s="222" t="e">
        <f>+IF(#REF!&lt;&gt;"", IF((1+CDS_Check!$S$4)*SUM(#REF!,#REF!)&lt;#REF!,1,IF((1-CDS_Check!$S$4)*SUM(#REF!,#REF!)&gt;#REF!,1,0)),IF(SUM(#REF!,#REF!)&lt;&gt;0,1,0))</f>
        <v>#REF!</v>
      </c>
      <c r="F28" s="213"/>
      <c r="G28" s="213"/>
      <c r="H28" s="213"/>
      <c r="I28" s="213"/>
      <c r="J28" s="222" t="e">
        <f>+IF(#REF!&lt;&gt;"", IF((1+CDS_Check!$S$4)*SUM(#REF!,#REF!)&lt;#REF!,1,IF((1-CDS_Check!$S$4)*SUM(#REF!,#REF!)&gt;#REF!,1,0)),IF(SUM(#REF!,#REF!)&lt;&gt;0,1,0))</f>
        <v>#REF!</v>
      </c>
      <c r="K28" s="222" t="e">
        <f>+IF(#REF!&lt;&gt;"", IF((1+CDS_Check!$S$4)*SUM(#REF!,#REF!)&lt;#REF!,1,IF((1-CDS_Check!$S$4)*SUM(#REF!,#REF!)&gt;#REF!,1,0)),IF(SUM(#REF!,#REF!)&lt;&gt;0,1,0))</f>
        <v>#REF!</v>
      </c>
    </row>
    <row r="29" spans="1:15" s="187" customFormat="1" ht="18">
      <c r="A29" s="214"/>
      <c r="B29" s="215"/>
      <c r="C29" s="216"/>
      <c r="D29" s="214"/>
      <c r="E29" s="214"/>
      <c r="F29" s="214"/>
      <c r="G29" s="214"/>
      <c r="H29" s="214"/>
      <c r="I29" s="214"/>
      <c r="J29" s="214"/>
      <c r="K29" s="214"/>
    </row>
    <row r="30" spans="1:15" ht="15.75">
      <c r="D30" s="218"/>
      <c r="E30" s="218"/>
    </row>
    <row r="31" spans="1:15" ht="15.75">
      <c r="D31" s="218"/>
      <c r="E31" s="218"/>
    </row>
    <row r="32" spans="1:15" ht="15.75">
      <c r="D32" s="218"/>
      <c r="E32" s="218"/>
    </row>
    <row r="33" spans="4:5" ht="15.75">
      <c r="D33" s="218"/>
      <c r="E33" s="218"/>
    </row>
    <row r="34" spans="4:5" ht="15.75">
      <c r="D34" s="218"/>
      <c r="E34" s="218"/>
    </row>
    <row r="35" spans="4:5" ht="15.75">
      <c r="D35" s="218"/>
      <c r="E35" s="218"/>
    </row>
    <row r="36" spans="4:5" ht="15.75">
      <c r="D36" s="218"/>
      <c r="E36" s="218"/>
    </row>
    <row r="37" spans="4:5" ht="15.75">
      <c r="D37" s="218"/>
      <c r="E37" s="218"/>
    </row>
    <row r="38" spans="4:5" ht="15.75">
      <c r="D38" s="218"/>
      <c r="E38" s="218"/>
    </row>
    <row r="39" spans="4:5" ht="15.75">
      <c r="D39" s="218"/>
      <c r="E39" s="218"/>
    </row>
    <row r="40" spans="4:5" ht="15.75">
      <c r="D40" s="218"/>
      <c r="E40" s="218"/>
    </row>
    <row r="41" spans="4:5" ht="15.75">
      <c r="D41" s="218"/>
      <c r="E41" s="218"/>
    </row>
    <row r="42" spans="4:5" ht="15.75">
      <c r="D42" s="218"/>
      <c r="E42" s="218"/>
    </row>
    <row r="43" spans="4:5" ht="15.75">
      <c r="D43" s="218"/>
      <c r="E43" s="218"/>
    </row>
    <row r="44" spans="4:5" ht="15.75">
      <c r="D44" s="218"/>
      <c r="E44" s="218"/>
    </row>
    <row r="45" spans="4:5" ht="15.75">
      <c r="D45" s="218"/>
      <c r="E45" s="218"/>
    </row>
    <row r="46" spans="4:5" ht="15.75">
      <c r="D46" s="218"/>
      <c r="E46" s="218"/>
    </row>
    <row r="47" spans="4:5" ht="15.75">
      <c r="D47" s="218"/>
      <c r="E47" s="218"/>
    </row>
    <row r="48" spans="4:5" ht="15.75">
      <c r="D48" s="218"/>
      <c r="E48" s="218"/>
    </row>
    <row r="49" spans="4:5" ht="15.75">
      <c r="D49" s="218"/>
      <c r="E49" s="218"/>
    </row>
    <row r="50" spans="4:5" ht="15.75">
      <c r="D50" s="218"/>
      <c r="E50" s="218"/>
    </row>
    <row r="51" spans="4:5" ht="15.75">
      <c r="D51" s="218"/>
      <c r="E51" s="218"/>
    </row>
    <row r="52" spans="4:5" ht="15.75">
      <c r="D52" s="218"/>
      <c r="E52" s="218"/>
    </row>
    <row r="53" spans="4:5" ht="15.75">
      <c r="D53" s="218"/>
      <c r="E53" s="218"/>
    </row>
    <row r="54" spans="4:5" ht="15.75">
      <c r="D54" s="218"/>
      <c r="E54" s="218"/>
    </row>
    <row r="55" spans="4:5" ht="15.75">
      <c r="D55" s="218"/>
      <c r="E55" s="218"/>
    </row>
    <row r="56" spans="4:5" ht="15.75">
      <c r="D56" s="218"/>
      <c r="E56" s="218"/>
    </row>
    <row r="57" spans="4:5" ht="15.75">
      <c r="D57" s="218"/>
      <c r="E57" s="218"/>
    </row>
    <row r="58" spans="4:5" ht="15.75">
      <c r="D58" s="218"/>
      <c r="E58" s="218"/>
    </row>
    <row r="59" spans="4:5" ht="15.75">
      <c r="D59" s="218"/>
      <c r="E59" s="218"/>
    </row>
    <row r="60" spans="4:5" ht="15.75">
      <c r="D60" s="218"/>
      <c r="E60" s="218"/>
    </row>
    <row r="61" spans="4:5" ht="15.75">
      <c r="D61" s="218"/>
      <c r="E61" s="218"/>
    </row>
    <row r="62" spans="4:5" ht="15.75">
      <c r="D62" s="218"/>
      <c r="E62" s="218"/>
    </row>
    <row r="63" spans="4:5" ht="15.75">
      <c r="D63" s="218"/>
      <c r="E63" s="218"/>
    </row>
    <row r="64" spans="4:5" ht="15.75">
      <c r="D64" s="218"/>
      <c r="E64" s="218"/>
    </row>
    <row r="65" spans="4:5" ht="15.75">
      <c r="D65" s="219"/>
      <c r="E65" s="219"/>
    </row>
  </sheetData>
  <mergeCells count="13">
    <mergeCell ref="B13:C15"/>
    <mergeCell ref="D13:E13"/>
    <mergeCell ref="F13:G13"/>
    <mergeCell ref="D14:D15"/>
    <mergeCell ref="E14:E15"/>
    <mergeCell ref="F14:F15"/>
    <mergeCell ref="G14:G15"/>
    <mergeCell ref="H14:H15"/>
    <mergeCell ref="I14:I15"/>
    <mergeCell ref="J13:J15"/>
    <mergeCell ref="J12:K12"/>
    <mergeCell ref="K13:K15"/>
    <mergeCell ref="H13:I13"/>
  </mergeCells>
  <phoneticPr fontId="43" type="noConversion"/>
  <pageMargins left="0.75" right="0.75" top="1" bottom="1" header="0.5" footer="0.5"/>
  <pageSetup paperSize="9" scale="41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>
    <tabColor indexed="43"/>
  </sheetPr>
  <dimension ref="B1:F10"/>
  <sheetViews>
    <sheetView workbookViewId="0">
      <selection activeCell="D14" sqref="D14"/>
    </sheetView>
  </sheetViews>
  <sheetFormatPr defaultRowHeight="12"/>
  <cols>
    <col min="1" max="1" width="2.140625" style="63" customWidth="1"/>
    <col min="2" max="2" width="4.5703125" style="63" customWidth="1"/>
    <col min="3" max="3" width="0.5703125" style="63" customWidth="1"/>
    <col min="4" max="4" width="20.28515625" style="63" customWidth="1"/>
    <col min="5" max="5" width="15.85546875" style="156" customWidth="1"/>
    <col min="6" max="6" width="0.85546875" style="63" customWidth="1"/>
    <col min="7" max="16384" width="9.140625" style="63"/>
  </cols>
  <sheetData>
    <row r="1" spans="2:6" ht="12.75" thickBot="1"/>
    <row r="2" spans="2:6">
      <c r="C2" s="157"/>
      <c r="D2" s="387" t="s">
        <v>128</v>
      </c>
      <c r="E2" s="389" t="s">
        <v>129</v>
      </c>
      <c r="F2" s="158"/>
    </row>
    <row r="3" spans="2:6" ht="12.75" thickBot="1">
      <c r="C3" s="159"/>
      <c r="D3" s="388"/>
      <c r="E3" s="390"/>
      <c r="F3" s="160"/>
    </row>
    <row r="4" spans="2:6" ht="4.5" customHeight="1">
      <c r="C4" s="161"/>
      <c r="D4" s="162"/>
      <c r="E4" s="163"/>
      <c r="F4" s="164"/>
    </row>
    <row r="5" spans="2:6">
      <c r="B5" s="391"/>
      <c r="C5" s="166"/>
      <c r="D5" s="167" t="s">
        <v>130</v>
      </c>
      <c r="E5" s="169" t="e">
        <f>+SUM(OUT_1_Check!AG16:AS52)</f>
        <v>#REF!</v>
      </c>
      <c r="F5" s="168"/>
    </row>
    <row r="6" spans="2:6">
      <c r="B6" s="391"/>
      <c r="C6" s="166"/>
      <c r="D6" s="167" t="s">
        <v>131</v>
      </c>
      <c r="E6" s="169" t="e">
        <f>+SUM(OUT_1_Check!AG16:AS52)</f>
        <v>#REF!</v>
      </c>
      <c r="F6" s="168"/>
    </row>
    <row r="7" spans="2:6">
      <c r="B7" s="391"/>
      <c r="C7" s="166"/>
      <c r="D7" s="167" t="s">
        <v>132</v>
      </c>
      <c r="E7" s="169" t="e">
        <f>+SUM(OUT_3_Check!D16:N39)</f>
        <v>#REF!</v>
      </c>
      <c r="F7" s="168"/>
    </row>
    <row r="8" spans="2:6">
      <c r="B8" s="391"/>
      <c r="C8" s="166"/>
      <c r="D8" s="167" t="s">
        <v>133</v>
      </c>
      <c r="E8" s="169" t="e">
        <f>+SUM(OUT_4_Check!D15:S36)</f>
        <v>#REF!</v>
      </c>
      <c r="F8" s="168"/>
    </row>
    <row r="9" spans="2:6">
      <c r="B9" s="165"/>
      <c r="C9" s="166"/>
      <c r="D9" s="167" t="s">
        <v>138</v>
      </c>
      <c r="E9" s="169" t="e">
        <f>+SUM(CDS_Check!D17:K28)</f>
        <v>#REF!</v>
      </c>
      <c r="F9" s="168"/>
    </row>
    <row r="10" spans="2:6" ht="4.5" customHeight="1">
      <c r="B10" s="165"/>
      <c r="C10" s="230"/>
      <c r="D10" s="231"/>
      <c r="E10" s="232"/>
      <c r="F10" s="233"/>
    </row>
  </sheetData>
  <mergeCells count="3">
    <mergeCell ref="D2:D3"/>
    <mergeCell ref="E2:E3"/>
    <mergeCell ref="B5:B8"/>
  </mergeCells>
  <phoneticPr fontId="37" type="noConversion"/>
  <pageMargins left="0.75" right="0.75" top="1" bottom="1" header="0.5" footer="0.5"/>
  <headerFooter alignWithMargins="0"/>
  <drawing r:id="rId1"/>
  <legacyDrawing r:id="rId2"/>
  <controls>
    <mc:AlternateContent xmlns:mc="http://schemas.openxmlformats.org/markup-compatibility/2006">
      <mc:Choice Requires="x14">
        <control shapeId="12289" r:id="rId3" name="chkChecking">
          <controlPr locked="0" defaultSize="0" print="0" autoLine="0" r:id="rId4">
            <anchor>
              <from>
                <xdr:col>2</xdr:col>
                <xdr:colOff>9525</xdr:colOff>
                <xdr:row>10</xdr:row>
                <xdr:rowOff>57150</xdr:rowOff>
              </from>
              <to>
                <xdr:col>4</xdr:col>
                <xdr:colOff>209550</xdr:colOff>
                <xdr:row>11</xdr:row>
                <xdr:rowOff>114300</xdr:rowOff>
              </to>
            </anchor>
          </controlPr>
        </control>
      </mc:Choice>
      <mc:Fallback>
        <control shapeId="12289" r:id="rId3" name="chkChecking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4" tint="0.39997558519241921"/>
    <outlinePr summaryBelow="0" summaryRight="0"/>
    <pageSetUpPr fitToPage="1"/>
  </sheetPr>
  <dimension ref="B1:BJ40"/>
  <sheetViews>
    <sheetView showGridLines="0" zoomScale="75" zoomScaleNormal="75" workbookViewId="0">
      <pane xSplit="3" ySplit="7" topLeftCell="D23" activePane="bottomRight" state="frozen"/>
      <selection pane="topRight" activeCell="D1" sqref="D1"/>
      <selection pane="bottomLeft" activeCell="A8" sqref="A8"/>
      <selection pane="bottomRight" activeCell="T38" sqref="T38"/>
    </sheetView>
  </sheetViews>
  <sheetFormatPr defaultColWidth="0" defaultRowHeight="14.25"/>
  <cols>
    <col min="1" max="2" width="1.7109375" style="12" customWidth="1"/>
    <col min="3" max="3" width="50.7109375" style="265" customWidth="1"/>
    <col min="4" max="5" width="7.28515625" style="12" customWidth="1"/>
    <col min="6" max="6" width="7.28515625" style="149" customWidth="1"/>
    <col min="7" max="9" width="7.28515625" style="12" customWidth="1"/>
    <col min="10" max="10" width="9.140625" style="12" customWidth="1"/>
    <col min="11" max="15" width="7.28515625" style="12" customWidth="1"/>
    <col min="16" max="16" width="10.28515625" style="12" customWidth="1"/>
    <col min="17" max="29" width="7.28515625" style="12" customWidth="1"/>
    <col min="30" max="30" width="8.85546875" style="12" customWidth="1"/>
    <col min="31" max="34" width="7.28515625" style="12" customWidth="1"/>
    <col min="35" max="35" width="9.7109375" style="12" customWidth="1"/>
    <col min="36" max="41" width="7.28515625" style="12" customWidth="1"/>
    <col min="42" max="42" width="9.42578125" style="12" customWidth="1"/>
    <col min="43" max="43" width="7.28515625" style="12" customWidth="1"/>
    <col min="44" max="44" width="9.85546875" style="12" customWidth="1"/>
    <col min="45" max="45" width="9.7109375" style="12" customWidth="1"/>
    <col min="46" max="46" width="1.7109375" style="12" customWidth="1"/>
    <col min="47" max="47" width="7.28515625" style="12" customWidth="1"/>
    <col min="48" max="48" width="9.140625" style="12" customWidth="1"/>
    <col min="49" max="16384" width="0" style="12" hidden="1"/>
  </cols>
  <sheetData>
    <row r="1" spans="2:62" s="182" customFormat="1" ht="19.5" customHeight="1">
      <c r="B1" s="256" t="s">
        <v>20</v>
      </c>
      <c r="C1" s="253"/>
      <c r="D1" s="181"/>
      <c r="E1" s="181"/>
      <c r="F1" s="181"/>
      <c r="G1" s="181"/>
      <c r="H1" s="181"/>
      <c r="I1" s="181"/>
      <c r="J1" s="181"/>
      <c r="AS1" s="356"/>
    </row>
    <row r="2" spans="2:62" s="257" customFormat="1" ht="20.100000000000001" customHeight="1">
      <c r="C2" s="393" t="s">
        <v>166</v>
      </c>
      <c r="D2" s="393"/>
      <c r="E2" s="393"/>
      <c r="F2" s="393"/>
      <c r="G2" s="393"/>
      <c r="H2" s="393"/>
      <c r="I2" s="393"/>
      <c r="J2" s="393"/>
      <c r="K2" s="393"/>
      <c r="L2" s="393"/>
      <c r="M2" s="393"/>
      <c r="N2" s="393"/>
      <c r="O2" s="393"/>
      <c r="P2" s="393"/>
      <c r="Q2" s="393"/>
      <c r="R2" s="393"/>
      <c r="S2" s="393"/>
      <c r="T2" s="393"/>
      <c r="U2" s="393"/>
      <c r="V2" s="393"/>
      <c r="W2" s="393"/>
      <c r="X2" s="393"/>
      <c r="Y2" s="393"/>
      <c r="Z2" s="393"/>
      <c r="AA2" s="393"/>
      <c r="AB2" s="393"/>
      <c r="AC2" s="393"/>
      <c r="AD2" s="393"/>
      <c r="AE2" s="393"/>
      <c r="AF2" s="393"/>
      <c r="AG2" s="393"/>
      <c r="AH2" s="393"/>
      <c r="AI2" s="393"/>
      <c r="AJ2" s="393"/>
      <c r="AK2" s="393"/>
      <c r="AL2" s="393"/>
      <c r="AM2" s="393"/>
      <c r="AN2" s="393"/>
      <c r="AO2" s="393"/>
      <c r="AP2" s="393"/>
      <c r="AQ2" s="393"/>
      <c r="AR2" s="393"/>
      <c r="AS2" s="393"/>
    </row>
    <row r="3" spans="2:62" s="257" customFormat="1" ht="20.100000000000001" customHeight="1">
      <c r="C3" s="393" t="s">
        <v>79</v>
      </c>
      <c r="D3" s="393"/>
      <c r="E3" s="393"/>
      <c r="F3" s="393"/>
      <c r="G3" s="393"/>
      <c r="H3" s="393"/>
      <c r="I3" s="393"/>
      <c r="J3" s="393"/>
      <c r="K3" s="393"/>
      <c r="L3" s="393"/>
      <c r="M3" s="393"/>
      <c r="N3" s="393"/>
      <c r="O3" s="393"/>
      <c r="P3" s="393"/>
      <c r="Q3" s="393"/>
      <c r="R3" s="393"/>
      <c r="S3" s="393"/>
      <c r="T3" s="393"/>
      <c r="U3" s="393"/>
      <c r="V3" s="393"/>
      <c r="W3" s="393"/>
      <c r="X3" s="393"/>
      <c r="Y3" s="393"/>
      <c r="Z3" s="393"/>
      <c r="AA3" s="393"/>
      <c r="AB3" s="393"/>
      <c r="AC3" s="393"/>
      <c r="AD3" s="393"/>
      <c r="AE3" s="393"/>
      <c r="AF3" s="393"/>
      <c r="AG3" s="393"/>
      <c r="AH3" s="393"/>
      <c r="AI3" s="393"/>
      <c r="AJ3" s="393"/>
      <c r="AK3" s="393"/>
      <c r="AL3" s="393"/>
      <c r="AM3" s="393"/>
      <c r="AN3" s="393"/>
      <c r="AO3" s="393"/>
      <c r="AP3" s="393"/>
      <c r="AQ3" s="393"/>
      <c r="AR3" s="393"/>
      <c r="AS3" s="393"/>
    </row>
    <row r="4" spans="2:62" s="257" customFormat="1" ht="20.100000000000001" customHeight="1">
      <c r="C4" s="393" t="s">
        <v>165</v>
      </c>
      <c r="D4" s="393"/>
      <c r="E4" s="393"/>
      <c r="F4" s="393"/>
      <c r="G4" s="393"/>
      <c r="H4" s="393"/>
      <c r="I4" s="393"/>
      <c r="J4" s="393"/>
      <c r="K4" s="393"/>
      <c r="L4" s="393"/>
      <c r="M4" s="393"/>
      <c r="N4" s="393"/>
      <c r="O4" s="393"/>
      <c r="P4" s="393"/>
      <c r="Q4" s="393"/>
      <c r="R4" s="393"/>
      <c r="S4" s="393"/>
      <c r="T4" s="393"/>
      <c r="U4" s="393"/>
      <c r="V4" s="393"/>
      <c r="W4" s="393"/>
      <c r="X4" s="393"/>
      <c r="Y4" s="393"/>
      <c r="Z4" s="393"/>
      <c r="AA4" s="393"/>
      <c r="AB4" s="393"/>
      <c r="AC4" s="393"/>
      <c r="AD4" s="393"/>
      <c r="AE4" s="393"/>
      <c r="AF4" s="393"/>
      <c r="AG4" s="393"/>
      <c r="AH4" s="393"/>
      <c r="AI4" s="393"/>
      <c r="AJ4" s="393"/>
      <c r="AK4" s="393"/>
      <c r="AL4" s="393"/>
      <c r="AM4" s="393"/>
      <c r="AN4" s="393"/>
      <c r="AO4" s="393"/>
      <c r="AP4" s="393"/>
      <c r="AQ4" s="393"/>
      <c r="AR4" s="393"/>
      <c r="AS4" s="393"/>
    </row>
    <row r="5" spans="2:62" s="257" customFormat="1" ht="20.100000000000001" customHeight="1">
      <c r="C5" s="393" t="s">
        <v>3</v>
      </c>
      <c r="D5" s="393"/>
      <c r="E5" s="393"/>
      <c r="F5" s="393"/>
      <c r="G5" s="393"/>
      <c r="H5" s="393"/>
      <c r="I5" s="393"/>
      <c r="J5" s="393"/>
      <c r="K5" s="393"/>
      <c r="L5" s="393"/>
      <c r="M5" s="393"/>
      <c r="N5" s="393"/>
      <c r="O5" s="393"/>
      <c r="P5" s="393"/>
      <c r="Q5" s="393"/>
      <c r="R5" s="393"/>
      <c r="S5" s="393"/>
      <c r="T5" s="393"/>
      <c r="U5" s="393"/>
      <c r="V5" s="393"/>
      <c r="W5" s="393"/>
      <c r="X5" s="393"/>
      <c r="Y5" s="393"/>
      <c r="Z5" s="393"/>
      <c r="AA5" s="393"/>
      <c r="AB5" s="393"/>
      <c r="AC5" s="393"/>
      <c r="AD5" s="393"/>
      <c r="AE5" s="393"/>
      <c r="AF5" s="393"/>
      <c r="AG5" s="393"/>
      <c r="AH5" s="393"/>
      <c r="AI5" s="393"/>
      <c r="AJ5" s="393"/>
      <c r="AK5" s="393"/>
      <c r="AL5" s="393"/>
      <c r="AM5" s="393"/>
      <c r="AN5" s="393"/>
      <c r="AO5" s="393"/>
      <c r="AP5" s="393"/>
      <c r="AQ5" s="393"/>
      <c r="AR5" s="393"/>
      <c r="AS5" s="393"/>
    </row>
    <row r="6" spans="2:62" s="182" customFormat="1" ht="39.950000000000003" customHeight="1">
      <c r="B6" s="226"/>
      <c r="C6" s="254"/>
      <c r="D6" s="183"/>
      <c r="J6" s="183"/>
      <c r="K6" s="183"/>
    </row>
    <row r="7" spans="2:62" s="2" customFormat="1" ht="27.95" customHeight="1">
      <c r="B7" s="322"/>
      <c r="C7" s="327" t="s">
        <v>4</v>
      </c>
      <c r="D7" s="324" t="s">
        <v>110</v>
      </c>
      <c r="E7" s="324" t="s">
        <v>153</v>
      </c>
      <c r="F7" s="324" t="s">
        <v>149</v>
      </c>
      <c r="G7" s="324" t="s">
        <v>111</v>
      </c>
      <c r="H7" s="324" t="s">
        <v>62</v>
      </c>
      <c r="I7" s="324" t="s">
        <v>152</v>
      </c>
      <c r="J7" s="324" t="s">
        <v>8</v>
      </c>
      <c r="K7" s="324" t="s">
        <v>112</v>
      </c>
      <c r="L7" s="324" t="s">
        <v>75</v>
      </c>
      <c r="M7" s="324" t="s">
        <v>113</v>
      </c>
      <c r="N7" s="324" t="s">
        <v>63</v>
      </c>
      <c r="O7" s="324" t="s">
        <v>61</v>
      </c>
      <c r="P7" s="324" t="s">
        <v>53</v>
      </c>
      <c r="Q7" s="324" t="s">
        <v>7</v>
      </c>
      <c r="R7" s="324" t="s">
        <v>64</v>
      </c>
      <c r="S7" s="324" t="s">
        <v>65</v>
      </c>
      <c r="T7" s="324" t="s">
        <v>76</v>
      </c>
      <c r="U7" s="324" t="s">
        <v>115</v>
      </c>
      <c r="V7" s="324" t="s">
        <v>77</v>
      </c>
      <c r="W7" s="324" t="s">
        <v>6</v>
      </c>
      <c r="X7" s="324" t="s">
        <v>66</v>
      </c>
      <c r="Y7" s="324" t="s">
        <v>116</v>
      </c>
      <c r="Z7" s="324" t="s">
        <v>117</v>
      </c>
      <c r="AA7" s="324" t="s">
        <v>67</v>
      </c>
      <c r="AB7" s="324" t="s">
        <v>118</v>
      </c>
      <c r="AC7" s="324" t="s">
        <v>81</v>
      </c>
      <c r="AD7" s="324" t="s">
        <v>78</v>
      </c>
      <c r="AE7" s="324" t="s">
        <v>119</v>
      </c>
      <c r="AF7" s="324" t="s">
        <v>68</v>
      </c>
      <c r="AG7" s="324" t="s">
        <v>69</v>
      </c>
      <c r="AH7" s="324" t="s">
        <v>150</v>
      </c>
      <c r="AI7" s="324" t="s">
        <v>70</v>
      </c>
      <c r="AJ7" s="324" t="s">
        <v>120</v>
      </c>
      <c r="AK7" s="324" t="s">
        <v>151</v>
      </c>
      <c r="AL7" s="324" t="s">
        <v>82</v>
      </c>
      <c r="AM7" s="324" t="s">
        <v>71</v>
      </c>
      <c r="AN7" s="324" t="s">
        <v>176</v>
      </c>
      <c r="AO7" s="324" t="s">
        <v>73</v>
      </c>
      <c r="AP7" s="324" t="s">
        <v>5</v>
      </c>
      <c r="AQ7" s="324" t="s">
        <v>74</v>
      </c>
      <c r="AR7" s="324" t="s">
        <v>85</v>
      </c>
      <c r="AS7" s="325" t="s">
        <v>9</v>
      </c>
      <c r="AT7" s="326"/>
    </row>
    <row r="8" spans="2:62" s="239" customFormat="1" ht="45" customHeight="1">
      <c r="B8" s="238"/>
      <c r="C8" s="260" t="s">
        <v>0</v>
      </c>
      <c r="D8" s="313"/>
      <c r="E8" s="314"/>
      <c r="F8" s="313"/>
      <c r="G8" s="313"/>
      <c r="H8" s="313"/>
      <c r="I8" s="313"/>
      <c r="J8" s="313"/>
      <c r="K8" s="313"/>
      <c r="L8" s="313"/>
      <c r="M8" s="313"/>
      <c r="N8" s="313"/>
      <c r="O8" s="313"/>
      <c r="P8" s="313"/>
      <c r="Q8" s="313"/>
      <c r="R8" s="313"/>
      <c r="S8" s="313"/>
      <c r="T8" s="313"/>
      <c r="U8" s="313"/>
      <c r="V8" s="313"/>
      <c r="W8" s="313"/>
      <c r="X8" s="313"/>
      <c r="Y8" s="313"/>
      <c r="Z8" s="313"/>
      <c r="AA8" s="313"/>
      <c r="AB8" s="313"/>
      <c r="AC8" s="313"/>
      <c r="AD8" s="313"/>
      <c r="AE8" s="313"/>
      <c r="AF8" s="313"/>
      <c r="AG8" s="313"/>
      <c r="AH8" s="313"/>
      <c r="AI8" s="313"/>
      <c r="AJ8" s="313"/>
      <c r="AK8" s="313"/>
      <c r="AL8" s="313"/>
      <c r="AM8" s="313"/>
      <c r="AN8" s="313"/>
      <c r="AO8" s="313"/>
      <c r="AP8" s="313"/>
      <c r="AQ8" s="313"/>
      <c r="AR8" s="313"/>
      <c r="AS8" s="315"/>
      <c r="AT8" s="316"/>
    </row>
    <row r="9" spans="2:62" s="2" customFormat="1" ht="17.100000000000001" customHeight="1">
      <c r="B9" s="6"/>
      <c r="C9" s="255" t="s">
        <v>106</v>
      </c>
      <c r="D9" s="295"/>
      <c r="E9" s="295">
        <v>181.81773699999999</v>
      </c>
      <c r="F9" s="317"/>
      <c r="G9" s="295"/>
      <c r="H9" s="295"/>
      <c r="I9" s="295">
        <v>45.158217999999998</v>
      </c>
      <c r="J9" s="295">
        <v>1696.447795</v>
      </c>
      <c r="K9" s="295"/>
      <c r="L9" s="295">
        <v>176.847431</v>
      </c>
      <c r="M9" s="295"/>
      <c r="N9" s="295">
        <v>2.4990939999999999</v>
      </c>
      <c r="O9" s="295"/>
      <c r="P9" s="295">
        <v>4201.5172739999998</v>
      </c>
      <c r="Q9" s="295">
        <v>215.96664100000001</v>
      </c>
      <c r="R9" s="295"/>
      <c r="S9" s="295">
        <v>290.70154000000002</v>
      </c>
      <c r="T9" s="295"/>
      <c r="U9" s="295"/>
      <c r="V9" s="295">
        <v>18.173992999999999</v>
      </c>
      <c r="W9" s="295">
        <v>399.37424800000002</v>
      </c>
      <c r="X9" s="295"/>
      <c r="Y9" s="295"/>
      <c r="Z9" s="295">
        <v>20.494783999999999</v>
      </c>
      <c r="AA9" s="295"/>
      <c r="AB9" s="295"/>
      <c r="AC9" s="295">
        <v>48.583965999999997</v>
      </c>
      <c r="AD9" s="295">
        <v>2.8665259999999999</v>
      </c>
      <c r="AE9" s="295"/>
      <c r="AF9" s="295"/>
      <c r="AG9" s="295">
        <v>0.45300699999999999</v>
      </c>
      <c r="AH9" s="295"/>
      <c r="AI9" s="295">
        <v>26017.131066999998</v>
      </c>
      <c r="AJ9" s="295"/>
      <c r="AK9" s="295">
        <v>19.817444999999999</v>
      </c>
      <c r="AL9" s="295"/>
      <c r="AM9" s="295"/>
      <c r="AN9" s="295"/>
      <c r="AO9" s="295"/>
      <c r="AP9" s="295">
        <v>30748.361119000001</v>
      </c>
      <c r="AQ9" s="295">
        <v>0.36024899999999999</v>
      </c>
      <c r="AR9" s="295">
        <v>223.43282600000001</v>
      </c>
      <c r="AS9" s="286">
        <f>SUM(D9:AR9)/2</f>
        <v>32155.002479999996</v>
      </c>
      <c r="AT9" s="312"/>
    </row>
    <row r="10" spans="2:62" s="5" customFormat="1" ht="17.100000000000001" customHeight="1">
      <c r="B10" s="8"/>
      <c r="C10" s="255" t="s">
        <v>107</v>
      </c>
      <c r="D10" s="295"/>
      <c r="E10" s="295">
        <v>45.975183000000001</v>
      </c>
      <c r="F10" s="295"/>
      <c r="G10" s="295"/>
      <c r="H10" s="295"/>
      <c r="I10" s="295">
        <v>46.698093999999998</v>
      </c>
      <c r="J10" s="295">
        <v>4466.904117</v>
      </c>
      <c r="K10" s="295"/>
      <c r="L10" s="295">
        <v>469.21562999999998</v>
      </c>
      <c r="M10" s="295"/>
      <c r="N10" s="295"/>
      <c r="O10" s="295">
        <v>0.175485</v>
      </c>
      <c r="P10" s="295">
        <v>6138.3959530000002</v>
      </c>
      <c r="Q10" s="295">
        <v>1003.763432</v>
      </c>
      <c r="R10" s="295"/>
      <c r="S10" s="295">
        <v>66.097178</v>
      </c>
      <c r="T10" s="295"/>
      <c r="U10" s="295"/>
      <c r="V10" s="295"/>
      <c r="W10" s="295">
        <v>78.152899000000005</v>
      </c>
      <c r="X10" s="295"/>
      <c r="Y10" s="295"/>
      <c r="Z10" s="295">
        <v>20.489992000000001</v>
      </c>
      <c r="AA10" s="295"/>
      <c r="AB10" s="295"/>
      <c r="AC10" s="295">
        <v>1.0476970000000001</v>
      </c>
      <c r="AD10" s="295">
        <v>3.5436649999999998</v>
      </c>
      <c r="AE10" s="295"/>
      <c r="AF10" s="295"/>
      <c r="AG10" s="295"/>
      <c r="AH10" s="295"/>
      <c r="AI10" s="295">
        <v>49042.854513999999</v>
      </c>
      <c r="AJ10" s="295"/>
      <c r="AK10" s="295">
        <v>3.1589700000000001</v>
      </c>
      <c r="AL10" s="295">
        <v>240.54196300000001</v>
      </c>
      <c r="AM10" s="295"/>
      <c r="AN10" s="295">
        <v>26.523589999999999</v>
      </c>
      <c r="AO10" s="295"/>
      <c r="AP10" s="295">
        <v>55328.811989999995</v>
      </c>
      <c r="AQ10" s="295"/>
      <c r="AR10" s="295">
        <v>291.20193599999999</v>
      </c>
      <c r="AS10" s="286">
        <f>SUM(D10:AR10)/2</f>
        <v>58636.776143999989</v>
      </c>
      <c r="AT10" s="312"/>
      <c r="AU10" s="141"/>
      <c r="AV10" s="141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</row>
    <row r="11" spans="2:62" s="5" customFormat="1" ht="17.100000000000001" customHeight="1">
      <c r="B11" s="8"/>
      <c r="C11" s="255" t="s">
        <v>108</v>
      </c>
      <c r="D11" s="295"/>
      <c r="E11" s="295">
        <v>123.298198</v>
      </c>
      <c r="F11" s="295"/>
      <c r="G11" s="295"/>
      <c r="H11" s="295"/>
      <c r="I11" s="295">
        <v>21.889368999999999</v>
      </c>
      <c r="J11" s="295">
        <v>1158.750616</v>
      </c>
      <c r="K11" s="295"/>
      <c r="L11" s="295"/>
      <c r="M11" s="295"/>
      <c r="N11" s="295"/>
      <c r="O11" s="295"/>
      <c r="P11" s="295">
        <v>1835.675514</v>
      </c>
      <c r="Q11" s="295">
        <v>809.21401200000003</v>
      </c>
      <c r="R11" s="295"/>
      <c r="S11" s="295"/>
      <c r="T11" s="295"/>
      <c r="U11" s="295"/>
      <c r="V11" s="295"/>
      <c r="W11" s="295">
        <v>119.300057</v>
      </c>
      <c r="X11" s="295"/>
      <c r="Y11" s="295"/>
      <c r="Z11" s="295"/>
      <c r="AA11" s="295"/>
      <c r="AB11" s="295"/>
      <c r="AC11" s="295">
        <v>38.823703999999999</v>
      </c>
      <c r="AD11" s="295">
        <v>4.0858309999999998</v>
      </c>
      <c r="AE11" s="295"/>
      <c r="AF11" s="295"/>
      <c r="AG11" s="295"/>
      <c r="AH11" s="295"/>
      <c r="AI11" s="295">
        <v>15398.041767999999</v>
      </c>
      <c r="AJ11" s="295"/>
      <c r="AK11" s="295">
        <v>38.047983000000002</v>
      </c>
      <c r="AL11" s="295"/>
      <c r="AM11" s="295"/>
      <c r="AN11" s="295"/>
      <c r="AO11" s="295"/>
      <c r="AP11" s="295">
        <v>15599.396957000001</v>
      </c>
      <c r="AQ11" s="295">
        <v>0.44035999999999997</v>
      </c>
      <c r="AR11" s="295">
        <v>25.893604</v>
      </c>
      <c r="AS11" s="286">
        <f>SUM(D11:AR11)/2</f>
        <v>17586.428986499999</v>
      </c>
      <c r="AT11" s="312"/>
      <c r="AU11" s="173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</row>
    <row r="12" spans="2:62" s="2" customFormat="1" ht="20.100000000000001" customHeight="1">
      <c r="B12" s="6"/>
      <c r="C12" s="261" t="s">
        <v>11</v>
      </c>
      <c r="D12" s="285">
        <f t="shared" ref="D12:AR12" si="0">+SUM(D9:D11)</f>
        <v>0</v>
      </c>
      <c r="E12" s="285">
        <f t="shared" si="0"/>
        <v>351.09111799999999</v>
      </c>
      <c r="F12" s="285">
        <f t="shared" si="0"/>
        <v>0</v>
      </c>
      <c r="G12" s="285">
        <f t="shared" si="0"/>
        <v>0</v>
      </c>
      <c r="H12" s="285">
        <f t="shared" si="0"/>
        <v>0</v>
      </c>
      <c r="I12" s="285">
        <f t="shared" si="0"/>
        <v>113.745681</v>
      </c>
      <c r="J12" s="285">
        <f t="shared" si="0"/>
        <v>7322.1025280000003</v>
      </c>
      <c r="K12" s="285">
        <f t="shared" si="0"/>
        <v>0</v>
      </c>
      <c r="L12" s="285">
        <f t="shared" si="0"/>
        <v>646.06306099999995</v>
      </c>
      <c r="M12" s="285">
        <f t="shared" si="0"/>
        <v>0</v>
      </c>
      <c r="N12" s="285">
        <f t="shared" si="0"/>
        <v>2.4990939999999999</v>
      </c>
      <c r="O12" s="285">
        <f t="shared" si="0"/>
        <v>0.175485</v>
      </c>
      <c r="P12" s="285">
        <f t="shared" si="0"/>
        <v>12175.588741000001</v>
      </c>
      <c r="Q12" s="285">
        <f t="shared" si="0"/>
        <v>2028.9440850000001</v>
      </c>
      <c r="R12" s="285">
        <f t="shared" si="0"/>
        <v>0</v>
      </c>
      <c r="S12" s="285">
        <f t="shared" si="0"/>
        <v>356.79871800000001</v>
      </c>
      <c r="T12" s="285">
        <f t="shared" si="0"/>
        <v>0</v>
      </c>
      <c r="U12" s="285">
        <f t="shared" si="0"/>
        <v>0</v>
      </c>
      <c r="V12" s="285">
        <f t="shared" si="0"/>
        <v>18.173992999999999</v>
      </c>
      <c r="W12" s="285">
        <f t="shared" si="0"/>
        <v>596.82720400000005</v>
      </c>
      <c r="X12" s="285">
        <f t="shared" si="0"/>
        <v>0</v>
      </c>
      <c r="Y12" s="285">
        <f t="shared" si="0"/>
        <v>0</v>
      </c>
      <c r="Z12" s="285">
        <f t="shared" si="0"/>
        <v>40.984775999999997</v>
      </c>
      <c r="AA12" s="285">
        <f t="shared" si="0"/>
        <v>0</v>
      </c>
      <c r="AB12" s="285">
        <f t="shared" si="0"/>
        <v>0</v>
      </c>
      <c r="AC12" s="285">
        <f t="shared" si="0"/>
        <v>88.455366999999995</v>
      </c>
      <c r="AD12" s="285">
        <f t="shared" si="0"/>
        <v>10.496022</v>
      </c>
      <c r="AE12" s="285">
        <f t="shared" si="0"/>
        <v>0</v>
      </c>
      <c r="AF12" s="285">
        <f t="shared" si="0"/>
        <v>0</v>
      </c>
      <c r="AG12" s="285">
        <f t="shared" si="0"/>
        <v>0.45300699999999999</v>
      </c>
      <c r="AH12" s="285">
        <f t="shared" si="0"/>
        <v>0</v>
      </c>
      <c r="AI12" s="285">
        <f t="shared" si="0"/>
        <v>90458.027348999996</v>
      </c>
      <c r="AJ12" s="285">
        <f t="shared" si="0"/>
        <v>0</v>
      </c>
      <c r="AK12" s="285">
        <f t="shared" si="0"/>
        <v>61.024398000000005</v>
      </c>
      <c r="AL12" s="285">
        <f t="shared" si="0"/>
        <v>240.54196300000001</v>
      </c>
      <c r="AM12" s="285">
        <f t="shared" si="0"/>
        <v>0</v>
      </c>
      <c r="AN12" s="285">
        <f t="shared" si="0"/>
        <v>26.523589999999999</v>
      </c>
      <c r="AO12" s="285">
        <f t="shared" si="0"/>
        <v>0</v>
      </c>
      <c r="AP12" s="285">
        <f t="shared" si="0"/>
        <v>101676.570066</v>
      </c>
      <c r="AQ12" s="285">
        <f t="shared" si="0"/>
        <v>0.8006089999999999</v>
      </c>
      <c r="AR12" s="285">
        <f t="shared" si="0"/>
        <v>540.52836600000001</v>
      </c>
      <c r="AS12" s="286">
        <f>SUM(D12:AR12)/2</f>
        <v>108378.2076105</v>
      </c>
      <c r="AT12" s="312"/>
      <c r="AU12" s="141"/>
      <c r="AV12" s="5"/>
    </row>
    <row r="13" spans="2:62" s="336" customFormat="1" ht="30" customHeight="1">
      <c r="B13" s="329"/>
      <c r="C13" s="330" t="s">
        <v>22</v>
      </c>
      <c r="D13" s="331"/>
      <c r="E13" s="331"/>
      <c r="F13" s="331"/>
      <c r="G13" s="331"/>
      <c r="H13" s="331"/>
      <c r="I13" s="331"/>
      <c r="J13" s="331"/>
      <c r="K13" s="331"/>
      <c r="L13" s="331"/>
      <c r="M13" s="331"/>
      <c r="N13" s="331"/>
      <c r="O13" s="331"/>
      <c r="P13" s="331"/>
      <c r="Q13" s="331"/>
      <c r="R13" s="331"/>
      <c r="S13" s="331"/>
      <c r="T13" s="331"/>
      <c r="U13" s="331"/>
      <c r="V13" s="331"/>
      <c r="W13" s="331"/>
      <c r="X13" s="331"/>
      <c r="Y13" s="331"/>
      <c r="Z13" s="331"/>
      <c r="AA13" s="331"/>
      <c r="AB13" s="331"/>
      <c r="AC13" s="331"/>
      <c r="AD13" s="331"/>
      <c r="AE13" s="331"/>
      <c r="AF13" s="331"/>
      <c r="AG13" s="331"/>
      <c r="AH13" s="331"/>
      <c r="AI13" s="331"/>
      <c r="AJ13" s="331"/>
      <c r="AK13" s="331"/>
      <c r="AL13" s="331"/>
      <c r="AM13" s="331"/>
      <c r="AN13" s="331"/>
      <c r="AO13" s="331"/>
      <c r="AP13" s="331"/>
      <c r="AQ13" s="331"/>
      <c r="AR13" s="331"/>
      <c r="AS13" s="332">
        <f>AS12+596.207702283775</f>
        <v>108974.41531278378</v>
      </c>
      <c r="AT13" s="333"/>
      <c r="AU13" s="334"/>
      <c r="AV13" s="335"/>
    </row>
    <row r="14" spans="2:62" s="239" customFormat="1" ht="30" customHeight="1">
      <c r="B14" s="238"/>
      <c r="C14" s="262" t="s">
        <v>23</v>
      </c>
      <c r="D14" s="318"/>
      <c r="E14" s="318"/>
      <c r="F14" s="318"/>
      <c r="G14" s="318"/>
      <c r="H14" s="318"/>
      <c r="I14" s="318"/>
      <c r="J14" s="318"/>
      <c r="K14" s="318"/>
      <c r="L14" s="318"/>
      <c r="M14" s="318"/>
      <c r="N14" s="318"/>
      <c r="O14" s="318"/>
      <c r="P14" s="318"/>
      <c r="Q14" s="318"/>
      <c r="R14" s="318"/>
      <c r="S14" s="318"/>
      <c r="T14" s="318"/>
      <c r="U14" s="318"/>
      <c r="V14" s="318"/>
      <c r="W14" s="318"/>
      <c r="X14" s="318"/>
      <c r="Y14" s="318"/>
      <c r="Z14" s="318"/>
      <c r="AA14" s="318"/>
      <c r="AB14" s="318"/>
      <c r="AC14" s="318"/>
      <c r="AD14" s="318"/>
      <c r="AE14" s="318"/>
      <c r="AF14" s="318"/>
      <c r="AG14" s="318"/>
      <c r="AH14" s="318"/>
      <c r="AI14" s="318"/>
      <c r="AJ14" s="318"/>
      <c r="AK14" s="318"/>
      <c r="AL14" s="318"/>
      <c r="AM14" s="318"/>
      <c r="AN14" s="318"/>
      <c r="AO14" s="318"/>
      <c r="AP14" s="318"/>
      <c r="AQ14" s="318"/>
      <c r="AR14" s="318"/>
      <c r="AS14" s="319"/>
      <c r="AT14" s="316"/>
      <c r="AU14" s="240"/>
    </row>
    <row r="15" spans="2:62" s="2" customFormat="1" ht="17.100000000000001" customHeight="1">
      <c r="B15" s="6"/>
      <c r="C15" s="255" t="s">
        <v>106</v>
      </c>
      <c r="D15" s="295"/>
      <c r="E15" s="295">
        <v>400</v>
      </c>
      <c r="F15" s="295"/>
      <c r="G15" s="295"/>
      <c r="H15" s="295"/>
      <c r="I15" s="295"/>
      <c r="J15" s="295"/>
      <c r="K15" s="295"/>
      <c r="L15" s="295"/>
      <c r="M15" s="295"/>
      <c r="N15" s="295"/>
      <c r="O15" s="295"/>
      <c r="P15" s="295">
        <v>172.1</v>
      </c>
      <c r="Q15" s="295"/>
      <c r="R15" s="295"/>
      <c r="S15" s="295"/>
      <c r="T15" s="295"/>
      <c r="U15" s="295"/>
      <c r="V15" s="295"/>
      <c r="W15" s="295"/>
      <c r="X15" s="295"/>
      <c r="Y15" s="295"/>
      <c r="Z15" s="295"/>
      <c r="AA15" s="295"/>
      <c r="AB15" s="295"/>
      <c r="AC15" s="295"/>
      <c r="AD15" s="295"/>
      <c r="AE15" s="295"/>
      <c r="AF15" s="295"/>
      <c r="AG15" s="295"/>
      <c r="AH15" s="295"/>
      <c r="AI15" s="295">
        <v>1865.3059821653219</v>
      </c>
      <c r="AJ15" s="295"/>
      <c r="AK15" s="295"/>
      <c r="AL15" s="295"/>
      <c r="AM15" s="295"/>
      <c r="AN15" s="295"/>
      <c r="AO15" s="295"/>
      <c r="AP15" s="295">
        <v>2093.205982165322</v>
      </c>
      <c r="AQ15" s="295"/>
      <c r="AR15" s="295"/>
      <c r="AS15" s="286">
        <f>SUM(D15:AR15)/2</f>
        <v>2265.3059821653219</v>
      </c>
      <c r="AT15" s="312"/>
      <c r="AU15" s="5"/>
    </row>
    <row r="16" spans="2:62" s="2" customFormat="1" ht="17.100000000000001" customHeight="1">
      <c r="B16" s="8"/>
      <c r="C16" s="255" t="s">
        <v>107</v>
      </c>
      <c r="D16" s="295"/>
      <c r="E16" s="295">
        <v>408.90999999999997</v>
      </c>
      <c r="F16" s="295"/>
      <c r="G16" s="295"/>
      <c r="H16" s="295"/>
      <c r="I16" s="295"/>
      <c r="J16" s="295">
        <v>3133.95181</v>
      </c>
      <c r="K16" s="295"/>
      <c r="L16" s="295"/>
      <c r="M16" s="295"/>
      <c r="N16" s="295"/>
      <c r="O16" s="295"/>
      <c r="P16" s="295">
        <v>93.61</v>
      </c>
      <c r="Q16" s="295">
        <v>1133.95181</v>
      </c>
      <c r="R16" s="295"/>
      <c r="S16" s="295"/>
      <c r="T16" s="295"/>
      <c r="U16" s="295"/>
      <c r="V16" s="295"/>
      <c r="W16" s="295"/>
      <c r="X16" s="295"/>
      <c r="Y16" s="295"/>
      <c r="Z16" s="295"/>
      <c r="AA16" s="295"/>
      <c r="AB16" s="295"/>
      <c r="AC16" s="295"/>
      <c r="AD16" s="295"/>
      <c r="AE16" s="295"/>
      <c r="AF16" s="295"/>
      <c r="AG16" s="295"/>
      <c r="AH16" s="295"/>
      <c r="AI16" s="295">
        <v>5519.5622803220785</v>
      </c>
      <c r="AJ16" s="295"/>
      <c r="AK16" s="295"/>
      <c r="AL16" s="295">
        <v>244</v>
      </c>
      <c r="AM16" s="295"/>
      <c r="AN16" s="295"/>
      <c r="AO16" s="295"/>
      <c r="AP16" s="295">
        <v>8266.0822803220799</v>
      </c>
      <c r="AQ16" s="295"/>
      <c r="AR16" s="295"/>
      <c r="AS16" s="286">
        <f>SUM(D16:AR16)/2</f>
        <v>9400.0340903220786</v>
      </c>
      <c r="AT16" s="312"/>
      <c r="AU16" s="5"/>
    </row>
    <row r="17" spans="2:62" s="2" customFormat="1" ht="17.100000000000001" customHeight="1">
      <c r="B17" s="8"/>
      <c r="C17" s="255" t="s">
        <v>108</v>
      </c>
      <c r="D17" s="295"/>
      <c r="E17" s="295">
        <v>0</v>
      </c>
      <c r="F17" s="295"/>
      <c r="G17" s="295"/>
      <c r="H17" s="295"/>
      <c r="I17" s="295"/>
      <c r="J17" s="295">
        <v>1480</v>
      </c>
      <c r="K17" s="295"/>
      <c r="L17" s="295"/>
      <c r="M17" s="295"/>
      <c r="N17" s="295"/>
      <c r="O17" s="295"/>
      <c r="P17" s="295">
        <v>693.57765216349981</v>
      </c>
      <c r="Q17" s="295">
        <v>480</v>
      </c>
      <c r="R17" s="295"/>
      <c r="S17" s="295"/>
      <c r="T17" s="295"/>
      <c r="U17" s="295"/>
      <c r="V17" s="295"/>
      <c r="W17" s="295"/>
      <c r="X17" s="295"/>
      <c r="Y17" s="295"/>
      <c r="Z17" s="295"/>
      <c r="AA17" s="295"/>
      <c r="AB17" s="295"/>
      <c r="AC17" s="295"/>
      <c r="AD17" s="295"/>
      <c r="AE17" s="295"/>
      <c r="AF17" s="295"/>
      <c r="AG17" s="295"/>
      <c r="AH17" s="295"/>
      <c r="AI17" s="295">
        <v>6664.2111280297468</v>
      </c>
      <c r="AJ17" s="295"/>
      <c r="AK17" s="295"/>
      <c r="AL17" s="295"/>
      <c r="AM17" s="295"/>
      <c r="AN17" s="295"/>
      <c r="AO17" s="295"/>
      <c r="AP17" s="295">
        <v>6970.633475866247</v>
      </c>
      <c r="AQ17" s="295"/>
      <c r="AR17" s="295"/>
      <c r="AS17" s="286">
        <f>SUM(D17:AR17)/2</f>
        <v>8144.2111280297468</v>
      </c>
      <c r="AT17" s="312"/>
      <c r="AU17" s="141"/>
    </row>
    <row r="18" spans="2:62" s="336" customFormat="1" ht="30" customHeight="1">
      <c r="B18" s="337"/>
      <c r="C18" s="330" t="s">
        <v>11</v>
      </c>
      <c r="D18" s="338">
        <f t="shared" ref="D18:AR18" si="1">+SUM(D15:D17)</f>
        <v>0</v>
      </c>
      <c r="E18" s="338">
        <f t="shared" si="1"/>
        <v>808.91</v>
      </c>
      <c r="F18" s="338">
        <f t="shared" si="1"/>
        <v>0</v>
      </c>
      <c r="G18" s="338">
        <f t="shared" si="1"/>
        <v>0</v>
      </c>
      <c r="H18" s="338">
        <f t="shared" si="1"/>
        <v>0</v>
      </c>
      <c r="I18" s="338">
        <f t="shared" si="1"/>
        <v>0</v>
      </c>
      <c r="J18" s="338">
        <f t="shared" si="1"/>
        <v>4613.9518100000005</v>
      </c>
      <c r="K18" s="338">
        <f t="shared" si="1"/>
        <v>0</v>
      </c>
      <c r="L18" s="338">
        <f t="shared" si="1"/>
        <v>0</v>
      </c>
      <c r="M18" s="338">
        <f t="shared" si="1"/>
        <v>0</v>
      </c>
      <c r="N18" s="338">
        <f t="shared" si="1"/>
        <v>0</v>
      </c>
      <c r="O18" s="338">
        <f t="shared" si="1"/>
        <v>0</v>
      </c>
      <c r="P18" s="338">
        <f t="shared" si="1"/>
        <v>959.28765216349984</v>
      </c>
      <c r="Q18" s="338">
        <f t="shared" si="1"/>
        <v>1613.95181</v>
      </c>
      <c r="R18" s="338">
        <f t="shared" si="1"/>
        <v>0</v>
      </c>
      <c r="S18" s="338">
        <f t="shared" si="1"/>
        <v>0</v>
      </c>
      <c r="T18" s="338">
        <f t="shared" si="1"/>
        <v>0</v>
      </c>
      <c r="U18" s="338">
        <f t="shared" si="1"/>
        <v>0</v>
      </c>
      <c r="V18" s="338">
        <f t="shared" si="1"/>
        <v>0</v>
      </c>
      <c r="W18" s="338">
        <f t="shared" si="1"/>
        <v>0</v>
      </c>
      <c r="X18" s="338">
        <f t="shared" si="1"/>
        <v>0</v>
      </c>
      <c r="Y18" s="338">
        <f t="shared" si="1"/>
        <v>0</v>
      </c>
      <c r="Z18" s="338">
        <f t="shared" si="1"/>
        <v>0</v>
      </c>
      <c r="AA18" s="338">
        <f t="shared" si="1"/>
        <v>0</v>
      </c>
      <c r="AB18" s="338">
        <f t="shared" si="1"/>
        <v>0</v>
      </c>
      <c r="AC18" s="338">
        <f t="shared" si="1"/>
        <v>0</v>
      </c>
      <c r="AD18" s="338">
        <f t="shared" si="1"/>
        <v>0</v>
      </c>
      <c r="AE18" s="338">
        <f t="shared" si="1"/>
        <v>0</v>
      </c>
      <c r="AF18" s="338">
        <f t="shared" si="1"/>
        <v>0</v>
      </c>
      <c r="AG18" s="338">
        <f t="shared" si="1"/>
        <v>0</v>
      </c>
      <c r="AH18" s="338">
        <f t="shared" si="1"/>
        <v>0</v>
      </c>
      <c r="AI18" s="338">
        <f t="shared" si="1"/>
        <v>14049.079390517147</v>
      </c>
      <c r="AJ18" s="338">
        <f t="shared" si="1"/>
        <v>0</v>
      </c>
      <c r="AK18" s="338">
        <f t="shared" si="1"/>
        <v>0</v>
      </c>
      <c r="AL18" s="338">
        <f t="shared" si="1"/>
        <v>244</v>
      </c>
      <c r="AM18" s="338">
        <f t="shared" si="1"/>
        <v>0</v>
      </c>
      <c r="AN18" s="338">
        <f t="shared" si="1"/>
        <v>0</v>
      </c>
      <c r="AO18" s="338">
        <f t="shared" si="1"/>
        <v>0</v>
      </c>
      <c r="AP18" s="338">
        <f t="shared" si="1"/>
        <v>17329.921738353649</v>
      </c>
      <c r="AQ18" s="338">
        <f t="shared" si="1"/>
        <v>0</v>
      </c>
      <c r="AR18" s="338">
        <f t="shared" si="1"/>
        <v>0</v>
      </c>
      <c r="AS18" s="332">
        <f>SUM(D18:AR18)/2</f>
        <v>19809.551200517148</v>
      </c>
      <c r="AT18" s="333"/>
      <c r="AU18" s="377">
        <f>AS18*2</f>
        <v>39619.102401034295</v>
      </c>
    </row>
    <row r="19" spans="2:62" s="239" customFormat="1" ht="30" customHeight="1">
      <c r="B19" s="238"/>
      <c r="C19" s="262" t="s">
        <v>168</v>
      </c>
      <c r="D19" s="318"/>
      <c r="E19" s="318"/>
      <c r="F19" s="318"/>
      <c r="G19" s="318"/>
      <c r="H19" s="318"/>
      <c r="I19" s="318"/>
      <c r="J19" s="318"/>
      <c r="K19" s="318"/>
      <c r="L19" s="318"/>
      <c r="M19" s="318"/>
      <c r="N19" s="318"/>
      <c r="O19" s="318"/>
      <c r="P19" s="318"/>
      <c r="Q19" s="318"/>
      <c r="R19" s="318"/>
      <c r="S19" s="318"/>
      <c r="T19" s="318"/>
      <c r="U19" s="318"/>
      <c r="V19" s="318"/>
      <c r="W19" s="318"/>
      <c r="X19" s="318"/>
      <c r="Y19" s="318"/>
      <c r="Z19" s="318"/>
      <c r="AA19" s="318"/>
      <c r="AB19" s="318"/>
      <c r="AC19" s="318"/>
      <c r="AD19" s="318"/>
      <c r="AE19" s="318"/>
      <c r="AF19" s="318"/>
      <c r="AG19" s="318"/>
      <c r="AH19" s="318"/>
      <c r="AI19" s="318"/>
      <c r="AJ19" s="318"/>
      <c r="AK19" s="318"/>
      <c r="AL19" s="318"/>
      <c r="AM19" s="318"/>
      <c r="AN19" s="318"/>
      <c r="AO19" s="318"/>
      <c r="AP19" s="318"/>
      <c r="AQ19" s="318"/>
      <c r="AR19" s="318"/>
      <c r="AS19" s="319"/>
      <c r="AT19" s="316"/>
      <c r="AU19" s="240"/>
    </row>
    <row r="20" spans="2:62" s="239" customFormat="1" ht="30" customHeight="1">
      <c r="B20" s="238"/>
      <c r="C20" s="262" t="s">
        <v>12</v>
      </c>
      <c r="D20" s="318"/>
      <c r="E20" s="318"/>
      <c r="F20" s="318"/>
      <c r="G20" s="318"/>
      <c r="H20" s="318"/>
      <c r="I20" s="318"/>
      <c r="J20" s="318"/>
      <c r="K20" s="318"/>
      <c r="L20" s="318"/>
      <c r="M20" s="318"/>
      <c r="N20" s="318"/>
      <c r="O20" s="318"/>
      <c r="P20" s="318"/>
      <c r="Q20" s="318"/>
      <c r="R20" s="318"/>
      <c r="S20" s="318"/>
      <c r="T20" s="318"/>
      <c r="U20" s="318"/>
      <c r="V20" s="318"/>
      <c r="W20" s="318"/>
      <c r="X20" s="318"/>
      <c r="Y20" s="318"/>
      <c r="Z20" s="318"/>
      <c r="AA20" s="318"/>
      <c r="AB20" s="318"/>
      <c r="AC20" s="318"/>
      <c r="AD20" s="318"/>
      <c r="AE20" s="318"/>
      <c r="AF20" s="318"/>
      <c r="AG20" s="318"/>
      <c r="AH20" s="318"/>
      <c r="AI20" s="318"/>
      <c r="AJ20" s="318"/>
      <c r="AK20" s="318"/>
      <c r="AL20" s="318"/>
      <c r="AM20" s="318"/>
      <c r="AN20" s="318"/>
      <c r="AO20" s="318"/>
      <c r="AP20" s="318"/>
      <c r="AQ20" s="318"/>
      <c r="AR20" s="318"/>
      <c r="AS20" s="319"/>
      <c r="AT20" s="316"/>
      <c r="AU20" s="240"/>
    </row>
    <row r="21" spans="2:62" s="2" customFormat="1" ht="17.100000000000001" customHeight="1">
      <c r="B21" s="9"/>
      <c r="C21" s="255" t="s">
        <v>106</v>
      </c>
      <c r="D21" s="295"/>
      <c r="E21" s="295"/>
      <c r="F21" s="295"/>
      <c r="G21" s="295"/>
      <c r="H21" s="295"/>
      <c r="I21" s="295">
        <v>3.8308355498486701</v>
      </c>
      <c r="J21" s="295"/>
      <c r="K21" s="295"/>
      <c r="L21" s="295"/>
      <c r="M21" s="295"/>
      <c r="N21" s="295"/>
      <c r="O21" s="295"/>
      <c r="P21" s="295">
        <v>321.62822832006452</v>
      </c>
      <c r="Q21" s="295"/>
      <c r="R21" s="295"/>
      <c r="S21" s="295"/>
      <c r="T21" s="295"/>
      <c r="U21" s="295"/>
      <c r="V21" s="295"/>
      <c r="W21" s="295"/>
      <c r="X21" s="295"/>
      <c r="Y21" s="295"/>
      <c r="Z21" s="295"/>
      <c r="AA21" s="295"/>
      <c r="AB21" s="295"/>
      <c r="AC21" s="295"/>
      <c r="AD21" s="295"/>
      <c r="AE21" s="295"/>
      <c r="AF21" s="295"/>
      <c r="AG21" s="295"/>
      <c r="AH21" s="295"/>
      <c r="AI21" s="295">
        <v>1311.0054278693322</v>
      </c>
      <c r="AJ21" s="295"/>
      <c r="AK21" s="295"/>
      <c r="AL21" s="295"/>
      <c r="AM21" s="295"/>
      <c r="AN21" s="295"/>
      <c r="AO21" s="295"/>
      <c r="AP21" s="295">
        <v>1062.7600291282213</v>
      </c>
      <c r="AQ21" s="295"/>
      <c r="AR21" s="295"/>
      <c r="AS21" s="286">
        <f>SUM(D21:AR21)/2</f>
        <v>1349.6122604337334</v>
      </c>
      <c r="AT21" s="312"/>
    </row>
    <row r="22" spans="2:62" s="2" customFormat="1" ht="17.100000000000001" customHeight="1">
      <c r="B22" s="6"/>
      <c r="C22" s="255" t="s">
        <v>107</v>
      </c>
      <c r="D22" s="295"/>
      <c r="E22" s="295"/>
      <c r="F22" s="295"/>
      <c r="G22" s="295"/>
      <c r="H22" s="295"/>
      <c r="I22" s="295">
        <v>3.92619156806995</v>
      </c>
      <c r="J22" s="295"/>
      <c r="K22" s="295"/>
      <c r="L22" s="295"/>
      <c r="M22" s="295"/>
      <c r="N22" s="295"/>
      <c r="O22" s="295"/>
      <c r="P22" s="295">
        <v>1899.3621848726646</v>
      </c>
      <c r="Q22" s="295"/>
      <c r="R22" s="295"/>
      <c r="S22" s="295"/>
      <c r="T22" s="295"/>
      <c r="U22" s="295"/>
      <c r="V22" s="295"/>
      <c r="W22" s="295"/>
      <c r="X22" s="295"/>
      <c r="Y22" s="295"/>
      <c r="Z22" s="295"/>
      <c r="AA22" s="295"/>
      <c r="AB22" s="295"/>
      <c r="AC22" s="295"/>
      <c r="AD22" s="295"/>
      <c r="AE22" s="295"/>
      <c r="AF22" s="295"/>
      <c r="AG22" s="295"/>
      <c r="AH22" s="295"/>
      <c r="AI22" s="295">
        <v>4043.4256152959401</v>
      </c>
      <c r="AJ22" s="295"/>
      <c r="AK22" s="295"/>
      <c r="AL22" s="295"/>
      <c r="AM22" s="295"/>
      <c r="AN22" s="295"/>
      <c r="AO22" s="295"/>
      <c r="AP22" s="295">
        <v>2160.7696290230497</v>
      </c>
      <c r="AQ22" s="295"/>
      <c r="AR22" s="295"/>
      <c r="AS22" s="286">
        <f>SUM(D22:AR22)/2</f>
        <v>4053.7418103798623</v>
      </c>
      <c r="AT22" s="312"/>
    </row>
    <row r="23" spans="2:62" s="2" customFormat="1" ht="17.100000000000001" customHeight="1">
      <c r="B23" s="4"/>
      <c r="C23" s="255" t="s">
        <v>108</v>
      </c>
      <c r="D23" s="295"/>
      <c r="E23" s="295"/>
      <c r="F23" s="295"/>
      <c r="G23" s="295"/>
      <c r="H23" s="295"/>
      <c r="I23" s="295"/>
      <c r="J23" s="295"/>
      <c r="K23" s="295"/>
      <c r="L23" s="295"/>
      <c r="M23" s="295"/>
      <c r="N23" s="295"/>
      <c r="O23" s="295"/>
      <c r="P23" s="295">
        <v>2649.130333372711</v>
      </c>
      <c r="Q23" s="295"/>
      <c r="R23" s="295"/>
      <c r="S23" s="295"/>
      <c r="T23" s="295"/>
      <c r="U23" s="295"/>
      <c r="V23" s="295"/>
      <c r="W23" s="295">
        <v>1.1575340000000001</v>
      </c>
      <c r="X23" s="295"/>
      <c r="Y23" s="295"/>
      <c r="Z23" s="295"/>
      <c r="AA23" s="295"/>
      <c r="AB23" s="295"/>
      <c r="AC23" s="295"/>
      <c r="AD23" s="295"/>
      <c r="AE23" s="295"/>
      <c r="AF23" s="295"/>
      <c r="AG23" s="295"/>
      <c r="AH23" s="295"/>
      <c r="AI23" s="295">
        <v>5902.6500416626122</v>
      </c>
      <c r="AJ23" s="295"/>
      <c r="AK23" s="295"/>
      <c r="AL23" s="295"/>
      <c r="AM23" s="295"/>
      <c r="AN23" s="295"/>
      <c r="AO23" s="295"/>
      <c r="AP23" s="295">
        <v>4706.2965615212679</v>
      </c>
      <c r="AQ23" s="295"/>
      <c r="AR23" s="295"/>
      <c r="AS23" s="286">
        <f>SUM(D23:AR23)/2</f>
        <v>6629.617235278296</v>
      </c>
      <c r="AT23" s="312"/>
    </row>
    <row r="24" spans="2:62" s="5" customFormat="1" ht="20.100000000000001" customHeight="1">
      <c r="B24" s="9"/>
      <c r="C24" s="261" t="s">
        <v>11</v>
      </c>
      <c r="D24" s="285">
        <f t="shared" ref="D24:AR24" si="2">+SUM(D21:D23)</f>
        <v>0</v>
      </c>
      <c r="E24" s="285">
        <f t="shared" si="2"/>
        <v>0</v>
      </c>
      <c r="F24" s="285">
        <f t="shared" si="2"/>
        <v>0</v>
      </c>
      <c r="G24" s="285">
        <f t="shared" si="2"/>
        <v>0</v>
      </c>
      <c r="H24" s="285">
        <f t="shared" si="2"/>
        <v>0</v>
      </c>
      <c r="I24" s="285">
        <f t="shared" si="2"/>
        <v>7.7570271179186197</v>
      </c>
      <c r="J24" s="285">
        <f t="shared" si="2"/>
        <v>0</v>
      </c>
      <c r="K24" s="285">
        <f t="shared" si="2"/>
        <v>0</v>
      </c>
      <c r="L24" s="285">
        <f t="shared" si="2"/>
        <v>0</v>
      </c>
      <c r="M24" s="285">
        <f t="shared" si="2"/>
        <v>0</v>
      </c>
      <c r="N24" s="285">
        <f t="shared" si="2"/>
        <v>0</v>
      </c>
      <c r="O24" s="285">
        <f t="shared" si="2"/>
        <v>0</v>
      </c>
      <c r="P24" s="285">
        <f t="shared" si="2"/>
        <v>4870.1207465654406</v>
      </c>
      <c r="Q24" s="285">
        <f t="shared" si="2"/>
        <v>0</v>
      </c>
      <c r="R24" s="285">
        <f t="shared" si="2"/>
        <v>0</v>
      </c>
      <c r="S24" s="285">
        <f t="shared" si="2"/>
        <v>0</v>
      </c>
      <c r="T24" s="285">
        <f t="shared" si="2"/>
        <v>0</v>
      </c>
      <c r="U24" s="285">
        <f t="shared" si="2"/>
        <v>0</v>
      </c>
      <c r="V24" s="285">
        <f t="shared" si="2"/>
        <v>0</v>
      </c>
      <c r="W24" s="285">
        <f t="shared" si="2"/>
        <v>1.1575340000000001</v>
      </c>
      <c r="X24" s="285">
        <f t="shared" si="2"/>
        <v>0</v>
      </c>
      <c r="Y24" s="285">
        <f t="shared" si="2"/>
        <v>0</v>
      </c>
      <c r="Z24" s="285">
        <f t="shared" si="2"/>
        <v>0</v>
      </c>
      <c r="AA24" s="285">
        <f t="shared" si="2"/>
        <v>0</v>
      </c>
      <c r="AB24" s="285">
        <f t="shared" si="2"/>
        <v>0</v>
      </c>
      <c r="AC24" s="285">
        <f t="shared" si="2"/>
        <v>0</v>
      </c>
      <c r="AD24" s="285">
        <f t="shared" si="2"/>
        <v>0</v>
      </c>
      <c r="AE24" s="285">
        <f t="shared" si="2"/>
        <v>0</v>
      </c>
      <c r="AF24" s="285">
        <f t="shared" si="2"/>
        <v>0</v>
      </c>
      <c r="AG24" s="285">
        <f t="shared" si="2"/>
        <v>0</v>
      </c>
      <c r="AH24" s="285">
        <f t="shared" si="2"/>
        <v>0</v>
      </c>
      <c r="AI24" s="285">
        <f t="shared" si="2"/>
        <v>11257.081084827885</v>
      </c>
      <c r="AJ24" s="285">
        <f t="shared" si="2"/>
        <v>0</v>
      </c>
      <c r="AK24" s="285">
        <f t="shared" si="2"/>
        <v>0</v>
      </c>
      <c r="AL24" s="285">
        <f t="shared" si="2"/>
        <v>0</v>
      </c>
      <c r="AM24" s="285">
        <f t="shared" si="2"/>
        <v>0</v>
      </c>
      <c r="AN24" s="285">
        <f t="shared" si="2"/>
        <v>0</v>
      </c>
      <c r="AO24" s="285">
        <f t="shared" si="2"/>
        <v>0</v>
      </c>
      <c r="AP24" s="285">
        <f t="shared" si="2"/>
        <v>7929.8262196725391</v>
      </c>
      <c r="AQ24" s="285">
        <f t="shared" si="2"/>
        <v>0</v>
      </c>
      <c r="AR24" s="285">
        <f t="shared" si="2"/>
        <v>0</v>
      </c>
      <c r="AS24" s="286">
        <f>SUM(D24:AR24)/2</f>
        <v>12032.971306091891</v>
      </c>
      <c r="AT24" s="31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</row>
    <row r="25" spans="2:62" s="336" customFormat="1" ht="30" customHeight="1">
      <c r="B25" s="337"/>
      <c r="C25" s="330" t="s">
        <v>22</v>
      </c>
      <c r="D25" s="331"/>
      <c r="E25" s="331"/>
      <c r="F25" s="331"/>
      <c r="G25" s="331"/>
      <c r="H25" s="331"/>
      <c r="I25" s="331"/>
      <c r="J25" s="331"/>
      <c r="K25" s="331"/>
      <c r="L25" s="331"/>
      <c r="M25" s="331"/>
      <c r="N25" s="331"/>
      <c r="O25" s="331"/>
      <c r="P25" s="331"/>
      <c r="Q25" s="331"/>
      <c r="R25" s="331"/>
      <c r="S25" s="331"/>
      <c r="T25" s="331"/>
      <c r="U25" s="331"/>
      <c r="V25" s="331"/>
      <c r="W25" s="331"/>
      <c r="X25" s="331"/>
      <c r="Y25" s="331"/>
      <c r="Z25" s="331"/>
      <c r="AA25" s="331"/>
      <c r="AB25" s="331"/>
      <c r="AC25" s="331"/>
      <c r="AD25" s="331"/>
      <c r="AE25" s="331"/>
      <c r="AF25" s="331"/>
      <c r="AG25" s="331"/>
      <c r="AH25" s="331"/>
      <c r="AI25" s="331"/>
      <c r="AJ25" s="331"/>
      <c r="AK25" s="331"/>
      <c r="AL25" s="331"/>
      <c r="AM25" s="331"/>
      <c r="AN25" s="331"/>
      <c r="AO25" s="331"/>
      <c r="AP25" s="331"/>
      <c r="AQ25" s="331"/>
      <c r="AR25" s="331"/>
      <c r="AS25" s="332">
        <f>AS24</f>
        <v>12032.971306091891</v>
      </c>
      <c r="AT25" s="333"/>
    </row>
    <row r="26" spans="2:62" s="239" customFormat="1" ht="30" customHeight="1">
      <c r="B26" s="238"/>
      <c r="C26" s="262" t="s">
        <v>13</v>
      </c>
      <c r="D26" s="318"/>
      <c r="E26" s="318"/>
      <c r="F26" s="318"/>
      <c r="G26" s="318"/>
      <c r="H26" s="318"/>
      <c r="I26" s="318"/>
      <c r="J26" s="318"/>
      <c r="K26" s="318"/>
      <c r="L26" s="318"/>
      <c r="M26" s="318"/>
      <c r="N26" s="318"/>
      <c r="O26" s="318"/>
      <c r="P26" s="318"/>
      <c r="Q26" s="318"/>
      <c r="R26" s="318"/>
      <c r="S26" s="318"/>
      <c r="T26" s="318"/>
      <c r="U26" s="318"/>
      <c r="V26" s="318"/>
      <c r="W26" s="318"/>
      <c r="X26" s="318"/>
      <c r="Y26" s="318"/>
      <c r="Z26" s="318"/>
      <c r="AA26" s="318"/>
      <c r="AB26" s="318"/>
      <c r="AC26" s="318"/>
      <c r="AD26" s="318"/>
      <c r="AE26" s="318"/>
      <c r="AF26" s="318"/>
      <c r="AG26" s="318"/>
      <c r="AH26" s="318"/>
      <c r="AI26" s="318"/>
      <c r="AJ26" s="318"/>
      <c r="AK26" s="318"/>
      <c r="AL26" s="318"/>
      <c r="AM26" s="318"/>
      <c r="AN26" s="318"/>
      <c r="AO26" s="318"/>
      <c r="AP26" s="318"/>
      <c r="AQ26" s="318"/>
      <c r="AR26" s="318"/>
      <c r="AS26" s="319"/>
      <c r="AT26" s="316"/>
      <c r="AU26" s="240"/>
    </row>
    <row r="27" spans="2:62" s="2" customFormat="1" ht="17.100000000000001" customHeight="1">
      <c r="B27" s="6"/>
      <c r="C27" s="255" t="s">
        <v>106</v>
      </c>
      <c r="D27" s="295"/>
      <c r="E27" s="295"/>
      <c r="F27" s="295"/>
      <c r="G27" s="295"/>
      <c r="H27" s="295"/>
      <c r="I27" s="295">
        <v>3.92619156806995</v>
      </c>
      <c r="J27" s="295"/>
      <c r="K27" s="295"/>
      <c r="L27" s="295"/>
      <c r="M27" s="295"/>
      <c r="N27" s="295"/>
      <c r="O27" s="295"/>
      <c r="P27" s="295">
        <v>104.40870295637284</v>
      </c>
      <c r="Q27" s="295"/>
      <c r="R27" s="295"/>
      <c r="S27" s="295"/>
      <c r="T27" s="295"/>
      <c r="U27" s="295"/>
      <c r="V27" s="295"/>
      <c r="W27" s="295"/>
      <c r="X27" s="295"/>
      <c r="Y27" s="295"/>
      <c r="Z27" s="295"/>
      <c r="AA27" s="295"/>
      <c r="AB27" s="295"/>
      <c r="AC27" s="295"/>
      <c r="AD27" s="295"/>
      <c r="AE27" s="295"/>
      <c r="AF27" s="295"/>
      <c r="AG27" s="295"/>
      <c r="AH27" s="295"/>
      <c r="AI27" s="295">
        <v>1104.4483069383962</v>
      </c>
      <c r="AJ27" s="295"/>
      <c r="AK27" s="295"/>
      <c r="AL27" s="295"/>
      <c r="AM27" s="295"/>
      <c r="AN27" s="295"/>
      <c r="AO27" s="295"/>
      <c r="AP27" s="295">
        <v>1016.7458025817971</v>
      </c>
      <c r="AQ27" s="295"/>
      <c r="AR27" s="295"/>
      <c r="AS27" s="286">
        <f>SUM(D27:AR27)/2</f>
        <v>1114.7645020223181</v>
      </c>
      <c r="AT27" s="312"/>
    </row>
    <row r="28" spans="2:62" s="2" customFormat="1" ht="17.100000000000001" customHeight="1">
      <c r="B28" s="6"/>
      <c r="C28" s="255" t="s">
        <v>107</v>
      </c>
      <c r="D28" s="295"/>
      <c r="E28" s="295"/>
      <c r="F28" s="295"/>
      <c r="G28" s="295"/>
      <c r="H28" s="295"/>
      <c r="I28" s="295">
        <v>3.8308355498486701</v>
      </c>
      <c r="J28" s="295"/>
      <c r="K28" s="295"/>
      <c r="L28" s="295"/>
      <c r="M28" s="295"/>
      <c r="N28" s="295"/>
      <c r="O28" s="295"/>
      <c r="P28" s="295">
        <v>2478.0719308716293</v>
      </c>
      <c r="Q28" s="295"/>
      <c r="R28" s="295"/>
      <c r="S28" s="295"/>
      <c r="T28" s="295"/>
      <c r="U28" s="295"/>
      <c r="V28" s="295"/>
      <c r="W28" s="295"/>
      <c r="X28" s="295"/>
      <c r="Y28" s="295"/>
      <c r="Z28" s="295"/>
      <c r="AA28" s="295"/>
      <c r="AB28" s="295"/>
      <c r="AC28" s="295"/>
      <c r="AD28" s="295"/>
      <c r="AE28" s="295"/>
      <c r="AF28" s="295"/>
      <c r="AG28" s="295"/>
      <c r="AH28" s="295"/>
      <c r="AI28" s="295">
        <v>4453.4992362222965</v>
      </c>
      <c r="AJ28" s="295"/>
      <c r="AK28" s="295"/>
      <c r="AL28" s="295"/>
      <c r="AM28" s="295"/>
      <c r="AN28" s="295"/>
      <c r="AO28" s="295"/>
      <c r="AP28" s="295">
        <v>1992.3881479322201</v>
      </c>
      <c r="AQ28" s="295"/>
      <c r="AR28" s="295"/>
      <c r="AS28" s="286">
        <f>SUM(D28:AR28)/2</f>
        <v>4463.8950752879973</v>
      </c>
      <c r="AT28" s="312"/>
    </row>
    <row r="29" spans="2:62" s="2" customFormat="1" ht="17.100000000000001" customHeight="1">
      <c r="B29" s="4"/>
      <c r="C29" s="255" t="s">
        <v>108</v>
      </c>
      <c r="D29" s="295"/>
      <c r="E29" s="295"/>
      <c r="F29" s="295"/>
      <c r="G29" s="295"/>
      <c r="H29" s="295"/>
      <c r="I29" s="295"/>
      <c r="J29" s="295"/>
      <c r="K29" s="295"/>
      <c r="L29" s="295"/>
      <c r="M29" s="295"/>
      <c r="N29" s="295"/>
      <c r="O29" s="295"/>
      <c r="P29" s="295">
        <v>1972.9403698730916</v>
      </c>
      <c r="Q29" s="295"/>
      <c r="R29" s="295"/>
      <c r="S29" s="295"/>
      <c r="T29" s="295"/>
      <c r="U29" s="295"/>
      <c r="V29" s="295"/>
      <c r="W29" s="295"/>
      <c r="X29" s="295"/>
      <c r="Y29" s="295"/>
      <c r="Z29" s="295"/>
      <c r="AA29" s="295"/>
      <c r="AB29" s="295"/>
      <c r="AC29" s="295"/>
      <c r="AD29" s="295"/>
      <c r="AE29" s="295"/>
      <c r="AF29" s="295"/>
      <c r="AG29" s="295"/>
      <c r="AH29" s="295"/>
      <c r="AI29" s="295">
        <v>4126.036963237837</v>
      </c>
      <c r="AJ29" s="295"/>
      <c r="AK29" s="295"/>
      <c r="AL29" s="295"/>
      <c r="AM29" s="295"/>
      <c r="AN29" s="295"/>
      <c r="AO29" s="295"/>
      <c r="AP29" s="295">
        <v>3691.1850050252078</v>
      </c>
      <c r="AQ29" s="295"/>
      <c r="AR29" s="295"/>
      <c r="AS29" s="286">
        <f>SUM(D29:AR29)/2</f>
        <v>4895.0811690680675</v>
      </c>
      <c r="AT29" s="312"/>
    </row>
    <row r="30" spans="2:62" s="2" customFormat="1" ht="20.100000000000001" customHeight="1">
      <c r="B30" s="6"/>
      <c r="C30" s="261" t="s">
        <v>11</v>
      </c>
      <c r="D30" s="285">
        <f t="shared" ref="D30:AR30" si="3">+SUM(D27:D29)</f>
        <v>0</v>
      </c>
      <c r="E30" s="285">
        <f t="shared" si="3"/>
        <v>0</v>
      </c>
      <c r="F30" s="285">
        <f t="shared" si="3"/>
        <v>0</v>
      </c>
      <c r="G30" s="285">
        <f t="shared" si="3"/>
        <v>0</v>
      </c>
      <c r="H30" s="285">
        <f t="shared" si="3"/>
        <v>0</v>
      </c>
      <c r="I30" s="285">
        <f t="shared" si="3"/>
        <v>7.7570271179186197</v>
      </c>
      <c r="J30" s="285">
        <f t="shared" si="3"/>
        <v>0</v>
      </c>
      <c r="K30" s="285">
        <f t="shared" si="3"/>
        <v>0</v>
      </c>
      <c r="L30" s="285">
        <f t="shared" si="3"/>
        <v>0</v>
      </c>
      <c r="M30" s="285">
        <f t="shared" si="3"/>
        <v>0</v>
      </c>
      <c r="N30" s="285">
        <f t="shared" si="3"/>
        <v>0</v>
      </c>
      <c r="O30" s="285">
        <f t="shared" si="3"/>
        <v>0</v>
      </c>
      <c r="P30" s="285">
        <f t="shared" si="3"/>
        <v>4555.4210037010944</v>
      </c>
      <c r="Q30" s="285">
        <f t="shared" si="3"/>
        <v>0</v>
      </c>
      <c r="R30" s="285">
        <f t="shared" si="3"/>
        <v>0</v>
      </c>
      <c r="S30" s="285">
        <f t="shared" si="3"/>
        <v>0</v>
      </c>
      <c r="T30" s="285">
        <f t="shared" si="3"/>
        <v>0</v>
      </c>
      <c r="U30" s="285">
        <f t="shared" si="3"/>
        <v>0</v>
      </c>
      <c r="V30" s="285">
        <f t="shared" si="3"/>
        <v>0</v>
      </c>
      <c r="W30" s="285">
        <f t="shared" si="3"/>
        <v>0</v>
      </c>
      <c r="X30" s="285">
        <f t="shared" si="3"/>
        <v>0</v>
      </c>
      <c r="Y30" s="285">
        <f t="shared" si="3"/>
        <v>0</v>
      </c>
      <c r="Z30" s="285">
        <f t="shared" si="3"/>
        <v>0</v>
      </c>
      <c r="AA30" s="285">
        <f t="shared" si="3"/>
        <v>0</v>
      </c>
      <c r="AB30" s="285">
        <f t="shared" si="3"/>
        <v>0</v>
      </c>
      <c r="AC30" s="285">
        <f t="shared" si="3"/>
        <v>0</v>
      </c>
      <c r="AD30" s="285">
        <f t="shared" si="3"/>
        <v>0</v>
      </c>
      <c r="AE30" s="285">
        <f t="shared" si="3"/>
        <v>0</v>
      </c>
      <c r="AF30" s="285">
        <f t="shared" si="3"/>
        <v>0</v>
      </c>
      <c r="AG30" s="285">
        <f t="shared" si="3"/>
        <v>0</v>
      </c>
      <c r="AH30" s="285">
        <f t="shared" si="3"/>
        <v>0</v>
      </c>
      <c r="AI30" s="285">
        <f t="shared" si="3"/>
        <v>9683.9845063985304</v>
      </c>
      <c r="AJ30" s="285">
        <f t="shared" si="3"/>
        <v>0</v>
      </c>
      <c r="AK30" s="285">
        <f t="shared" si="3"/>
        <v>0</v>
      </c>
      <c r="AL30" s="285">
        <f t="shared" si="3"/>
        <v>0</v>
      </c>
      <c r="AM30" s="285">
        <f t="shared" si="3"/>
        <v>0</v>
      </c>
      <c r="AN30" s="285">
        <f t="shared" si="3"/>
        <v>0</v>
      </c>
      <c r="AO30" s="285">
        <f t="shared" si="3"/>
        <v>0</v>
      </c>
      <c r="AP30" s="285">
        <f t="shared" si="3"/>
        <v>6700.3189555392255</v>
      </c>
      <c r="AQ30" s="285">
        <f t="shared" si="3"/>
        <v>0</v>
      </c>
      <c r="AR30" s="285">
        <f t="shared" si="3"/>
        <v>0</v>
      </c>
      <c r="AS30" s="286">
        <f>SUM(D30:AR30)/2</f>
        <v>10473.740746378386</v>
      </c>
      <c r="AT30" s="312"/>
    </row>
    <row r="31" spans="2:62" s="336" customFormat="1" ht="30" customHeight="1">
      <c r="B31" s="337"/>
      <c r="C31" s="330" t="s">
        <v>22</v>
      </c>
      <c r="D31" s="331"/>
      <c r="E31" s="331"/>
      <c r="F31" s="331"/>
      <c r="G31" s="331"/>
      <c r="H31" s="331"/>
      <c r="I31" s="331"/>
      <c r="J31" s="331"/>
      <c r="K31" s="331"/>
      <c r="L31" s="331"/>
      <c r="M31" s="331"/>
      <c r="N31" s="331"/>
      <c r="O31" s="331"/>
      <c r="P31" s="331"/>
      <c r="Q31" s="331"/>
      <c r="R31" s="331"/>
      <c r="S31" s="331"/>
      <c r="T31" s="331"/>
      <c r="U31" s="331"/>
      <c r="V31" s="331"/>
      <c r="W31" s="331"/>
      <c r="X31" s="331"/>
      <c r="Y31" s="331"/>
      <c r="Z31" s="331"/>
      <c r="AA31" s="331"/>
      <c r="AB31" s="331"/>
      <c r="AC31" s="331"/>
      <c r="AD31" s="331"/>
      <c r="AE31" s="331"/>
      <c r="AF31" s="331"/>
      <c r="AG31" s="331"/>
      <c r="AH31" s="331"/>
      <c r="AI31" s="331"/>
      <c r="AJ31" s="331"/>
      <c r="AK31" s="331"/>
      <c r="AL31" s="331"/>
      <c r="AM31" s="331"/>
      <c r="AN31" s="331"/>
      <c r="AO31" s="331"/>
      <c r="AP31" s="331"/>
      <c r="AQ31" s="331"/>
      <c r="AR31" s="331"/>
      <c r="AS31" s="332">
        <f>AS30</f>
        <v>10473.740746378386</v>
      </c>
      <c r="AT31" s="333"/>
    </row>
    <row r="32" spans="2:62" s="2" customFormat="1" ht="30" customHeight="1">
      <c r="B32" s="6"/>
      <c r="C32" s="261" t="s">
        <v>14</v>
      </c>
      <c r="D32" s="285">
        <f t="shared" ref="D32:AR32" si="4">+SUM(D30,D24)</f>
        <v>0</v>
      </c>
      <c r="E32" s="285">
        <f t="shared" si="4"/>
        <v>0</v>
      </c>
      <c r="F32" s="285">
        <f t="shared" si="4"/>
        <v>0</v>
      </c>
      <c r="G32" s="285">
        <f t="shared" si="4"/>
        <v>0</v>
      </c>
      <c r="H32" s="285">
        <f t="shared" si="4"/>
        <v>0</v>
      </c>
      <c r="I32" s="285">
        <f t="shared" si="4"/>
        <v>15.514054235837239</v>
      </c>
      <c r="J32" s="285">
        <f t="shared" si="4"/>
        <v>0</v>
      </c>
      <c r="K32" s="285">
        <f t="shared" si="4"/>
        <v>0</v>
      </c>
      <c r="L32" s="285">
        <f t="shared" si="4"/>
        <v>0</v>
      </c>
      <c r="M32" s="285">
        <f t="shared" si="4"/>
        <v>0</v>
      </c>
      <c r="N32" s="285">
        <f t="shared" si="4"/>
        <v>0</v>
      </c>
      <c r="O32" s="285">
        <f t="shared" si="4"/>
        <v>0</v>
      </c>
      <c r="P32" s="285">
        <f t="shared" si="4"/>
        <v>9425.541750266535</v>
      </c>
      <c r="Q32" s="285">
        <f t="shared" si="4"/>
        <v>0</v>
      </c>
      <c r="R32" s="285">
        <f t="shared" si="4"/>
        <v>0</v>
      </c>
      <c r="S32" s="285">
        <f t="shared" si="4"/>
        <v>0</v>
      </c>
      <c r="T32" s="285">
        <f t="shared" si="4"/>
        <v>0</v>
      </c>
      <c r="U32" s="285">
        <f t="shared" si="4"/>
        <v>0</v>
      </c>
      <c r="V32" s="285">
        <f t="shared" si="4"/>
        <v>0</v>
      </c>
      <c r="W32" s="285">
        <f t="shared" si="4"/>
        <v>1.1575340000000001</v>
      </c>
      <c r="X32" s="285">
        <f t="shared" si="4"/>
        <v>0</v>
      </c>
      <c r="Y32" s="285">
        <f t="shared" si="4"/>
        <v>0</v>
      </c>
      <c r="Z32" s="285">
        <f t="shared" si="4"/>
        <v>0</v>
      </c>
      <c r="AA32" s="285">
        <f t="shared" si="4"/>
        <v>0</v>
      </c>
      <c r="AB32" s="285">
        <f t="shared" si="4"/>
        <v>0</v>
      </c>
      <c r="AC32" s="285">
        <f t="shared" si="4"/>
        <v>0</v>
      </c>
      <c r="AD32" s="285">
        <f t="shared" si="4"/>
        <v>0</v>
      </c>
      <c r="AE32" s="285">
        <f t="shared" si="4"/>
        <v>0</v>
      </c>
      <c r="AF32" s="285">
        <f t="shared" si="4"/>
        <v>0</v>
      </c>
      <c r="AG32" s="285">
        <f t="shared" si="4"/>
        <v>0</v>
      </c>
      <c r="AH32" s="285">
        <f t="shared" si="4"/>
        <v>0</v>
      </c>
      <c r="AI32" s="285">
        <f t="shared" si="4"/>
        <v>20941.065591226416</v>
      </c>
      <c r="AJ32" s="285">
        <f t="shared" si="4"/>
        <v>0</v>
      </c>
      <c r="AK32" s="285">
        <f t="shared" si="4"/>
        <v>0</v>
      </c>
      <c r="AL32" s="285">
        <f t="shared" si="4"/>
        <v>0</v>
      </c>
      <c r="AM32" s="285">
        <f t="shared" si="4"/>
        <v>0</v>
      </c>
      <c r="AN32" s="285">
        <f t="shared" si="4"/>
        <v>0</v>
      </c>
      <c r="AO32" s="285">
        <f t="shared" si="4"/>
        <v>0</v>
      </c>
      <c r="AP32" s="285">
        <f t="shared" si="4"/>
        <v>14630.145175211765</v>
      </c>
      <c r="AQ32" s="285">
        <f t="shared" si="4"/>
        <v>0</v>
      </c>
      <c r="AR32" s="285">
        <f t="shared" si="4"/>
        <v>0</v>
      </c>
      <c r="AS32" s="286">
        <f>SUM(D32:AR32)/2</f>
        <v>22506.712052470277</v>
      </c>
      <c r="AT32" s="312"/>
      <c r="AV32" s="141"/>
    </row>
    <row r="33" spans="2:47" s="2" customFormat="1" ht="17.100000000000001" customHeight="1">
      <c r="B33" s="9"/>
      <c r="C33" s="263" t="s">
        <v>169</v>
      </c>
      <c r="D33" s="281"/>
      <c r="E33" s="281"/>
      <c r="F33" s="281"/>
      <c r="G33" s="281"/>
      <c r="H33" s="281"/>
      <c r="I33" s="281"/>
      <c r="J33" s="281"/>
      <c r="K33" s="281"/>
      <c r="L33" s="281"/>
      <c r="M33" s="281"/>
      <c r="N33" s="281"/>
      <c r="O33" s="281"/>
      <c r="P33" s="281"/>
      <c r="Q33" s="281"/>
      <c r="R33" s="281"/>
      <c r="S33" s="281"/>
      <c r="T33" s="281"/>
      <c r="U33" s="281"/>
      <c r="V33" s="281"/>
      <c r="W33" s="281"/>
      <c r="X33" s="281"/>
      <c r="Y33" s="281"/>
      <c r="Z33" s="281"/>
      <c r="AA33" s="281"/>
      <c r="AB33" s="281"/>
      <c r="AC33" s="281"/>
      <c r="AD33" s="281"/>
      <c r="AE33" s="281"/>
      <c r="AF33" s="281"/>
      <c r="AG33" s="281"/>
      <c r="AH33" s="281"/>
      <c r="AI33" s="281"/>
      <c r="AJ33" s="281"/>
      <c r="AK33" s="281"/>
      <c r="AL33" s="281"/>
      <c r="AM33" s="281"/>
      <c r="AN33" s="281"/>
      <c r="AO33" s="281"/>
      <c r="AP33" s="281"/>
      <c r="AQ33" s="281"/>
      <c r="AR33" s="281"/>
      <c r="AS33" s="286"/>
      <c r="AT33" s="312"/>
    </row>
    <row r="34" spans="2:47" s="2" customFormat="1" ht="30" customHeight="1">
      <c r="B34" s="6"/>
      <c r="C34" s="259" t="s">
        <v>15</v>
      </c>
      <c r="D34" s="285">
        <f t="shared" ref="D34:AR34" si="5">+SUM(D32,D18,D12)</f>
        <v>0</v>
      </c>
      <c r="E34" s="285">
        <f t="shared" si="5"/>
        <v>1160.0011179999999</v>
      </c>
      <c r="F34" s="285">
        <f t="shared" si="5"/>
        <v>0</v>
      </c>
      <c r="G34" s="285">
        <f t="shared" si="5"/>
        <v>0</v>
      </c>
      <c r="H34" s="285">
        <f t="shared" si="5"/>
        <v>0</v>
      </c>
      <c r="I34" s="285">
        <f t="shared" si="5"/>
        <v>129.25973523583724</v>
      </c>
      <c r="J34" s="285">
        <f t="shared" si="5"/>
        <v>11936.054338000002</v>
      </c>
      <c r="K34" s="285">
        <f t="shared" si="5"/>
        <v>0</v>
      </c>
      <c r="L34" s="285">
        <f t="shared" si="5"/>
        <v>646.06306099999995</v>
      </c>
      <c r="M34" s="285">
        <f t="shared" si="5"/>
        <v>0</v>
      </c>
      <c r="N34" s="285">
        <f t="shared" si="5"/>
        <v>2.4990939999999999</v>
      </c>
      <c r="O34" s="285">
        <f t="shared" si="5"/>
        <v>0.175485</v>
      </c>
      <c r="P34" s="285">
        <f t="shared" si="5"/>
        <v>22560.418143430034</v>
      </c>
      <c r="Q34" s="285">
        <f t="shared" si="5"/>
        <v>3642.8958950000001</v>
      </c>
      <c r="R34" s="285">
        <f t="shared" si="5"/>
        <v>0</v>
      </c>
      <c r="S34" s="285">
        <f t="shared" si="5"/>
        <v>356.79871800000001</v>
      </c>
      <c r="T34" s="285">
        <f t="shared" si="5"/>
        <v>0</v>
      </c>
      <c r="U34" s="285">
        <f t="shared" si="5"/>
        <v>0</v>
      </c>
      <c r="V34" s="285">
        <f t="shared" si="5"/>
        <v>18.173992999999999</v>
      </c>
      <c r="W34" s="285">
        <f t="shared" si="5"/>
        <v>597.98473800000011</v>
      </c>
      <c r="X34" s="285">
        <f t="shared" si="5"/>
        <v>0</v>
      </c>
      <c r="Y34" s="285">
        <f t="shared" si="5"/>
        <v>0</v>
      </c>
      <c r="Z34" s="285">
        <f t="shared" si="5"/>
        <v>40.984775999999997</v>
      </c>
      <c r="AA34" s="285">
        <f t="shared" si="5"/>
        <v>0</v>
      </c>
      <c r="AB34" s="285">
        <f t="shared" si="5"/>
        <v>0</v>
      </c>
      <c r="AC34" s="285">
        <f t="shared" si="5"/>
        <v>88.455366999999995</v>
      </c>
      <c r="AD34" s="285">
        <f t="shared" si="5"/>
        <v>10.496022</v>
      </c>
      <c r="AE34" s="285">
        <f t="shared" si="5"/>
        <v>0</v>
      </c>
      <c r="AF34" s="285">
        <f t="shared" si="5"/>
        <v>0</v>
      </c>
      <c r="AG34" s="285">
        <f t="shared" si="5"/>
        <v>0.45300699999999999</v>
      </c>
      <c r="AH34" s="285">
        <f t="shared" si="5"/>
        <v>0</v>
      </c>
      <c r="AI34" s="285">
        <f t="shared" si="5"/>
        <v>125448.17233074356</v>
      </c>
      <c r="AJ34" s="285">
        <f t="shared" si="5"/>
        <v>0</v>
      </c>
      <c r="AK34" s="285">
        <f t="shared" si="5"/>
        <v>61.024398000000005</v>
      </c>
      <c r="AL34" s="285">
        <f t="shared" si="5"/>
        <v>484.54196300000001</v>
      </c>
      <c r="AM34" s="285">
        <f t="shared" si="5"/>
        <v>0</v>
      </c>
      <c r="AN34" s="285">
        <f t="shared" si="5"/>
        <v>26.523589999999999</v>
      </c>
      <c r="AO34" s="285">
        <f t="shared" si="5"/>
        <v>0</v>
      </c>
      <c r="AP34" s="285">
        <f t="shared" si="5"/>
        <v>133636.6369795654</v>
      </c>
      <c r="AQ34" s="285">
        <f t="shared" si="5"/>
        <v>0.8006089999999999</v>
      </c>
      <c r="AR34" s="285">
        <f t="shared" si="5"/>
        <v>540.52836600000001</v>
      </c>
      <c r="AS34" s="286">
        <f>+SUM(AS32,AS18,AS12,AS33)</f>
        <v>150694.47086348743</v>
      </c>
      <c r="AT34" s="312"/>
    </row>
    <row r="35" spans="2:47" s="2" customFormat="1" ht="30" customHeight="1">
      <c r="B35" s="6"/>
      <c r="C35" s="255" t="s">
        <v>126</v>
      </c>
      <c r="D35" s="281"/>
      <c r="E35" s="281"/>
      <c r="F35" s="281"/>
      <c r="G35" s="281"/>
      <c r="H35" s="281"/>
      <c r="I35" s="281"/>
      <c r="J35" s="281"/>
      <c r="K35" s="281"/>
      <c r="L35" s="281"/>
      <c r="M35" s="281"/>
      <c r="N35" s="281"/>
      <c r="O35" s="281"/>
      <c r="P35" s="281"/>
      <c r="Q35" s="281"/>
      <c r="R35" s="281"/>
      <c r="S35" s="281"/>
      <c r="T35" s="281"/>
      <c r="U35" s="281"/>
      <c r="V35" s="281"/>
      <c r="W35" s="281"/>
      <c r="X35" s="281"/>
      <c r="Y35" s="281"/>
      <c r="Z35" s="281"/>
      <c r="AA35" s="281"/>
      <c r="AB35" s="281"/>
      <c r="AC35" s="281"/>
      <c r="AD35" s="281"/>
      <c r="AE35" s="281"/>
      <c r="AF35" s="281"/>
      <c r="AG35" s="281"/>
      <c r="AH35" s="281"/>
      <c r="AI35" s="281"/>
      <c r="AJ35" s="281"/>
      <c r="AK35" s="281"/>
      <c r="AL35" s="281"/>
      <c r="AM35" s="281"/>
      <c r="AN35" s="281"/>
      <c r="AO35" s="281"/>
      <c r="AP35" s="281"/>
      <c r="AQ35" s="281"/>
      <c r="AR35" s="281"/>
      <c r="AS35" s="286">
        <f>+SUM(AS33,AS31,AS25,AS18,AS13)</f>
        <v>151290.6785657712</v>
      </c>
      <c r="AT35" s="312"/>
    </row>
    <row r="36" spans="2:47" s="239" customFormat="1" ht="30" customHeight="1">
      <c r="B36" s="242"/>
      <c r="C36" s="262" t="s">
        <v>24</v>
      </c>
      <c r="D36" s="318"/>
      <c r="E36" s="320"/>
      <c r="F36" s="318"/>
      <c r="G36" s="318"/>
      <c r="H36" s="318"/>
      <c r="I36" s="318"/>
      <c r="J36" s="318"/>
      <c r="K36" s="318"/>
      <c r="L36" s="318"/>
      <c r="M36" s="318"/>
      <c r="N36" s="318"/>
      <c r="O36" s="318"/>
      <c r="P36" s="318"/>
      <c r="Q36" s="318"/>
      <c r="R36" s="318"/>
      <c r="S36" s="318"/>
      <c r="T36" s="318"/>
      <c r="U36" s="318"/>
      <c r="V36" s="318"/>
      <c r="W36" s="318"/>
      <c r="X36" s="318"/>
      <c r="Y36" s="318"/>
      <c r="Z36" s="318"/>
      <c r="AA36" s="318"/>
      <c r="AB36" s="318"/>
      <c r="AC36" s="318"/>
      <c r="AD36" s="318"/>
      <c r="AE36" s="318"/>
      <c r="AF36" s="318"/>
      <c r="AG36" s="318"/>
      <c r="AH36" s="318"/>
      <c r="AI36" s="318"/>
      <c r="AJ36" s="318"/>
      <c r="AK36" s="318"/>
      <c r="AL36" s="318"/>
      <c r="AM36" s="318"/>
      <c r="AN36" s="318"/>
      <c r="AO36" s="318"/>
      <c r="AP36" s="318"/>
      <c r="AQ36" s="318"/>
      <c r="AR36" s="318"/>
      <c r="AS36" s="321"/>
      <c r="AT36" s="316"/>
    </row>
    <row r="37" spans="2:47" s="2" customFormat="1" ht="17.100000000000001" customHeight="1">
      <c r="B37" s="9"/>
      <c r="C37" s="263" t="s">
        <v>170</v>
      </c>
      <c r="D37" s="295"/>
      <c r="E37" s="295">
        <v>6.3646999999999995E-2</v>
      </c>
      <c r="F37" s="295"/>
      <c r="G37" s="295"/>
      <c r="H37" s="295"/>
      <c r="I37" s="295">
        <v>4.2400000000000001E-4</v>
      </c>
      <c r="J37" s="295">
        <v>208.69309299999998</v>
      </c>
      <c r="K37" s="295"/>
      <c r="L37" s="295">
        <v>8.5981760000000005</v>
      </c>
      <c r="M37" s="295"/>
      <c r="N37" s="295">
        <v>0</v>
      </c>
      <c r="O37" s="295">
        <v>0</v>
      </c>
      <c r="P37" s="295">
        <v>63.824291000000002</v>
      </c>
      <c r="Q37" s="295">
        <v>0.13574800000000001</v>
      </c>
      <c r="R37" s="295"/>
      <c r="S37" s="295">
        <v>5.5410130000000004</v>
      </c>
      <c r="T37" s="295"/>
      <c r="U37" s="295"/>
      <c r="V37" s="295">
        <v>0</v>
      </c>
      <c r="W37" s="295">
        <v>0</v>
      </c>
      <c r="X37" s="295"/>
      <c r="Y37" s="295"/>
      <c r="Z37" s="295">
        <v>0</v>
      </c>
      <c r="AA37" s="295"/>
      <c r="AB37" s="295"/>
      <c r="AC37" s="295">
        <v>0.71337499999999998</v>
      </c>
      <c r="AD37" s="295">
        <v>0</v>
      </c>
      <c r="AE37" s="295"/>
      <c r="AF37" s="295"/>
      <c r="AG37" s="295">
        <v>3.5769999999999999E-3</v>
      </c>
      <c r="AH37" s="295"/>
      <c r="AI37" s="295">
        <v>368.01301999999998</v>
      </c>
      <c r="AJ37" s="295"/>
      <c r="AK37" s="295">
        <v>4.6959000000000001E-2</v>
      </c>
      <c r="AL37" s="295">
        <v>0</v>
      </c>
      <c r="AM37" s="295"/>
      <c r="AN37" s="295">
        <v>0.120703</v>
      </c>
      <c r="AO37" s="295"/>
      <c r="AP37" s="295">
        <v>523.92207699999994</v>
      </c>
      <c r="AQ37" s="295">
        <v>8.2710000000000006E-3</v>
      </c>
      <c r="AR37" s="295">
        <v>2.4610979999999998</v>
      </c>
      <c r="AS37" s="286">
        <f>SUM(D37:AR37)/2</f>
        <v>591.07273599999996</v>
      </c>
      <c r="AT37" s="312"/>
      <c r="AU37" s="371"/>
    </row>
    <row r="38" spans="2:47" s="2" customFormat="1" ht="17.100000000000001" customHeight="1">
      <c r="B38" s="10"/>
      <c r="C38" s="264" t="s">
        <v>171</v>
      </c>
      <c r="D38" s="295"/>
      <c r="E38" s="295">
        <v>53.538209000000002</v>
      </c>
      <c r="F38" s="295"/>
      <c r="G38" s="295"/>
      <c r="H38" s="295"/>
      <c r="I38" s="295">
        <v>1.049255</v>
      </c>
      <c r="J38" s="295">
        <v>296.08174100000002</v>
      </c>
      <c r="K38" s="295"/>
      <c r="L38" s="295">
        <v>5.5049210000000004</v>
      </c>
      <c r="M38" s="295"/>
      <c r="N38" s="295">
        <v>0.02</v>
      </c>
      <c r="O38" s="295">
        <v>8.5999999999999998E-4</v>
      </c>
      <c r="P38" s="295">
        <v>286.94605000000001</v>
      </c>
      <c r="Q38" s="295">
        <v>159.66900000000001</v>
      </c>
      <c r="R38" s="295"/>
      <c r="S38" s="295">
        <v>5.8921169999999998</v>
      </c>
      <c r="T38" s="295"/>
      <c r="U38" s="295"/>
      <c r="V38" s="295">
        <v>0.63999499999999998</v>
      </c>
      <c r="W38" s="295">
        <v>10.139923</v>
      </c>
      <c r="X38" s="374"/>
      <c r="Y38" s="374"/>
      <c r="Z38" s="295">
        <v>0.50791399999999998</v>
      </c>
      <c r="AA38" s="295"/>
      <c r="AB38" s="295"/>
      <c r="AC38" s="295">
        <v>0</v>
      </c>
      <c r="AD38" s="295">
        <v>0</v>
      </c>
      <c r="AE38" s="295"/>
      <c r="AF38" s="295"/>
      <c r="AG38" s="295">
        <v>0</v>
      </c>
      <c r="AH38" s="295"/>
      <c r="AI38" s="295">
        <v>3394.4591</v>
      </c>
      <c r="AJ38" s="295"/>
      <c r="AK38" s="295">
        <v>0.48688900000000002</v>
      </c>
      <c r="AL38" s="295">
        <v>3.2219730000000002</v>
      </c>
      <c r="AM38" s="295"/>
      <c r="AN38" s="295">
        <v>0</v>
      </c>
      <c r="AO38" s="295"/>
      <c r="AP38" s="295">
        <v>3304.9806939999999</v>
      </c>
      <c r="AQ38" s="295">
        <v>0</v>
      </c>
      <c r="AR38" s="295">
        <v>4.5309819999999998</v>
      </c>
      <c r="AS38" s="286">
        <f>SUM(D38:AR38)/2</f>
        <v>3763.8348114999999</v>
      </c>
      <c r="AT38" s="311"/>
    </row>
    <row r="39" spans="2:47" s="269" customFormat="1" ht="59.25" customHeight="1">
      <c r="B39" s="307"/>
      <c r="C39" s="392" t="s">
        <v>175</v>
      </c>
      <c r="D39" s="392"/>
      <c r="E39" s="392"/>
      <c r="F39" s="392"/>
      <c r="G39" s="392"/>
      <c r="H39" s="392"/>
      <c r="I39" s="392"/>
      <c r="J39" s="392"/>
      <c r="K39" s="392"/>
      <c r="L39" s="392"/>
      <c r="M39" s="392"/>
      <c r="N39" s="392"/>
      <c r="O39" s="392"/>
      <c r="P39" s="392"/>
      <c r="Q39" s="392"/>
      <c r="R39" s="392"/>
      <c r="S39" s="392"/>
      <c r="T39" s="392"/>
      <c r="U39" s="392"/>
      <c r="V39" s="392"/>
      <c r="W39" s="392"/>
      <c r="X39" s="392"/>
      <c r="Y39" s="392"/>
      <c r="Z39" s="392"/>
      <c r="AA39" s="392"/>
      <c r="AB39" s="392"/>
      <c r="AC39" s="392"/>
      <c r="AD39" s="392"/>
      <c r="AE39" s="392"/>
      <c r="AF39" s="392"/>
      <c r="AG39" s="392"/>
      <c r="AH39" s="392"/>
      <c r="AI39" s="392"/>
      <c r="AJ39" s="392"/>
      <c r="AK39" s="392"/>
      <c r="AL39" s="392"/>
      <c r="AM39" s="392"/>
      <c r="AN39" s="392"/>
      <c r="AO39" s="392"/>
      <c r="AP39" s="392"/>
      <c r="AQ39" s="392"/>
      <c r="AR39" s="392"/>
      <c r="AS39" s="392"/>
      <c r="AT39" s="310"/>
    </row>
    <row r="40" spans="2:47" s="2" customFormat="1" ht="18" customHeight="1">
      <c r="B40" s="14" t="s">
        <v>158</v>
      </c>
      <c r="C40" s="26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  <c r="AO40" s="11"/>
      <c r="AP40" s="11"/>
      <c r="AQ40" s="11"/>
      <c r="AR40" s="11"/>
    </row>
  </sheetData>
  <sheetProtection formatCells="0" formatColumns="0"/>
  <mergeCells count="5">
    <mergeCell ref="C39:AS39"/>
    <mergeCell ref="C2:AS2"/>
    <mergeCell ref="C3:AS3"/>
    <mergeCell ref="C4:AS4"/>
    <mergeCell ref="C5:AS5"/>
  </mergeCells>
  <phoneticPr fontId="0" type="noConversion"/>
  <conditionalFormatting sqref="AS25 AS31 AS35 AS33 D27:AS30 D32:AS32 D34:AS34 D9:AR12 D15:AS18 D21:AS24 AS9:AS13 D37:AS38">
    <cfRule type="expression" dxfId="9" priority="3" stopIfTrue="1">
      <formula>AND(D9&lt;&gt;"",OR(D9&lt;0,NOT(ISNUMBER(D9))))</formula>
    </cfRule>
  </conditionalFormatting>
  <pageMargins left="0.74803149606299213" right="0.39370078740157483" top="0.98425196850393704" bottom="0.98425196850393704" header="0.51181102362204722" footer="0.51181102362204722"/>
  <pageSetup paperSize="9" scale="40" orientation="landscape" r:id="rId1"/>
  <headerFooter alignWithMargins="0">
    <oddFooter>&amp;R2013 Triennial Central Bank Survey</oddFooter>
  </headerFooter>
  <ignoredErrors>
    <ignoredError sqref="P36:Q36 D36 AN36:AR36 E36:G36 AS12 D26 H36:J36 K22:K24 AS36:AS38 AN34:AR34 AS24 D14 AS30 AS27:AS29 D27:D29 D19:D20 AS9:AS11 D24 AS21:AS23 AN14:AR14 D30 AN32:AR32 L36:N36 U12:AM12 D21:D23 AN12:AR12 AS17 D32 K19:K20 U26:AM26 AS35 U32:AM32 AS26 E19:J20 AS19:AS20 D18 AS18 AS14 D34 AS15 AN26:AR26 U19:AM20 AN19:AR20 U14:AM14 U36:AM36 D13 R36:T36 E14:T14 L19:T20 E32:T32 E26:T26 E12:T12 E34:T34 U34:AM34 AN18:AR18 U18:AM18 E18:T18 L24:T24 L21:O23 Q21:T23 U24:AM24 U23:V23 X23:AH23 U21:AH22 AJ21:AM22 AJ23:AM23 AN24:AR24 AN21:AO23 AQ21:AR23 E30:T30 E29:O29 Q27:T29 U30:AM30 U27:AH29 AJ27:AM29 AN30:AR30 AN27:AO29 AQ27:AR29 E23:J24 E21:H22 J21:J22 E27:H28 J27:O28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indexed="43"/>
    <pageSetUpPr fitToPage="1"/>
  </sheetPr>
  <dimension ref="A1:BN58"/>
  <sheetViews>
    <sheetView zoomScale="60" zoomScaleNormal="75" workbookViewId="0">
      <pane xSplit="3" ySplit="13" topLeftCell="AI38" activePane="bottomRight" state="frozen"/>
      <selection activeCell="AS48" sqref="AS48"/>
      <selection pane="topRight" activeCell="AS48" sqref="AS48"/>
      <selection pane="bottomLeft" activeCell="AS48" sqref="AS48"/>
      <selection pane="bottomRight" activeCell="G20" sqref="G20"/>
    </sheetView>
  </sheetViews>
  <sheetFormatPr defaultRowHeight="12"/>
  <cols>
    <col min="1" max="1" width="2.7109375" style="63" customWidth="1"/>
    <col min="2" max="2" width="9.140625" style="63"/>
    <col min="3" max="3" width="37.42578125" style="63" customWidth="1"/>
    <col min="4" max="15" width="9.140625" style="63"/>
    <col min="16" max="16" width="15.5703125" style="63" bestFit="1" customWidth="1"/>
    <col min="17" max="17" width="10" style="63" bestFit="1" customWidth="1"/>
    <col min="18" max="33" width="9.140625" style="63"/>
    <col min="34" max="34" width="11.7109375" style="63" bestFit="1" customWidth="1"/>
    <col min="35" max="35" width="11.7109375" style="63" customWidth="1"/>
    <col min="36" max="16384" width="9.140625" style="63"/>
  </cols>
  <sheetData>
    <row r="1" spans="1:48" s="19" customFormat="1" ht="27" customHeight="1">
      <c r="A1" s="15" t="s">
        <v>20</v>
      </c>
      <c r="B1" s="16"/>
      <c r="C1" s="16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8"/>
      <c r="AG1" s="18"/>
    </row>
    <row r="2" spans="1:48" s="19" customFormat="1" ht="18" customHeight="1">
      <c r="A2" s="20"/>
      <c r="B2" s="21"/>
      <c r="C2" s="21"/>
      <c r="D2" s="22"/>
      <c r="E2" s="23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4"/>
    </row>
    <row r="3" spans="1:48" s="19" customFormat="1" ht="18" customHeight="1" thickBot="1">
      <c r="A3" s="21"/>
      <c r="B3" s="25" t="s">
        <v>1</v>
      </c>
      <c r="C3" s="25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6"/>
    </row>
    <row r="4" spans="1:48" s="19" customFormat="1" ht="18" customHeight="1" thickBot="1">
      <c r="A4" s="21"/>
      <c r="B4" s="25" t="s">
        <v>2</v>
      </c>
      <c r="C4" s="25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64" t="s">
        <v>109</v>
      </c>
      <c r="Q4" s="229">
        <v>5.0000000000000001E-3</v>
      </c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6"/>
    </row>
    <row r="5" spans="1:48" s="19" customFormat="1" ht="18" customHeight="1">
      <c r="A5" s="20"/>
      <c r="B5" s="21"/>
      <c r="C5" s="21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6"/>
      <c r="AH5" s="72"/>
      <c r="AI5" s="72"/>
    </row>
    <row r="6" spans="1:48" s="19" customFormat="1" ht="18" customHeight="1">
      <c r="A6" s="25"/>
      <c r="B6" s="25" t="s">
        <v>79</v>
      </c>
      <c r="C6" s="25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7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6"/>
      <c r="AH6" s="72"/>
      <c r="AI6" s="72"/>
    </row>
    <row r="7" spans="1:48" s="19" customFormat="1" ht="18" customHeight="1">
      <c r="A7" s="25"/>
      <c r="B7" s="25" t="s">
        <v>104</v>
      </c>
      <c r="C7" s="25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74"/>
      <c r="Q7" s="7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6"/>
    </row>
    <row r="8" spans="1:48" s="19" customFormat="1" ht="18" customHeight="1">
      <c r="A8" s="25"/>
      <c r="B8" s="27" t="s">
        <v>3</v>
      </c>
      <c r="C8" s="27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74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6"/>
    </row>
    <row r="9" spans="1:48" s="19" customFormat="1" ht="18" customHeight="1">
      <c r="A9" s="25"/>
      <c r="B9" s="27"/>
      <c r="C9" s="27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74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6"/>
    </row>
    <row r="10" spans="1:48" s="19" customFormat="1" ht="18" customHeight="1">
      <c r="A10" s="25"/>
      <c r="B10" s="27"/>
      <c r="C10" s="27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74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6"/>
    </row>
    <row r="11" spans="1:48" s="32" customFormat="1" ht="18" customHeight="1">
      <c r="A11" s="28"/>
      <c r="B11" s="29"/>
      <c r="C11" s="29"/>
      <c r="D11" s="30"/>
      <c r="E11" s="30"/>
      <c r="F11" s="30"/>
      <c r="G11" s="31"/>
      <c r="H11" s="31"/>
      <c r="I11" s="31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</row>
    <row r="12" spans="1:48" s="36" customFormat="1" ht="49.5" customHeight="1">
      <c r="A12" s="33"/>
      <c r="B12" s="34"/>
      <c r="C12" s="35"/>
      <c r="D12" s="396" t="s">
        <v>5</v>
      </c>
      <c r="E12" s="394" t="s">
        <v>53</v>
      </c>
      <c r="F12" s="394" t="s">
        <v>6</v>
      </c>
      <c r="G12" s="394" t="s">
        <v>7</v>
      </c>
      <c r="H12" s="394" t="s">
        <v>8</v>
      </c>
      <c r="I12" s="394" t="s">
        <v>151</v>
      </c>
      <c r="J12" s="398" t="s">
        <v>85</v>
      </c>
      <c r="K12" s="399"/>
      <c r="L12" s="399"/>
      <c r="M12" s="399"/>
      <c r="N12" s="399"/>
      <c r="O12" s="399"/>
      <c r="P12" s="399"/>
      <c r="Q12" s="399"/>
      <c r="R12" s="399"/>
      <c r="S12" s="399"/>
      <c r="T12" s="399"/>
      <c r="U12" s="399"/>
      <c r="V12" s="399"/>
      <c r="W12" s="399"/>
      <c r="X12" s="399"/>
      <c r="Y12" s="399"/>
      <c r="Z12" s="399"/>
      <c r="AA12" s="399"/>
      <c r="AB12" s="399"/>
      <c r="AC12" s="399"/>
      <c r="AD12" s="399"/>
      <c r="AE12" s="399"/>
      <c r="AF12" s="399"/>
      <c r="AG12" s="399"/>
      <c r="AH12" s="399"/>
      <c r="AI12" s="399"/>
      <c r="AJ12" s="399"/>
      <c r="AK12" s="399"/>
      <c r="AL12" s="399"/>
      <c r="AM12" s="399"/>
      <c r="AN12" s="399"/>
      <c r="AO12" s="399"/>
      <c r="AP12" s="399"/>
      <c r="AQ12" s="399"/>
      <c r="AR12" s="400"/>
      <c r="AS12" s="394" t="s">
        <v>9</v>
      </c>
    </row>
    <row r="13" spans="1:48" s="36" customFormat="1" ht="27.95" customHeight="1">
      <c r="A13" s="37"/>
      <c r="B13" s="38" t="s">
        <v>4</v>
      </c>
      <c r="C13" s="39"/>
      <c r="D13" s="397"/>
      <c r="E13" s="395"/>
      <c r="F13" s="395"/>
      <c r="G13" s="395"/>
      <c r="H13" s="395"/>
      <c r="I13" s="395"/>
      <c r="J13" s="40" t="s">
        <v>110</v>
      </c>
      <c r="K13" s="40" t="s">
        <v>149</v>
      </c>
      <c r="L13" s="40" t="s">
        <v>111</v>
      </c>
      <c r="M13" s="40" t="s">
        <v>62</v>
      </c>
      <c r="N13" s="40" t="s">
        <v>112</v>
      </c>
      <c r="O13" s="40" t="s">
        <v>75</v>
      </c>
      <c r="P13" s="40" t="s">
        <v>113</v>
      </c>
      <c r="Q13" s="40" t="s">
        <v>63</v>
      </c>
      <c r="R13" s="40" t="s">
        <v>61</v>
      </c>
      <c r="S13" s="40" t="s">
        <v>114</v>
      </c>
      <c r="T13" s="40" t="s">
        <v>64</v>
      </c>
      <c r="U13" s="40" t="s">
        <v>65</v>
      </c>
      <c r="V13" s="40" t="s">
        <v>76</v>
      </c>
      <c r="W13" s="40" t="s">
        <v>115</v>
      </c>
      <c r="X13" s="40" t="s">
        <v>77</v>
      </c>
      <c r="Y13" s="40" t="s">
        <v>66</v>
      </c>
      <c r="Z13" s="40" t="s">
        <v>116</v>
      </c>
      <c r="AA13" s="40" t="s">
        <v>117</v>
      </c>
      <c r="AB13" s="40" t="s">
        <v>67</v>
      </c>
      <c r="AC13" s="40" t="s">
        <v>118</v>
      </c>
      <c r="AD13" s="40" t="s">
        <v>81</v>
      </c>
      <c r="AE13" s="40" t="s">
        <v>78</v>
      </c>
      <c r="AF13" s="40" t="s">
        <v>119</v>
      </c>
      <c r="AG13" s="40" t="s">
        <v>68</v>
      </c>
      <c r="AH13" s="40" t="s">
        <v>69</v>
      </c>
      <c r="AI13" s="40" t="s">
        <v>150</v>
      </c>
      <c r="AJ13" s="40" t="s">
        <v>70</v>
      </c>
      <c r="AK13" s="40" t="s">
        <v>120</v>
      </c>
      <c r="AL13" s="40" t="s">
        <v>82</v>
      </c>
      <c r="AM13" s="40" t="s">
        <v>122</v>
      </c>
      <c r="AN13" s="40" t="s">
        <v>71</v>
      </c>
      <c r="AO13" s="40" t="s">
        <v>72</v>
      </c>
      <c r="AP13" s="40" t="s">
        <v>73</v>
      </c>
      <c r="AQ13" s="40" t="s">
        <v>74</v>
      </c>
      <c r="AR13" s="40" t="s">
        <v>123</v>
      </c>
      <c r="AS13" s="395"/>
    </row>
    <row r="14" spans="1:48" s="36" customFormat="1" ht="18" customHeight="1">
      <c r="A14" s="41"/>
      <c r="B14" s="42" t="s">
        <v>21</v>
      </c>
      <c r="C14" s="43"/>
      <c r="D14" s="44"/>
      <c r="E14" s="44" t="s">
        <v>10</v>
      </c>
      <c r="F14" s="44"/>
      <c r="G14" s="44"/>
      <c r="H14" s="44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4"/>
      <c r="Z14" s="44"/>
      <c r="AA14" s="44"/>
      <c r="AB14" s="44"/>
      <c r="AC14" s="44"/>
      <c r="AD14" s="44"/>
      <c r="AE14" s="44"/>
      <c r="AF14" s="44"/>
      <c r="AG14" s="44"/>
      <c r="AH14" s="44"/>
      <c r="AI14" s="44"/>
      <c r="AJ14" s="44"/>
      <c r="AK14" s="44"/>
      <c r="AL14" s="44"/>
      <c r="AM14" s="44"/>
      <c r="AN14" s="44"/>
      <c r="AO14" s="44"/>
      <c r="AP14" s="44"/>
      <c r="AQ14" s="44"/>
      <c r="AR14" s="44"/>
      <c r="AS14" s="44"/>
      <c r="AV14" s="45"/>
    </row>
    <row r="15" spans="1:48" s="36" customFormat="1" ht="18" customHeight="1">
      <c r="A15" s="41"/>
      <c r="B15" s="42" t="s">
        <v>58</v>
      </c>
      <c r="C15" s="43"/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4"/>
      <c r="U15" s="44"/>
      <c r="V15" s="44"/>
      <c r="W15" s="44"/>
      <c r="X15" s="44"/>
      <c r="Y15" s="44"/>
      <c r="Z15" s="44"/>
      <c r="AA15" s="44"/>
      <c r="AB15" s="44"/>
      <c r="AC15" s="44"/>
      <c r="AD15" s="44"/>
      <c r="AE15" s="44"/>
      <c r="AF15" s="44"/>
      <c r="AG15" s="44"/>
      <c r="AH15" s="44"/>
      <c r="AI15" s="44"/>
      <c r="AJ15" s="44"/>
      <c r="AK15" s="44"/>
      <c r="AL15" s="44"/>
      <c r="AM15" s="44"/>
      <c r="AN15" s="44"/>
      <c r="AO15" s="44"/>
      <c r="AP15" s="44"/>
      <c r="AQ15" s="44"/>
      <c r="AR15" s="44"/>
      <c r="AS15" s="44"/>
      <c r="AV15" s="45"/>
    </row>
    <row r="16" spans="1:48" s="36" customFormat="1" ht="18" customHeight="1">
      <c r="A16" s="46"/>
      <c r="B16" s="47" t="s">
        <v>106</v>
      </c>
      <c r="C16" s="48"/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67"/>
      <c r="Q16" s="67"/>
      <c r="R16" s="67"/>
      <c r="S16" s="67"/>
      <c r="T16" s="67"/>
      <c r="U16" s="67"/>
      <c r="V16" s="67"/>
      <c r="W16" s="67"/>
      <c r="X16" s="67"/>
      <c r="Y16" s="67"/>
      <c r="Z16" s="67"/>
      <c r="AA16" s="67"/>
      <c r="AB16" s="67"/>
      <c r="AC16" s="67"/>
      <c r="AD16" s="67"/>
      <c r="AE16" s="67"/>
      <c r="AF16" s="67"/>
      <c r="AG16" s="67"/>
      <c r="AH16" s="67"/>
      <c r="AI16" s="67"/>
      <c r="AJ16" s="67"/>
      <c r="AK16" s="67"/>
      <c r="AL16" s="67"/>
      <c r="AM16" s="67"/>
      <c r="AN16" s="67"/>
      <c r="AO16" s="67"/>
      <c r="AP16" s="67"/>
      <c r="AQ16" s="67"/>
      <c r="AR16" s="67"/>
      <c r="AS16" s="76">
        <f>+IF('O1'!AS9&lt;&gt;"",IF((1+OUT_1_Check!$Q$4)*SUM('O1'!D9:AR9)&lt;2*'O1'!AS9,1,IF((1-OUT_1_Check!$Q$4)*SUM('O1'!D9:AR9)&gt;2*'O1'!AS9,1,0)),IF(SUM('O1'!D9:AR9)&lt;&gt;0,1,0))</f>
        <v>0</v>
      </c>
      <c r="AT16" s="96"/>
      <c r="AV16" s="45"/>
    </row>
    <row r="17" spans="1:66" s="45" customFormat="1" ht="18" customHeight="1">
      <c r="A17" s="49"/>
      <c r="B17" s="47" t="s">
        <v>107</v>
      </c>
      <c r="C17" s="48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7"/>
      <c r="Q17" s="67"/>
      <c r="R17" s="67"/>
      <c r="S17" s="67"/>
      <c r="T17" s="67"/>
      <c r="U17" s="67"/>
      <c r="V17" s="67"/>
      <c r="W17" s="67"/>
      <c r="X17" s="67"/>
      <c r="Y17" s="67"/>
      <c r="Z17" s="67"/>
      <c r="AA17" s="67"/>
      <c r="AB17" s="67"/>
      <c r="AC17" s="67"/>
      <c r="AD17" s="67"/>
      <c r="AE17" s="67"/>
      <c r="AF17" s="67"/>
      <c r="AG17" s="67"/>
      <c r="AH17" s="67"/>
      <c r="AI17" s="67"/>
      <c r="AJ17" s="67"/>
      <c r="AK17" s="67"/>
      <c r="AL17" s="67"/>
      <c r="AM17" s="67"/>
      <c r="AN17" s="67"/>
      <c r="AO17" s="67"/>
      <c r="AP17" s="67"/>
      <c r="AQ17" s="67"/>
      <c r="AR17" s="67"/>
      <c r="AS17" s="76">
        <f>+IF('O1'!AS10&lt;&gt;"",IF((1+OUT_1_Check!$Q$4)*SUM('O1'!D10:AR10)&lt;2*'O1'!AS10,1,IF((1-OUT_1_Check!$Q$4)*SUM('O1'!D10:AR10)&gt;2*'O1'!AS10,1,0)),IF(SUM('O1'!D10:AR10)&lt;&gt;0,1,0))</f>
        <v>0</v>
      </c>
      <c r="AT17" s="36"/>
      <c r="AU17" s="36"/>
      <c r="AW17" s="36"/>
      <c r="AX17" s="36"/>
      <c r="AY17" s="36"/>
      <c r="AZ17" s="36"/>
      <c r="BA17" s="36"/>
      <c r="BB17" s="36"/>
      <c r="BC17" s="36"/>
      <c r="BD17" s="36"/>
      <c r="BE17" s="36"/>
      <c r="BF17" s="36"/>
      <c r="BG17" s="36"/>
      <c r="BH17" s="36"/>
      <c r="BI17" s="36"/>
      <c r="BJ17" s="36"/>
      <c r="BK17" s="36"/>
      <c r="BL17" s="36"/>
      <c r="BM17" s="36"/>
      <c r="BN17" s="36"/>
    </row>
    <row r="18" spans="1:66" s="45" customFormat="1" ht="18" customHeight="1">
      <c r="A18" s="49"/>
      <c r="B18" s="47" t="s">
        <v>108</v>
      </c>
      <c r="C18" s="48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67"/>
      <c r="Z18" s="67"/>
      <c r="AA18" s="67"/>
      <c r="AB18" s="67"/>
      <c r="AC18" s="67"/>
      <c r="AD18" s="67"/>
      <c r="AE18" s="67"/>
      <c r="AF18" s="67"/>
      <c r="AG18" s="67"/>
      <c r="AH18" s="67"/>
      <c r="AI18" s="67"/>
      <c r="AJ18" s="67"/>
      <c r="AK18" s="67"/>
      <c r="AL18" s="67"/>
      <c r="AM18" s="67"/>
      <c r="AN18" s="67"/>
      <c r="AO18" s="67"/>
      <c r="AP18" s="67"/>
      <c r="AQ18" s="67"/>
      <c r="AR18" s="67"/>
      <c r="AS18" s="76">
        <f>+IF('O1'!AS11&lt;&gt;"",IF((1+OUT_1_Check!$Q$4)*SUM('O1'!D11:AR11)&lt;2*'O1'!AS11,1,IF((1-OUT_1_Check!$Q$4)*SUM('O1'!D11:AR11)&gt;2*'O1'!AS11,1,0)),IF(SUM('O1'!D11:AR11)&lt;&gt;0,1,0))</f>
        <v>0</v>
      </c>
      <c r="AT18" s="36"/>
      <c r="AU18" s="36"/>
      <c r="AW18" s="36"/>
      <c r="AX18" s="36"/>
      <c r="AY18" s="36"/>
      <c r="AZ18" s="36"/>
      <c r="BA18" s="36"/>
      <c r="BB18" s="36"/>
      <c r="BC18" s="36"/>
      <c r="BD18" s="36"/>
      <c r="BE18" s="36"/>
      <c r="BF18" s="36"/>
      <c r="BG18" s="36"/>
      <c r="BH18" s="36"/>
      <c r="BI18" s="36"/>
      <c r="BJ18" s="36"/>
      <c r="BK18" s="36"/>
      <c r="BL18" s="36"/>
      <c r="BM18" s="36"/>
      <c r="BN18" s="36"/>
    </row>
    <row r="19" spans="1:66" s="36" customFormat="1" ht="18" customHeight="1">
      <c r="A19" s="46"/>
      <c r="B19" s="48" t="s">
        <v>11</v>
      </c>
      <c r="C19" s="48"/>
      <c r="D19" s="66">
        <f>+IF('O1'!D12&lt;&gt;"", IF((1+OUT_1_Check!$Q$4)*SUM('O1'!D9:D11)&lt;'O1'!D12,1,IF((1-OUT_1_Check!$Q$4)*SUM('O1'!D9:D11)&gt;'O1'!D12,1,0)),IF(SUM('O1'!D9:D11)&lt;&gt;0,1,0))</f>
        <v>0</v>
      </c>
      <c r="E19" s="66">
        <f>+IF('O1'!E12&lt;&gt;"", IF((1+OUT_1_Check!$Q$4)*SUM('O1'!E9:E11)&lt;'O1'!E12,1,IF((1-OUT_1_Check!$Q$4)*SUM('O1'!E9:E11)&gt;'O1'!E12,1,0)),IF(SUM('O1'!E9:E11)&lt;&gt;0,1,0))</f>
        <v>0</v>
      </c>
      <c r="F19" s="66">
        <f>+IF('O1'!F12&lt;&gt;"", IF((1+OUT_1_Check!$Q$4)*SUM('O1'!F9:F11)&lt;'O1'!F12,1,IF((1-OUT_1_Check!$Q$4)*SUM('O1'!F9:F11)&gt;'O1'!F12,1,0)),IF(SUM('O1'!F9:F11)&lt;&gt;0,1,0))</f>
        <v>0</v>
      </c>
      <c r="G19" s="66">
        <f>+IF('O1'!G12&lt;&gt;"", IF((1+OUT_1_Check!$Q$4)*SUM('O1'!G9:G11)&lt;'O1'!G12,1,IF((1-OUT_1_Check!$Q$4)*SUM('O1'!G9:G11)&gt;'O1'!G12,1,0)),IF(SUM('O1'!G9:G11)&lt;&gt;0,1,0))</f>
        <v>0</v>
      </c>
      <c r="H19" s="66">
        <f>+IF('O1'!H12&lt;&gt;"", IF((1+OUT_1_Check!$Q$4)*SUM('O1'!H9:H11)&lt;'O1'!H12,1,IF((1-OUT_1_Check!$Q$4)*SUM('O1'!H9:H11)&gt;'O1'!H12,1,0)),IF(SUM('O1'!H9:H11)&lt;&gt;0,1,0))</f>
        <v>0</v>
      </c>
      <c r="I19" s="66">
        <f>+IF('O1'!I12&lt;&gt;"", IF((1+OUT_1_Check!$Q$4)*SUM('O1'!I9:I11)&lt;'O1'!I12,1,IF((1-OUT_1_Check!$Q$4)*SUM('O1'!I9:I11)&gt;'O1'!I12,1,0)),IF(SUM('O1'!I9:I11)&lt;&gt;0,1,0))</f>
        <v>0</v>
      </c>
      <c r="J19" s="66">
        <f>+IF('O1'!J12&lt;&gt;"", IF((1+OUT_1_Check!$Q$4)*SUM('O1'!J9:J11)&lt;'O1'!J12,1,IF((1-OUT_1_Check!$Q$4)*SUM('O1'!J9:J11)&gt;'O1'!J12,1,0)),IF(SUM('O1'!J9:J11)&lt;&gt;0,1,0))</f>
        <v>0</v>
      </c>
      <c r="K19" s="66">
        <f>+IF('O1'!L12&lt;&gt;"", IF((1+OUT_1_Check!$Q$4)*SUM('O1'!L9:L11)&lt;'O1'!L12,1,IF((1-OUT_1_Check!$Q$4)*SUM('O1'!L9:L11)&gt;'O1'!L12,1,0)),IF(SUM('O1'!L9:L11)&lt;&gt;0,1,0))</f>
        <v>0</v>
      </c>
      <c r="L19" s="66">
        <f>+IF('O1'!M12&lt;&gt;"", IF((1+OUT_1_Check!$Q$4)*SUM('O1'!M9:M11)&lt;'O1'!M12,1,IF((1-OUT_1_Check!$Q$4)*SUM('O1'!M9:M11)&gt;'O1'!M12,1,0)),IF(SUM('O1'!M9:M11)&lt;&gt;0,1,0))</f>
        <v>0</v>
      </c>
      <c r="M19" s="66">
        <f>+IF('O1'!N12&lt;&gt;"", IF((1+OUT_1_Check!$Q$4)*SUM('O1'!N9:N11)&lt;'O1'!N12,1,IF((1-OUT_1_Check!$Q$4)*SUM('O1'!N9:N11)&gt;'O1'!N12,1,0)),IF(SUM('O1'!N9:N11)&lt;&gt;0,1,0))</f>
        <v>0</v>
      </c>
      <c r="N19" s="66">
        <f>+IF('O1'!P12&lt;&gt;"", IF((1+OUT_1_Check!$Q$4)*SUM('O1'!P9:P11)&lt;'O1'!P12,1,IF((1-OUT_1_Check!$Q$4)*SUM('O1'!P9:P11)&gt;'O1'!P12,1,0)),IF(SUM('O1'!P9:P11)&lt;&gt;0,1,0))</f>
        <v>0</v>
      </c>
      <c r="O19" s="66">
        <f>+IF('O1'!Q12&lt;&gt;"", IF((1+OUT_1_Check!$Q$4)*SUM('O1'!Q9:Q11)&lt;'O1'!Q12,1,IF((1-OUT_1_Check!$Q$4)*SUM('O1'!Q9:Q11)&gt;'O1'!Q12,1,0)),IF(SUM('O1'!Q9:Q11)&lt;&gt;0,1,0))</f>
        <v>0</v>
      </c>
      <c r="P19" s="66">
        <f>+IF('O1'!R12&lt;&gt;"", IF((1+OUT_1_Check!$Q$4)*SUM('O1'!R9:R11)&lt;'O1'!R12,1,IF((1-OUT_1_Check!$Q$4)*SUM('O1'!R9:R11)&gt;'O1'!R12,1,0)),IF(SUM('O1'!R9:R11)&lt;&gt;0,1,0))</f>
        <v>0</v>
      </c>
      <c r="Q19" s="66">
        <f>+IF('O1'!S12&lt;&gt;"", IF((1+OUT_1_Check!$Q$4)*SUM('O1'!S9:S11)&lt;'O1'!S12,1,IF((1-OUT_1_Check!$Q$4)*SUM('O1'!S9:S11)&gt;'O1'!S12,1,0)),IF(SUM('O1'!S9:S11)&lt;&gt;0,1,0))</f>
        <v>0</v>
      </c>
      <c r="R19" s="66">
        <f>+IF('O1'!T12&lt;&gt;"", IF((1+OUT_1_Check!$Q$4)*SUM('O1'!T9:T11)&lt;'O1'!T12,1,IF((1-OUT_1_Check!$Q$4)*SUM('O1'!T9:T11)&gt;'O1'!T12,1,0)),IF(SUM('O1'!T9:T11)&lt;&gt;0,1,0))</f>
        <v>0</v>
      </c>
      <c r="S19" s="66" t="e">
        <f>+IF('O1'!#REF!&lt;&gt;"", IF((1+OUT_1_Check!$Q$4)*SUM('O1'!#REF!)&lt;'O1'!#REF!,1,IF((1-OUT_1_Check!$Q$4)*SUM('O1'!#REF!)&gt;'O1'!#REF!,1,0)),IF(SUM('O1'!#REF!)&lt;&gt;0,1,0))</f>
        <v>#REF!</v>
      </c>
      <c r="T19" s="66">
        <f>+IF('O1'!U12&lt;&gt;"", IF((1+OUT_1_Check!$Q$4)*SUM('O1'!U9:U11)&lt;'O1'!U12,1,IF((1-OUT_1_Check!$Q$4)*SUM('O1'!U9:U11)&gt;'O1'!U12,1,0)),IF(SUM('O1'!U9:U11)&lt;&gt;0,1,0))</f>
        <v>0</v>
      </c>
      <c r="U19" s="66">
        <f>+IF('O1'!V12&lt;&gt;"", IF((1+OUT_1_Check!$Q$4)*SUM('O1'!V9:V11)&lt;'O1'!V12,1,IF((1-OUT_1_Check!$Q$4)*SUM('O1'!V9:V11)&gt;'O1'!V12,1,0)),IF(SUM('O1'!V9:V11)&lt;&gt;0,1,0))</f>
        <v>0</v>
      </c>
      <c r="V19" s="66">
        <f>+IF('O1'!W12&lt;&gt;"", IF((1+OUT_1_Check!$Q$4)*SUM('O1'!W9:W11)&lt;'O1'!W12,1,IF((1-OUT_1_Check!$Q$4)*SUM('O1'!W9:W11)&gt;'O1'!W12,1,0)),IF(SUM('O1'!W9:W11)&lt;&gt;0,1,0))</f>
        <v>0</v>
      </c>
      <c r="W19" s="66">
        <f>+IF('O1'!X12&lt;&gt;"", IF((1+OUT_1_Check!$Q$4)*SUM('O1'!X9:X11)&lt;'O1'!X12,1,IF((1-OUT_1_Check!$Q$4)*SUM('O1'!X9:X11)&gt;'O1'!X12,1,0)),IF(SUM('O1'!X9:X11)&lt;&gt;0,1,0))</f>
        <v>0</v>
      </c>
      <c r="X19" s="66">
        <f>+IF('O1'!Y12&lt;&gt;"", IF((1+OUT_1_Check!$Q$4)*SUM('O1'!Y9:Y11)&lt;'O1'!Y12,1,IF((1-OUT_1_Check!$Q$4)*SUM('O1'!Y9:Y11)&gt;'O1'!Y12,1,0)),IF(SUM('O1'!Y9:Y11)&lt;&gt;0,1,0))</f>
        <v>0</v>
      </c>
      <c r="Y19" s="66">
        <f>+IF('O1'!Z12&lt;&gt;"", IF((1+OUT_1_Check!$Q$4)*SUM('O1'!Z9:Z11)&lt;'O1'!Z12,1,IF((1-OUT_1_Check!$Q$4)*SUM('O1'!Z9:Z11)&gt;'O1'!Z12,1,0)),IF(SUM('O1'!Z9:Z11)&lt;&gt;0,1,0))</f>
        <v>0</v>
      </c>
      <c r="Z19" s="66">
        <f>+IF('O1'!AA12&lt;&gt;"", IF((1+OUT_1_Check!$Q$4)*SUM('O1'!AA9:AA11)&lt;'O1'!AA12,1,IF((1-OUT_1_Check!$Q$4)*SUM('O1'!AA9:AA11)&gt;'O1'!AA12,1,0)),IF(SUM('O1'!AA9:AA11)&lt;&gt;0,1,0))</f>
        <v>0</v>
      </c>
      <c r="AA19" s="66">
        <f>+IF('O1'!AB12&lt;&gt;"", IF((1+OUT_1_Check!$Q$4)*SUM('O1'!AB9:AB11)&lt;'O1'!AB12,1,IF((1-OUT_1_Check!$Q$4)*SUM('O1'!AB9:AB11)&gt;'O1'!AB12,1,0)),IF(SUM('O1'!AB9:AB11)&lt;&gt;0,1,0))</f>
        <v>0</v>
      </c>
      <c r="AB19" s="66">
        <f>+IF('O1'!AC12&lt;&gt;"", IF((1+OUT_1_Check!$Q$4)*SUM('O1'!AC9:AC11)&lt;'O1'!AC12,1,IF((1-OUT_1_Check!$Q$4)*SUM('O1'!AC9:AC11)&gt;'O1'!AC12,1,0)),IF(SUM('O1'!AC9:AC11)&lt;&gt;0,1,0))</f>
        <v>0</v>
      </c>
      <c r="AC19" s="66">
        <f>+IF('O1'!AD12&lt;&gt;"", IF((1+OUT_1_Check!$Q$4)*SUM('O1'!AD9:AD11)&lt;'O1'!AD12,1,IF((1-OUT_1_Check!$Q$4)*SUM('O1'!AD9:AD11)&gt;'O1'!AD12,1,0)),IF(SUM('O1'!AD9:AD11)&lt;&gt;0,1,0))</f>
        <v>0</v>
      </c>
      <c r="AD19" s="66">
        <f>+IF('O1'!AE12&lt;&gt;"", IF((1+OUT_1_Check!$Q$4)*SUM('O1'!AE9:AE11)&lt;'O1'!AE12,1,IF((1-OUT_1_Check!$Q$4)*SUM('O1'!AE9:AE11)&gt;'O1'!AE12,1,0)),IF(SUM('O1'!AE9:AE11)&lt;&gt;0,1,0))</f>
        <v>0</v>
      </c>
      <c r="AE19" s="66">
        <f>+IF('O1'!AF12&lt;&gt;"", IF((1+OUT_1_Check!$Q$4)*SUM('O1'!AF9:AF11)&lt;'O1'!AF12,1,IF((1-OUT_1_Check!$Q$4)*SUM('O1'!AF9:AF11)&gt;'O1'!AF12,1,0)),IF(SUM('O1'!AF9:AF11)&lt;&gt;0,1,0))</f>
        <v>0</v>
      </c>
      <c r="AF19" s="66">
        <f>+IF('O1'!AG12&lt;&gt;"", IF((1+OUT_1_Check!$Q$4)*SUM('O1'!AG9:AG11)&lt;'O1'!AG12,1,IF((1-OUT_1_Check!$Q$4)*SUM('O1'!AG9:AG11)&gt;'O1'!AG12,1,0)),IF(SUM('O1'!AG9:AG11)&lt;&gt;0,1,0))</f>
        <v>0</v>
      </c>
      <c r="AG19" s="66">
        <f>+IF('O1'!AH12&lt;&gt;"", IF((1+OUT_1_Check!$Q$4)*SUM('O1'!AH9:AH11)&lt;'O1'!AH12,1,IF((1-OUT_1_Check!$Q$4)*SUM('O1'!AH9:AH11)&gt;'O1'!AH12,1,0)),IF(SUM('O1'!AH9:AH11)&lt;&gt;0,1,0))</f>
        <v>0</v>
      </c>
      <c r="AH19" s="66">
        <f>+IF('O1'!AI12&lt;&gt;"", IF((1+OUT_1_Check!$Q$4)*SUM('O1'!AI9:AI11)&lt;'O1'!AI12,1,IF((1-OUT_1_Check!$Q$4)*SUM('O1'!AI9:AI11)&gt;'O1'!AI12,1,0)),IF(SUM('O1'!AI9:AI11)&lt;&gt;0,1,0))</f>
        <v>0</v>
      </c>
      <c r="AI19" s="66">
        <f>+IF('O1'!AJ12&lt;&gt;"", IF((1+OUT_1_Check!$Q$4)*SUM('O1'!AJ9:AJ11)&lt;'O1'!AJ12,1,IF((1-OUT_1_Check!$Q$4)*SUM('O1'!AJ9:AJ11)&gt;'O1'!AJ12,1,0)),IF(SUM('O1'!AJ9:AJ11)&lt;&gt;0,1,0))</f>
        <v>0</v>
      </c>
      <c r="AJ19" s="66">
        <f>+IF('O1'!AK12&lt;&gt;"", IF((1+OUT_1_Check!$Q$4)*SUM('O1'!AK9:AK11)&lt;'O1'!AK12,1,IF((1-OUT_1_Check!$Q$4)*SUM('O1'!AK9:AK11)&gt;'O1'!AK12,1,0)),IF(SUM('O1'!AK9:AK11)&lt;&gt;0,1,0))</f>
        <v>0</v>
      </c>
      <c r="AK19" s="66">
        <f>+IF('O1'!AL12&lt;&gt;"", IF((1+OUT_1_Check!$Q$4)*SUM('O1'!AL9:AL11)&lt;'O1'!AL12,1,IF((1-OUT_1_Check!$Q$4)*SUM('O1'!AL9:AL11)&gt;'O1'!AL12,1,0)),IF(SUM('O1'!AL9:AL11)&lt;&gt;0,1,0))</f>
        <v>0</v>
      </c>
      <c r="AL19" s="66">
        <f>+IF('O1'!AM12&lt;&gt;"", IF((1+OUT_1_Check!$Q$4)*SUM('O1'!AM9:AM11)&lt;'O1'!AM12,1,IF((1-OUT_1_Check!$Q$4)*SUM('O1'!AM9:AM11)&gt;'O1'!AM12,1,0)),IF(SUM('O1'!AM9:AM11)&lt;&gt;0,1,0))</f>
        <v>0</v>
      </c>
      <c r="AM19" s="66" t="e">
        <f>+IF('O1'!#REF!&lt;&gt;"", IF((1+OUT_1_Check!$Q$4)*SUM('O1'!#REF!)&lt;'O1'!#REF!,1,IF((1-OUT_1_Check!$Q$4)*SUM('O1'!#REF!)&gt;'O1'!#REF!,1,0)),IF(SUM('O1'!#REF!)&lt;&gt;0,1,0))</f>
        <v>#REF!</v>
      </c>
      <c r="AN19" s="66">
        <f>+IF('O1'!AN12&lt;&gt;"", IF((1+OUT_1_Check!$Q$4)*SUM('O1'!AN9:AN11)&lt;'O1'!AN12,1,IF((1-OUT_1_Check!$Q$4)*SUM('O1'!AN9:AN11)&gt;'O1'!AN12,1,0)),IF(SUM('O1'!AN9:AN11)&lt;&gt;0,1,0))</f>
        <v>0</v>
      </c>
      <c r="AO19" s="66">
        <f>+IF('O1'!AO12&lt;&gt;"", IF((1+OUT_1_Check!$Q$4)*SUM('O1'!AO9:AO11)&lt;'O1'!AO12,1,IF((1-OUT_1_Check!$Q$4)*SUM('O1'!AO9:AO11)&gt;'O1'!AO12,1,0)),IF(SUM('O1'!AO9:AO11)&lt;&gt;0,1,0))</f>
        <v>0</v>
      </c>
      <c r="AP19" s="66">
        <f>+IF('O1'!AP12&lt;&gt;"", IF((1+OUT_1_Check!$Q$4)*SUM('O1'!AP9:AP11)&lt;'O1'!AP12,1,IF((1-OUT_1_Check!$Q$4)*SUM('O1'!AP9:AP11)&gt;'O1'!AP12,1,0)),IF(SUM('O1'!AP9:AP11)&lt;&gt;0,1,0))</f>
        <v>0</v>
      </c>
      <c r="AQ19" s="66">
        <f>+IF('O1'!AQ12&lt;&gt;"", IF((1+OUT_1_Check!$Q$4)*SUM('O1'!AQ9:AQ11)&lt;'O1'!AQ12,1,IF((1-OUT_1_Check!$Q$4)*SUM('O1'!AQ9:AQ11)&gt;'O1'!AQ12,1,0)),IF(SUM('O1'!AQ9:AQ11)&lt;&gt;0,1,0))</f>
        <v>0</v>
      </c>
      <c r="AR19" s="66">
        <f>+IF('O1'!AR12&lt;&gt;"", IF((1+OUT_1_Check!$Q$4)*SUM('O1'!AR9:AR11)&lt;'O1'!AR12,1,IF((1-OUT_1_Check!$Q$4)*SUM('O1'!AR9:AR11)&gt;'O1'!AR12,1,0)),IF(SUM('O1'!AR9:AR11)&lt;&gt;0,1,0))</f>
        <v>0</v>
      </c>
      <c r="AS19" s="76">
        <f>+IF('O1'!AS12&lt;&gt;"",IF((1+OUT_1_Check!$Q$4)*SUM('O1'!D12:AR12)&lt;2*'O1'!AS12,1,IF((1-OUT_1_Check!$Q$4)*SUM('O1'!D12:AR12)&gt;2*'O1'!AS12,1,0)),IF(SUM('O1'!D12:AR12)&lt;&gt;0,1,0))</f>
        <v>0</v>
      </c>
      <c r="AV19" s="45"/>
    </row>
    <row r="20" spans="1:66" s="36" customFormat="1" ht="18" customHeight="1">
      <c r="A20" s="49"/>
      <c r="B20" s="48" t="s">
        <v>22</v>
      </c>
      <c r="C20" s="48"/>
      <c r="D20" s="68"/>
      <c r="E20" s="68"/>
      <c r="F20" s="68"/>
      <c r="G20" s="68"/>
      <c r="H20" s="68"/>
      <c r="I20" s="68"/>
      <c r="J20" s="68"/>
      <c r="K20" s="68"/>
      <c r="L20" s="68"/>
      <c r="M20" s="68"/>
      <c r="N20" s="68"/>
      <c r="O20" s="68"/>
      <c r="P20" s="68"/>
      <c r="Q20" s="68"/>
      <c r="R20" s="68"/>
      <c r="S20" s="68"/>
      <c r="T20" s="68"/>
      <c r="U20" s="68"/>
      <c r="V20" s="68"/>
      <c r="W20" s="68"/>
      <c r="X20" s="68"/>
      <c r="Y20" s="68"/>
      <c r="Z20" s="68"/>
      <c r="AA20" s="68"/>
      <c r="AB20" s="68"/>
      <c r="AC20" s="68"/>
      <c r="AD20" s="68"/>
      <c r="AE20" s="68"/>
      <c r="AF20" s="68"/>
      <c r="AG20" s="68"/>
      <c r="AH20" s="68"/>
      <c r="AI20" s="68"/>
      <c r="AJ20" s="68"/>
      <c r="AK20" s="68"/>
      <c r="AL20" s="68"/>
      <c r="AM20" s="68"/>
      <c r="AN20" s="68"/>
      <c r="AO20" s="68"/>
      <c r="AP20" s="68"/>
      <c r="AQ20" s="68"/>
      <c r="AR20" s="68"/>
      <c r="AS20" s="79">
        <f>+IF('O1'!AS13&lt;&gt;"",IF('O1'!AS13&lt;'O1'!AS12,1,0),IF('O1'!AS12&lt;&gt;0,1,0))</f>
        <v>0</v>
      </c>
      <c r="AV20" s="45"/>
    </row>
    <row r="21" spans="1:66" s="36" customFormat="1" ht="18" customHeight="1">
      <c r="A21" s="49"/>
      <c r="B21" s="51"/>
      <c r="C21" s="51"/>
      <c r="D21" s="69"/>
      <c r="E21" s="69"/>
      <c r="F21" s="69"/>
      <c r="G21" s="69"/>
      <c r="H21" s="69"/>
      <c r="I21" s="69"/>
      <c r="J21" s="69"/>
      <c r="K21" s="69"/>
      <c r="L21" s="69"/>
      <c r="M21" s="69"/>
      <c r="N21" s="69"/>
      <c r="O21" s="69"/>
      <c r="P21" s="69"/>
      <c r="Q21" s="69"/>
      <c r="R21" s="69"/>
      <c r="S21" s="69"/>
      <c r="T21" s="69"/>
      <c r="U21" s="69"/>
      <c r="V21" s="69"/>
      <c r="W21" s="69"/>
      <c r="X21" s="69"/>
      <c r="Y21" s="69"/>
      <c r="Z21" s="69"/>
      <c r="AA21" s="69"/>
      <c r="AB21" s="69"/>
      <c r="AC21" s="69"/>
      <c r="AD21" s="69"/>
      <c r="AE21" s="69"/>
      <c r="AF21" s="69"/>
      <c r="AG21" s="69"/>
      <c r="AH21" s="69"/>
      <c r="AI21" s="69"/>
      <c r="AJ21" s="69"/>
      <c r="AK21" s="69"/>
      <c r="AL21" s="69"/>
      <c r="AM21" s="69"/>
      <c r="AN21" s="69"/>
      <c r="AO21" s="69"/>
      <c r="AP21" s="69"/>
      <c r="AQ21" s="69"/>
      <c r="AR21" s="69"/>
      <c r="AS21" s="69"/>
    </row>
    <row r="22" spans="1:66" s="36" customFormat="1" ht="18" customHeight="1">
      <c r="A22" s="41"/>
      <c r="B22" s="42" t="s">
        <v>23</v>
      </c>
      <c r="C22" s="43"/>
      <c r="D22" s="70"/>
      <c r="E22" s="70"/>
      <c r="F22" s="70"/>
      <c r="G22" s="70"/>
      <c r="H22" s="70"/>
      <c r="I22" s="70"/>
      <c r="J22" s="70"/>
      <c r="K22" s="70"/>
      <c r="L22" s="70"/>
      <c r="M22" s="70"/>
      <c r="N22" s="70"/>
      <c r="O22" s="70"/>
      <c r="P22" s="70"/>
      <c r="Q22" s="70"/>
      <c r="R22" s="70"/>
      <c r="S22" s="70"/>
      <c r="T22" s="70"/>
      <c r="U22" s="70"/>
      <c r="V22" s="70"/>
      <c r="W22" s="70"/>
      <c r="X22" s="70"/>
      <c r="Y22" s="70"/>
      <c r="Z22" s="70"/>
      <c r="AA22" s="70"/>
      <c r="AB22" s="70"/>
      <c r="AC22" s="70"/>
      <c r="AD22" s="70"/>
      <c r="AE22" s="70"/>
      <c r="AF22" s="70"/>
      <c r="AG22" s="70"/>
      <c r="AH22" s="70"/>
      <c r="AI22" s="70"/>
      <c r="AJ22" s="70"/>
      <c r="AK22" s="70"/>
      <c r="AL22" s="70"/>
      <c r="AM22" s="70"/>
      <c r="AN22" s="70"/>
      <c r="AO22" s="70"/>
      <c r="AP22" s="70"/>
      <c r="AQ22" s="70"/>
      <c r="AR22" s="70"/>
      <c r="AS22" s="70"/>
    </row>
    <row r="23" spans="1:66" s="36" customFormat="1" ht="18" customHeight="1">
      <c r="A23" s="46"/>
      <c r="B23" s="47" t="s">
        <v>106</v>
      </c>
      <c r="C23" s="48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67"/>
      <c r="R23" s="67"/>
      <c r="S23" s="67"/>
      <c r="T23" s="67"/>
      <c r="U23" s="67"/>
      <c r="V23" s="67"/>
      <c r="W23" s="67"/>
      <c r="X23" s="67"/>
      <c r="Y23" s="67"/>
      <c r="Z23" s="67"/>
      <c r="AA23" s="67"/>
      <c r="AB23" s="67"/>
      <c r="AC23" s="67"/>
      <c r="AD23" s="67"/>
      <c r="AE23" s="67"/>
      <c r="AF23" s="67"/>
      <c r="AG23" s="67"/>
      <c r="AH23" s="67"/>
      <c r="AI23" s="67"/>
      <c r="AJ23" s="67"/>
      <c r="AK23" s="67"/>
      <c r="AL23" s="67"/>
      <c r="AM23" s="67"/>
      <c r="AN23" s="67"/>
      <c r="AO23" s="67"/>
      <c r="AP23" s="67"/>
      <c r="AQ23" s="67"/>
      <c r="AR23" s="67"/>
      <c r="AS23" s="76">
        <f>+IF('O1'!AS15&lt;&gt;"",IF((1+OUT_1_Check!$Q$4)*SUM('O1'!D15:AR15)&lt;2*'O1'!AS15,1,IF((1-OUT_1_Check!$Q$4)*SUM('O1'!D15:AR15)&gt;2*'O1'!AS15,1,0)),IF(SUM('O1'!D15:AR15)&lt;&gt;0,1,0))</f>
        <v>0</v>
      </c>
    </row>
    <row r="24" spans="1:66" s="36" customFormat="1" ht="18" customHeight="1">
      <c r="A24" s="49"/>
      <c r="B24" s="47" t="s">
        <v>107</v>
      </c>
      <c r="C24" s="48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  <c r="AC24" s="67"/>
      <c r="AD24" s="67"/>
      <c r="AE24" s="67"/>
      <c r="AF24" s="67"/>
      <c r="AG24" s="67"/>
      <c r="AH24" s="67"/>
      <c r="AI24" s="67"/>
      <c r="AJ24" s="67"/>
      <c r="AK24" s="67"/>
      <c r="AL24" s="67"/>
      <c r="AM24" s="67"/>
      <c r="AN24" s="67"/>
      <c r="AO24" s="67"/>
      <c r="AP24" s="67"/>
      <c r="AQ24" s="67"/>
      <c r="AR24" s="67"/>
      <c r="AS24" s="76">
        <f>+IF('O1'!AS16&lt;&gt;"",IF((1+OUT_1_Check!$Q$4)*SUM('O1'!D16:AR16)&lt;2*'O1'!AS16,1,IF((1-OUT_1_Check!$Q$4)*SUM('O1'!D16:AR16)&gt;2*'O1'!AS16,1,0)),IF(SUM('O1'!D16:AR16)&lt;&gt;0,1,0))</f>
        <v>0</v>
      </c>
      <c r="AV24" s="45"/>
    </row>
    <row r="25" spans="1:66" s="36" customFormat="1" ht="18" customHeight="1">
      <c r="A25" s="49"/>
      <c r="B25" s="47" t="s">
        <v>108</v>
      </c>
      <c r="C25" s="48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67"/>
      <c r="S25" s="67"/>
      <c r="T25" s="67"/>
      <c r="U25" s="67"/>
      <c r="V25" s="67"/>
      <c r="W25" s="67"/>
      <c r="X25" s="67"/>
      <c r="Y25" s="67"/>
      <c r="Z25" s="67"/>
      <c r="AA25" s="67"/>
      <c r="AB25" s="67"/>
      <c r="AC25" s="67"/>
      <c r="AD25" s="67"/>
      <c r="AE25" s="67"/>
      <c r="AF25" s="67"/>
      <c r="AG25" s="67"/>
      <c r="AH25" s="67"/>
      <c r="AI25" s="67"/>
      <c r="AJ25" s="67"/>
      <c r="AK25" s="67"/>
      <c r="AL25" s="67"/>
      <c r="AM25" s="67"/>
      <c r="AN25" s="67"/>
      <c r="AO25" s="67"/>
      <c r="AP25" s="67"/>
      <c r="AQ25" s="67"/>
      <c r="AR25" s="67"/>
      <c r="AS25" s="76">
        <f>+IF('O1'!AS17&lt;&gt;"",IF((1+OUT_1_Check!$Q$4)*SUM('O1'!D17:AR17)&lt;2*'O1'!AS17,1,IF((1-OUT_1_Check!$Q$4)*SUM('O1'!D17:AR17)&gt;2*'O1'!AS17,1,0)),IF(SUM('O1'!D17:AR17)&lt;&gt;0,1,0))</f>
        <v>0</v>
      </c>
    </row>
    <row r="26" spans="1:66" s="36" customFormat="1" ht="18" customHeight="1">
      <c r="A26" s="46"/>
      <c r="B26" s="48" t="s">
        <v>11</v>
      </c>
      <c r="C26" s="48"/>
      <c r="D26" s="66">
        <f>+IF('O1'!D18&lt;&gt;"", IF((1+OUT_1_Check!$Q$4)*SUM('O1'!D15:D17)&lt;'O1'!D18,1,IF((1-OUT_1_Check!$Q$4)*SUM('O1'!D15:D17)&gt;'O1'!D18,1,0)),IF(SUM('O1'!D15:D17)&lt;&gt;0,1,0))</f>
        <v>0</v>
      </c>
      <c r="E26" s="66">
        <f>+IF('O1'!E18&lt;&gt;"", IF((1+OUT_1_Check!$Q$4)*SUM('O1'!E15:E17)&lt;'O1'!E18,1,IF((1-OUT_1_Check!$Q$4)*SUM('O1'!E15:E17)&gt;'O1'!E18,1,0)),IF(SUM('O1'!E15:E17)&lt;&gt;0,1,0))</f>
        <v>0</v>
      </c>
      <c r="F26" s="66">
        <f>+IF('O1'!F18&lt;&gt;"", IF((1+OUT_1_Check!$Q$4)*SUM('O1'!F15:F17)&lt;'O1'!F18,1,IF((1-OUT_1_Check!$Q$4)*SUM('O1'!F15:F17)&gt;'O1'!F18,1,0)),IF(SUM('O1'!F15:F17)&lt;&gt;0,1,0))</f>
        <v>0</v>
      </c>
      <c r="G26" s="66">
        <f>+IF('O1'!G18&lt;&gt;"", IF((1+OUT_1_Check!$Q$4)*SUM('O1'!G15:G17)&lt;'O1'!G18,1,IF((1-OUT_1_Check!$Q$4)*SUM('O1'!G15:G17)&gt;'O1'!G18,1,0)),IF(SUM('O1'!G15:G17)&lt;&gt;0,1,0))</f>
        <v>0</v>
      </c>
      <c r="H26" s="66">
        <f>+IF('O1'!H18&lt;&gt;"", IF((1+OUT_1_Check!$Q$4)*SUM('O1'!H15:H17)&lt;'O1'!H18,1,IF((1-OUT_1_Check!$Q$4)*SUM('O1'!H15:H17)&gt;'O1'!H18,1,0)),IF(SUM('O1'!H15:H17)&lt;&gt;0,1,0))</f>
        <v>0</v>
      </c>
      <c r="I26" s="66">
        <f>+IF('O1'!I18&lt;&gt;"", IF((1+OUT_1_Check!$Q$4)*SUM('O1'!I15:I17)&lt;'O1'!I18,1,IF((1-OUT_1_Check!$Q$4)*SUM('O1'!I15:I17)&gt;'O1'!I18,1,0)),IF(SUM('O1'!I15:I17)&lt;&gt;0,1,0))</f>
        <v>0</v>
      </c>
      <c r="J26" s="66">
        <f>+IF('O1'!J18&lt;&gt;"", IF((1+OUT_1_Check!$Q$4)*SUM('O1'!J15:J17)&lt;'O1'!J18,1,IF((1-OUT_1_Check!$Q$4)*SUM('O1'!J15:J17)&gt;'O1'!J18,1,0)),IF(SUM('O1'!J15:J17)&lt;&gt;0,1,0))</f>
        <v>0</v>
      </c>
      <c r="K26" s="66">
        <f>+IF('O1'!L18&lt;&gt;"", IF((1+OUT_1_Check!$Q$4)*SUM('O1'!L15:L17)&lt;'O1'!L18,1,IF((1-OUT_1_Check!$Q$4)*SUM('O1'!L15:L17)&gt;'O1'!L18,1,0)),IF(SUM('O1'!L15:L17)&lt;&gt;0,1,0))</f>
        <v>0</v>
      </c>
      <c r="L26" s="66">
        <f>+IF('O1'!M18&lt;&gt;"", IF((1+OUT_1_Check!$Q$4)*SUM('O1'!M15:M17)&lt;'O1'!M18,1,IF((1-OUT_1_Check!$Q$4)*SUM('O1'!M15:M17)&gt;'O1'!M18,1,0)),IF(SUM('O1'!M15:M17)&lt;&gt;0,1,0))</f>
        <v>0</v>
      </c>
      <c r="M26" s="66">
        <f>+IF('O1'!N18&lt;&gt;"", IF((1+OUT_1_Check!$Q$4)*SUM('O1'!N15:N17)&lt;'O1'!N18,1,IF((1-OUT_1_Check!$Q$4)*SUM('O1'!N15:N17)&gt;'O1'!N18,1,0)),IF(SUM('O1'!N15:N17)&lt;&gt;0,1,0))</f>
        <v>0</v>
      </c>
      <c r="N26" s="66">
        <f>+IF('O1'!P18&lt;&gt;"", IF((1+OUT_1_Check!$Q$4)*SUM('O1'!P15:P17)&lt;'O1'!P18,1,IF((1-OUT_1_Check!$Q$4)*SUM('O1'!P15:P17)&gt;'O1'!P18,1,0)),IF(SUM('O1'!P15:P17)&lt;&gt;0,1,0))</f>
        <v>0</v>
      </c>
      <c r="O26" s="66">
        <f>+IF('O1'!Q18&lt;&gt;"", IF((1+OUT_1_Check!$Q$4)*SUM('O1'!Q15:Q17)&lt;'O1'!Q18,1,IF((1-OUT_1_Check!$Q$4)*SUM('O1'!Q15:Q17)&gt;'O1'!Q18,1,0)),IF(SUM('O1'!Q15:Q17)&lt;&gt;0,1,0))</f>
        <v>0</v>
      </c>
      <c r="P26" s="66">
        <f>+IF('O1'!R18&lt;&gt;"", IF((1+OUT_1_Check!$Q$4)*SUM('O1'!R15:R17)&lt;'O1'!R18,1,IF((1-OUT_1_Check!$Q$4)*SUM('O1'!R15:R17)&gt;'O1'!R18,1,0)),IF(SUM('O1'!R15:R17)&lt;&gt;0,1,0))</f>
        <v>0</v>
      </c>
      <c r="Q26" s="66">
        <f>+IF('O1'!S18&lt;&gt;"", IF((1+OUT_1_Check!$Q$4)*SUM('O1'!S15:S17)&lt;'O1'!S18,1,IF((1-OUT_1_Check!$Q$4)*SUM('O1'!S15:S17)&gt;'O1'!S18,1,0)),IF(SUM('O1'!S15:S17)&lt;&gt;0,1,0))</f>
        <v>0</v>
      </c>
      <c r="R26" s="66">
        <f>+IF('O1'!T18&lt;&gt;"", IF((1+OUT_1_Check!$Q$4)*SUM('O1'!T15:T17)&lt;'O1'!T18,1,IF((1-OUT_1_Check!$Q$4)*SUM('O1'!T15:T17)&gt;'O1'!T18,1,0)),IF(SUM('O1'!T15:T17)&lt;&gt;0,1,0))</f>
        <v>0</v>
      </c>
      <c r="S26" s="66" t="e">
        <f>+IF('O1'!#REF!&lt;&gt;"", IF((1+OUT_1_Check!$Q$4)*SUM('O1'!#REF!)&lt;'O1'!#REF!,1,IF((1-OUT_1_Check!$Q$4)*SUM('O1'!#REF!)&gt;'O1'!#REF!,1,0)),IF(SUM('O1'!#REF!)&lt;&gt;0,1,0))</f>
        <v>#REF!</v>
      </c>
      <c r="T26" s="66">
        <f>+IF('O1'!U18&lt;&gt;"", IF((1+OUT_1_Check!$Q$4)*SUM('O1'!U15:U17)&lt;'O1'!U18,1,IF((1-OUT_1_Check!$Q$4)*SUM('O1'!U15:U17)&gt;'O1'!U18,1,0)),IF(SUM('O1'!U15:U17)&lt;&gt;0,1,0))</f>
        <v>0</v>
      </c>
      <c r="U26" s="66">
        <f>+IF('O1'!V18&lt;&gt;"", IF((1+OUT_1_Check!$Q$4)*SUM('O1'!V15:V17)&lt;'O1'!V18,1,IF((1-OUT_1_Check!$Q$4)*SUM('O1'!V15:V17)&gt;'O1'!V18,1,0)),IF(SUM('O1'!V15:V17)&lt;&gt;0,1,0))</f>
        <v>0</v>
      </c>
      <c r="V26" s="66">
        <f>+IF('O1'!W18&lt;&gt;"", IF((1+OUT_1_Check!$Q$4)*SUM('O1'!W15:W17)&lt;'O1'!W18,1,IF((1-OUT_1_Check!$Q$4)*SUM('O1'!W15:W17)&gt;'O1'!W18,1,0)),IF(SUM('O1'!W15:W17)&lt;&gt;0,1,0))</f>
        <v>0</v>
      </c>
      <c r="W26" s="66">
        <f>+IF('O1'!X18&lt;&gt;"", IF((1+OUT_1_Check!$Q$4)*SUM('O1'!X15:X17)&lt;'O1'!X18,1,IF((1-OUT_1_Check!$Q$4)*SUM('O1'!X15:X17)&gt;'O1'!X18,1,0)),IF(SUM('O1'!X15:X17)&lt;&gt;0,1,0))</f>
        <v>0</v>
      </c>
      <c r="X26" s="66">
        <f>+IF('O1'!Y18&lt;&gt;"", IF((1+OUT_1_Check!$Q$4)*SUM('O1'!Y15:Y17)&lt;'O1'!Y18,1,IF((1-OUT_1_Check!$Q$4)*SUM('O1'!Y15:Y17)&gt;'O1'!Y18,1,0)),IF(SUM('O1'!Y15:Y17)&lt;&gt;0,1,0))</f>
        <v>0</v>
      </c>
      <c r="Y26" s="66">
        <f>+IF('O1'!Z18&lt;&gt;"", IF((1+OUT_1_Check!$Q$4)*SUM('O1'!Z15:Z17)&lt;'O1'!Z18,1,IF((1-OUT_1_Check!$Q$4)*SUM('O1'!Z15:Z17)&gt;'O1'!Z18,1,0)),IF(SUM('O1'!Z15:Z17)&lt;&gt;0,1,0))</f>
        <v>0</v>
      </c>
      <c r="Z26" s="66">
        <f>+IF('O1'!AA18&lt;&gt;"", IF((1+OUT_1_Check!$Q$4)*SUM('O1'!AA15:AA17)&lt;'O1'!AA18,1,IF((1-OUT_1_Check!$Q$4)*SUM('O1'!AA15:AA17)&gt;'O1'!AA18,1,0)),IF(SUM('O1'!AA15:AA17)&lt;&gt;0,1,0))</f>
        <v>0</v>
      </c>
      <c r="AA26" s="66">
        <f>+IF('O1'!AB18&lt;&gt;"", IF((1+OUT_1_Check!$Q$4)*SUM('O1'!AB15:AB17)&lt;'O1'!AB18,1,IF((1-OUT_1_Check!$Q$4)*SUM('O1'!AB15:AB17)&gt;'O1'!AB18,1,0)),IF(SUM('O1'!AB15:AB17)&lt;&gt;0,1,0))</f>
        <v>0</v>
      </c>
      <c r="AB26" s="66">
        <f>+IF('O1'!AC18&lt;&gt;"", IF((1+OUT_1_Check!$Q$4)*SUM('O1'!AC15:AC17)&lt;'O1'!AC18,1,IF((1-OUT_1_Check!$Q$4)*SUM('O1'!AC15:AC17)&gt;'O1'!AC18,1,0)),IF(SUM('O1'!AC15:AC17)&lt;&gt;0,1,0))</f>
        <v>0</v>
      </c>
      <c r="AC26" s="66">
        <f>+IF('O1'!AD18&lt;&gt;"", IF((1+OUT_1_Check!$Q$4)*SUM('O1'!AD15:AD17)&lt;'O1'!AD18,1,IF((1-OUT_1_Check!$Q$4)*SUM('O1'!AD15:AD17)&gt;'O1'!AD18,1,0)),IF(SUM('O1'!AD15:AD17)&lt;&gt;0,1,0))</f>
        <v>0</v>
      </c>
      <c r="AD26" s="66">
        <f>+IF('O1'!AE18&lt;&gt;"", IF((1+OUT_1_Check!$Q$4)*SUM('O1'!AE15:AE17)&lt;'O1'!AE18,1,IF((1-OUT_1_Check!$Q$4)*SUM('O1'!AE15:AE17)&gt;'O1'!AE18,1,0)),IF(SUM('O1'!AE15:AE17)&lt;&gt;0,1,0))</f>
        <v>0</v>
      </c>
      <c r="AE26" s="66">
        <f>+IF('O1'!AF18&lt;&gt;"", IF((1+OUT_1_Check!$Q$4)*SUM('O1'!AF15:AF17)&lt;'O1'!AF18,1,IF((1-OUT_1_Check!$Q$4)*SUM('O1'!AF15:AF17)&gt;'O1'!AF18,1,0)),IF(SUM('O1'!AF15:AF17)&lt;&gt;0,1,0))</f>
        <v>0</v>
      </c>
      <c r="AF26" s="66">
        <f>+IF('O1'!AG18&lt;&gt;"", IF((1+OUT_1_Check!$Q$4)*SUM('O1'!AG15:AG17)&lt;'O1'!AG18,1,IF((1-OUT_1_Check!$Q$4)*SUM('O1'!AG15:AG17)&gt;'O1'!AG18,1,0)),IF(SUM('O1'!AG15:AG17)&lt;&gt;0,1,0))</f>
        <v>0</v>
      </c>
      <c r="AG26" s="66">
        <f>+IF('O1'!AH18&lt;&gt;"", IF((1+OUT_1_Check!$Q$4)*SUM('O1'!AH15:AH17)&lt;'O1'!AH18,1,IF((1-OUT_1_Check!$Q$4)*SUM('O1'!AH15:AH17)&gt;'O1'!AH18,1,0)),IF(SUM('O1'!AH15:AH17)&lt;&gt;0,1,0))</f>
        <v>0</v>
      </c>
      <c r="AH26" s="66">
        <f>+IF('O1'!AI18&lt;&gt;"", IF((1+OUT_1_Check!$Q$4)*SUM('O1'!AI15:AI17)&lt;'O1'!AI18,1,IF((1-OUT_1_Check!$Q$4)*SUM('O1'!AI15:AI17)&gt;'O1'!AI18,1,0)),IF(SUM('O1'!AI15:AI17)&lt;&gt;0,1,0))</f>
        <v>0</v>
      </c>
      <c r="AI26" s="66">
        <f>+IF('O1'!AJ18&lt;&gt;"", IF((1+OUT_1_Check!$Q$4)*SUM('O1'!AJ15:AJ17)&lt;'O1'!AJ18,1,IF((1-OUT_1_Check!$Q$4)*SUM('O1'!AJ15:AJ17)&gt;'O1'!AJ18,1,0)),IF(SUM('O1'!AJ15:AJ17)&lt;&gt;0,1,0))</f>
        <v>0</v>
      </c>
      <c r="AJ26" s="66">
        <f>+IF('O1'!AK18&lt;&gt;"", IF((1+OUT_1_Check!$Q$4)*SUM('O1'!AK15:AK17)&lt;'O1'!AK18,1,IF((1-OUT_1_Check!$Q$4)*SUM('O1'!AK15:AK17)&gt;'O1'!AK18,1,0)),IF(SUM('O1'!AK15:AK17)&lt;&gt;0,1,0))</f>
        <v>0</v>
      </c>
      <c r="AK26" s="66">
        <f>+IF('O1'!AL18&lt;&gt;"", IF((1+OUT_1_Check!$Q$4)*SUM('O1'!AL15:AL17)&lt;'O1'!AL18,1,IF((1-OUT_1_Check!$Q$4)*SUM('O1'!AL15:AL17)&gt;'O1'!AL18,1,0)),IF(SUM('O1'!AL15:AL17)&lt;&gt;0,1,0))</f>
        <v>0</v>
      </c>
      <c r="AL26" s="66">
        <f>+IF('O1'!AM18&lt;&gt;"", IF((1+OUT_1_Check!$Q$4)*SUM('O1'!AM15:AM17)&lt;'O1'!AM18,1,IF((1-OUT_1_Check!$Q$4)*SUM('O1'!AM15:AM17)&gt;'O1'!AM18,1,0)),IF(SUM('O1'!AM15:AM17)&lt;&gt;0,1,0))</f>
        <v>0</v>
      </c>
      <c r="AM26" s="66" t="e">
        <f>+IF('O1'!#REF!&lt;&gt;"", IF((1+OUT_1_Check!$Q$4)*SUM('O1'!#REF!)&lt;'O1'!#REF!,1,IF((1-OUT_1_Check!$Q$4)*SUM('O1'!#REF!)&gt;'O1'!#REF!,1,0)),IF(SUM('O1'!#REF!)&lt;&gt;0,1,0))</f>
        <v>#REF!</v>
      </c>
      <c r="AN26" s="66">
        <f>+IF('O1'!AN18&lt;&gt;"", IF((1+OUT_1_Check!$Q$4)*SUM('O1'!AN15:AN17)&lt;'O1'!AN18,1,IF((1-OUT_1_Check!$Q$4)*SUM('O1'!AN15:AN17)&gt;'O1'!AN18,1,0)),IF(SUM('O1'!AN15:AN17)&lt;&gt;0,1,0))</f>
        <v>0</v>
      </c>
      <c r="AO26" s="66">
        <f>+IF('O1'!AO18&lt;&gt;"", IF((1+OUT_1_Check!$Q$4)*SUM('O1'!AO15:AO17)&lt;'O1'!AO18,1,IF((1-OUT_1_Check!$Q$4)*SUM('O1'!AO15:AO17)&gt;'O1'!AO18,1,0)),IF(SUM('O1'!AO15:AO17)&lt;&gt;0,1,0))</f>
        <v>0</v>
      </c>
      <c r="AP26" s="66">
        <f>+IF('O1'!AP18&lt;&gt;"", IF((1+OUT_1_Check!$Q$4)*SUM('O1'!AP15:AP17)&lt;'O1'!AP18,1,IF((1-OUT_1_Check!$Q$4)*SUM('O1'!AP15:AP17)&gt;'O1'!AP18,1,0)),IF(SUM('O1'!AP15:AP17)&lt;&gt;0,1,0))</f>
        <v>0</v>
      </c>
      <c r="AQ26" s="66">
        <f>+IF('O1'!AQ18&lt;&gt;"", IF((1+OUT_1_Check!$Q$4)*SUM('O1'!AQ15:AQ17)&lt;'O1'!AQ18,1,IF((1-OUT_1_Check!$Q$4)*SUM('O1'!AQ15:AQ17)&gt;'O1'!AQ18,1,0)),IF(SUM('O1'!AQ15:AQ17)&lt;&gt;0,1,0))</f>
        <v>0</v>
      </c>
      <c r="AR26" s="66">
        <f>+IF('O1'!AR18&lt;&gt;"", IF((1+OUT_1_Check!$Q$4)*SUM('O1'!AR15:AR17)&lt;'O1'!AR18,1,IF((1-OUT_1_Check!$Q$4)*SUM('O1'!AR15:AR17)&gt;'O1'!AR18,1,0)),IF(SUM('O1'!AR15:AR17)&lt;&gt;0,1,0))</f>
        <v>0</v>
      </c>
      <c r="AS26" s="76">
        <f>+IF('O1'!AS18&lt;&gt;"",IF((1+OUT_1_Check!$Q$4)*SUM('O1'!D18:AR18)&lt;2*'O1'!AS18,1,IF((1-OUT_1_Check!$Q$4)*SUM('O1'!D18:AR18)&gt;2*'O1'!AS18,1,0)),IF(SUM('O1'!D18:AR18)&lt;&gt;0,1,0))</f>
        <v>0</v>
      </c>
    </row>
    <row r="27" spans="1:66" s="45" customFormat="1" ht="18" customHeight="1">
      <c r="A27" s="41"/>
      <c r="B27" s="43"/>
      <c r="C27" s="43"/>
      <c r="D27" s="69"/>
      <c r="E27" s="69"/>
      <c r="F27" s="69"/>
      <c r="G27" s="69"/>
      <c r="H27" s="69"/>
      <c r="I27" s="69"/>
      <c r="J27" s="69"/>
      <c r="K27" s="69"/>
      <c r="L27" s="69"/>
      <c r="M27" s="69"/>
      <c r="N27" s="69"/>
      <c r="O27" s="69"/>
      <c r="P27" s="69"/>
      <c r="Q27" s="69"/>
      <c r="R27" s="69"/>
      <c r="S27" s="69"/>
      <c r="T27" s="69"/>
      <c r="U27" s="69"/>
      <c r="V27" s="69"/>
      <c r="W27" s="69"/>
      <c r="X27" s="69"/>
      <c r="Y27" s="69"/>
      <c r="Z27" s="69"/>
      <c r="AA27" s="69"/>
      <c r="AB27" s="69"/>
      <c r="AC27" s="69"/>
      <c r="AD27" s="69"/>
      <c r="AE27" s="69"/>
      <c r="AF27" s="69"/>
      <c r="AG27" s="69"/>
      <c r="AH27" s="69"/>
      <c r="AI27" s="69"/>
      <c r="AJ27" s="69"/>
      <c r="AK27" s="69"/>
      <c r="AL27" s="69"/>
      <c r="AM27" s="69"/>
      <c r="AN27" s="69"/>
      <c r="AO27" s="69"/>
      <c r="AP27" s="69"/>
      <c r="AQ27" s="69"/>
      <c r="AR27" s="69"/>
      <c r="AS27" s="69"/>
      <c r="AT27" s="36"/>
      <c r="AU27" s="36"/>
      <c r="AW27" s="36"/>
      <c r="AX27" s="36"/>
      <c r="AY27" s="36"/>
      <c r="AZ27" s="36"/>
      <c r="BA27" s="36"/>
      <c r="BB27" s="36"/>
      <c r="BC27" s="36"/>
      <c r="BD27" s="36"/>
      <c r="BE27" s="36"/>
      <c r="BF27" s="36"/>
      <c r="BG27" s="36"/>
      <c r="BH27" s="36"/>
      <c r="BI27" s="36"/>
      <c r="BJ27" s="36"/>
      <c r="BK27" s="36"/>
      <c r="BL27" s="36"/>
      <c r="BM27" s="36"/>
      <c r="BN27" s="36"/>
    </row>
    <row r="28" spans="1:66" s="45" customFormat="1" ht="18" customHeight="1">
      <c r="A28" s="53"/>
      <c r="B28" s="42" t="s">
        <v>95</v>
      </c>
      <c r="C28" s="43"/>
      <c r="D28" s="70"/>
      <c r="E28" s="70"/>
      <c r="F28" s="70"/>
      <c r="G28" s="70"/>
      <c r="H28" s="70"/>
      <c r="I28" s="70"/>
      <c r="J28" s="70"/>
      <c r="K28" s="70"/>
      <c r="L28" s="70"/>
      <c r="M28" s="70"/>
      <c r="N28" s="70"/>
      <c r="O28" s="70"/>
      <c r="P28" s="70"/>
      <c r="Q28" s="70"/>
      <c r="R28" s="70"/>
      <c r="S28" s="70"/>
      <c r="T28" s="70"/>
      <c r="U28" s="70"/>
      <c r="V28" s="70"/>
      <c r="W28" s="70"/>
      <c r="X28" s="70"/>
      <c r="Y28" s="70"/>
      <c r="Z28" s="70"/>
      <c r="AA28" s="70"/>
      <c r="AB28" s="70"/>
      <c r="AC28" s="70"/>
      <c r="AD28" s="70"/>
      <c r="AE28" s="70"/>
      <c r="AF28" s="70"/>
      <c r="AG28" s="70"/>
      <c r="AH28" s="70"/>
      <c r="AI28" s="70"/>
      <c r="AJ28" s="70"/>
      <c r="AK28" s="70"/>
      <c r="AL28" s="70"/>
      <c r="AM28" s="70"/>
      <c r="AN28" s="70"/>
      <c r="AO28" s="70"/>
      <c r="AP28" s="70"/>
      <c r="AQ28" s="70"/>
      <c r="AR28" s="70"/>
      <c r="AS28" s="70"/>
      <c r="AT28" s="36"/>
      <c r="AU28" s="36"/>
      <c r="AW28" s="36"/>
      <c r="AX28" s="36"/>
      <c r="AY28" s="36"/>
      <c r="AZ28" s="36"/>
      <c r="BA28" s="36"/>
      <c r="BB28" s="36"/>
      <c r="BC28" s="36"/>
      <c r="BD28" s="36"/>
      <c r="BE28" s="36"/>
      <c r="BF28" s="36"/>
      <c r="BG28" s="36"/>
      <c r="BH28" s="36"/>
      <c r="BI28" s="36"/>
      <c r="BJ28" s="36"/>
      <c r="BK28" s="36"/>
      <c r="BL28" s="36"/>
      <c r="BM28" s="36"/>
      <c r="BN28" s="36"/>
    </row>
    <row r="29" spans="1:66" s="45" customFormat="1" ht="18" customHeight="1">
      <c r="A29" s="53"/>
      <c r="B29" s="42" t="s">
        <v>12</v>
      </c>
      <c r="C29" s="43"/>
      <c r="D29" s="70"/>
      <c r="E29" s="70"/>
      <c r="F29" s="70"/>
      <c r="G29" s="70"/>
      <c r="H29" s="70"/>
      <c r="I29" s="70"/>
      <c r="J29" s="70"/>
      <c r="K29" s="70"/>
      <c r="L29" s="70"/>
      <c r="M29" s="70"/>
      <c r="N29" s="70"/>
      <c r="O29" s="70"/>
      <c r="P29" s="70"/>
      <c r="Q29" s="70"/>
      <c r="R29" s="70"/>
      <c r="S29" s="70"/>
      <c r="T29" s="70"/>
      <c r="U29" s="70"/>
      <c r="V29" s="70"/>
      <c r="W29" s="70"/>
      <c r="X29" s="70"/>
      <c r="Y29" s="70"/>
      <c r="Z29" s="70"/>
      <c r="AA29" s="70"/>
      <c r="AB29" s="70"/>
      <c r="AC29" s="70"/>
      <c r="AD29" s="70"/>
      <c r="AE29" s="70"/>
      <c r="AF29" s="70"/>
      <c r="AG29" s="70"/>
      <c r="AH29" s="70"/>
      <c r="AI29" s="70"/>
      <c r="AJ29" s="70"/>
      <c r="AK29" s="70"/>
      <c r="AL29" s="70"/>
      <c r="AM29" s="70"/>
      <c r="AN29" s="70"/>
      <c r="AO29" s="70"/>
      <c r="AP29" s="70"/>
      <c r="AQ29" s="70"/>
      <c r="AR29" s="70"/>
      <c r="AS29" s="70"/>
      <c r="AT29" s="36"/>
      <c r="AU29" s="36"/>
      <c r="AW29" s="36"/>
      <c r="AX29" s="36"/>
      <c r="AY29" s="36"/>
      <c r="AZ29" s="36"/>
      <c r="BA29" s="36"/>
      <c r="BB29" s="36"/>
      <c r="BC29" s="36"/>
      <c r="BD29" s="36"/>
      <c r="BE29" s="36"/>
      <c r="BF29" s="36"/>
      <c r="BG29" s="36"/>
      <c r="BH29" s="36"/>
      <c r="BI29" s="36"/>
      <c r="BJ29" s="36"/>
      <c r="BK29" s="36"/>
      <c r="BL29" s="36"/>
      <c r="BM29" s="36"/>
      <c r="BN29" s="36"/>
    </row>
    <row r="30" spans="1:66" s="36" customFormat="1" ht="18" customHeight="1">
      <c r="A30" s="53"/>
      <c r="B30" s="47" t="s">
        <v>106</v>
      </c>
      <c r="C30" s="48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67"/>
      <c r="AE30" s="67"/>
      <c r="AF30" s="67"/>
      <c r="AG30" s="67"/>
      <c r="AH30" s="67"/>
      <c r="AI30" s="67"/>
      <c r="AJ30" s="67"/>
      <c r="AK30" s="67"/>
      <c r="AL30" s="67"/>
      <c r="AM30" s="67"/>
      <c r="AN30" s="67"/>
      <c r="AO30" s="67"/>
      <c r="AP30" s="67"/>
      <c r="AQ30" s="67"/>
      <c r="AR30" s="67"/>
      <c r="AS30" s="76">
        <f>+IF('O1'!AS21&lt;&gt;"",IF((1+OUT_1_Check!$Q$4)*SUM('O1'!D21:AR21)&lt;2*'O1'!AS21,1,IF((1-OUT_1_Check!$Q$4)*SUM('O1'!D21:AR21)&gt;2*'O1'!AS21,1,0)),IF(SUM('O1'!D21:AR21)&lt;&gt;0,1,0))</f>
        <v>0</v>
      </c>
      <c r="AV30" s="45"/>
    </row>
    <row r="31" spans="1:66" s="36" customFormat="1" ht="18" customHeight="1">
      <c r="A31" s="46"/>
      <c r="B31" s="47" t="s">
        <v>107</v>
      </c>
      <c r="C31" s="48"/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  <c r="AE31" s="67"/>
      <c r="AF31" s="67"/>
      <c r="AG31" s="67"/>
      <c r="AH31" s="67"/>
      <c r="AI31" s="67"/>
      <c r="AJ31" s="67"/>
      <c r="AK31" s="67"/>
      <c r="AL31" s="67"/>
      <c r="AM31" s="67"/>
      <c r="AN31" s="67"/>
      <c r="AO31" s="67"/>
      <c r="AP31" s="67"/>
      <c r="AQ31" s="67"/>
      <c r="AR31" s="67"/>
      <c r="AS31" s="76">
        <f>+IF('O1'!AS22&lt;&gt;"",IF((1+OUT_1_Check!$Q$4)*SUM('O1'!D22:AR22)&lt;2*'O1'!AS22,1,IF((1-OUT_1_Check!$Q$4)*SUM('O1'!D22:AR22)&gt;2*'O1'!AS22,1,0)),IF(SUM('O1'!D22:AR22)&lt;&gt;0,1,0))</f>
        <v>0</v>
      </c>
      <c r="AV31" s="45"/>
    </row>
    <row r="32" spans="1:66" s="36" customFormat="1" ht="18" customHeight="1">
      <c r="A32" s="41"/>
      <c r="B32" s="47" t="s">
        <v>108</v>
      </c>
      <c r="C32" s="48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  <c r="AC32" s="67"/>
      <c r="AD32" s="67"/>
      <c r="AE32" s="67"/>
      <c r="AF32" s="67"/>
      <c r="AG32" s="67"/>
      <c r="AH32" s="67"/>
      <c r="AI32" s="67"/>
      <c r="AJ32" s="67"/>
      <c r="AK32" s="67"/>
      <c r="AL32" s="67"/>
      <c r="AM32" s="67"/>
      <c r="AN32" s="67"/>
      <c r="AO32" s="67"/>
      <c r="AP32" s="67"/>
      <c r="AQ32" s="67"/>
      <c r="AR32" s="67"/>
      <c r="AS32" s="76">
        <f>+IF('O1'!AS23&lt;&gt;"",IF((1+OUT_1_Check!$Q$4)*SUM('O1'!D23:AR23)&lt;2*'O1'!AS23,1,IF((1-OUT_1_Check!$Q$4)*SUM('O1'!D23:AR23)&gt;2*'O1'!AS23,1,0)),IF(SUM('O1'!D23:AR23)&lt;&gt;0,1,0))</f>
        <v>0</v>
      </c>
      <c r="AV32" s="45"/>
    </row>
    <row r="33" spans="1:66" s="45" customFormat="1" ht="18" customHeight="1">
      <c r="A33" s="53"/>
      <c r="B33" s="48" t="s">
        <v>11</v>
      </c>
      <c r="C33" s="48"/>
      <c r="D33" s="66">
        <f>+IF('O1'!D24&lt;&gt;"", IF((1+OUT_1_Check!$Q$4)*SUM('O1'!D21:D23)&lt;'O1'!D24,1,IF((1-OUT_1_Check!$Q$4)*SUM('O1'!D21:D23)&gt;'O1'!D24,1,0)),IF(SUM('O1'!D21:D23)&lt;&gt;0,1,0))</f>
        <v>0</v>
      </c>
      <c r="E33" s="66">
        <f>+IF('O1'!E24&lt;&gt;"", IF((1+OUT_1_Check!$Q$4)*SUM('O1'!E21:E23)&lt;'O1'!E24,1,IF((1-OUT_1_Check!$Q$4)*SUM('O1'!E21:E23)&gt;'O1'!E24,1,0)),IF(SUM('O1'!E21:E23)&lt;&gt;0,1,0))</f>
        <v>0</v>
      </c>
      <c r="F33" s="66">
        <f>+IF('O1'!F24&lt;&gt;"", IF((1+OUT_1_Check!$Q$4)*SUM('O1'!F21:F23)&lt;'O1'!F24,1,IF((1-OUT_1_Check!$Q$4)*SUM('O1'!F21:F23)&gt;'O1'!F24,1,0)),IF(SUM('O1'!F21:F23)&lt;&gt;0,1,0))</f>
        <v>0</v>
      </c>
      <c r="G33" s="66">
        <f>+IF('O1'!G24&lt;&gt;"", IF((1+OUT_1_Check!$Q$4)*SUM('O1'!G21:G23)&lt;'O1'!G24,1,IF((1-OUT_1_Check!$Q$4)*SUM('O1'!G21:G23)&gt;'O1'!G24,1,0)),IF(SUM('O1'!G21:G23)&lt;&gt;0,1,0))</f>
        <v>0</v>
      </c>
      <c r="H33" s="66">
        <f>+IF('O1'!H24&lt;&gt;"", IF((1+OUT_1_Check!$Q$4)*SUM('O1'!H21:H23)&lt;'O1'!H24,1,IF((1-OUT_1_Check!$Q$4)*SUM('O1'!H21:H23)&gt;'O1'!H24,1,0)),IF(SUM('O1'!H21:H23)&lt;&gt;0,1,0))</f>
        <v>0</v>
      </c>
      <c r="I33" s="66">
        <f>+IF('O1'!I24&lt;&gt;"", IF((1+OUT_1_Check!$Q$4)*SUM('O1'!I21:I23)&lt;'O1'!I24,1,IF((1-OUT_1_Check!$Q$4)*SUM('O1'!I21:I23)&gt;'O1'!I24,1,0)),IF(SUM('O1'!I21:I23)&lt;&gt;0,1,0))</f>
        <v>0</v>
      </c>
      <c r="J33" s="66">
        <f>+IF('O1'!J24&lt;&gt;"", IF((1+OUT_1_Check!$Q$4)*SUM('O1'!J21:J23)&lt;'O1'!J24,1,IF((1-OUT_1_Check!$Q$4)*SUM('O1'!J21:J23)&gt;'O1'!J24,1,0)),IF(SUM('O1'!J21:J23)&lt;&gt;0,1,0))</f>
        <v>0</v>
      </c>
      <c r="K33" s="66">
        <f>+IF('O1'!L24&lt;&gt;"", IF((1+OUT_1_Check!$Q$4)*SUM('O1'!L21:L23)&lt;'O1'!L24,1,IF((1-OUT_1_Check!$Q$4)*SUM('O1'!L21:L23)&gt;'O1'!L24,1,0)),IF(SUM('O1'!L21:L23)&lt;&gt;0,1,0))</f>
        <v>0</v>
      </c>
      <c r="L33" s="66">
        <f>+IF('O1'!M24&lt;&gt;"", IF((1+OUT_1_Check!$Q$4)*SUM('O1'!M21:M23)&lt;'O1'!M24,1,IF((1-OUT_1_Check!$Q$4)*SUM('O1'!M21:M23)&gt;'O1'!M24,1,0)),IF(SUM('O1'!M21:M23)&lt;&gt;0,1,0))</f>
        <v>0</v>
      </c>
      <c r="M33" s="66">
        <f>+IF('O1'!N24&lt;&gt;"", IF((1+OUT_1_Check!$Q$4)*SUM('O1'!N21:N23)&lt;'O1'!N24,1,IF((1-OUT_1_Check!$Q$4)*SUM('O1'!N21:N23)&gt;'O1'!N24,1,0)),IF(SUM('O1'!N21:N23)&lt;&gt;0,1,0))</f>
        <v>0</v>
      </c>
      <c r="N33" s="66">
        <f>+IF('O1'!P24&lt;&gt;"", IF((1+OUT_1_Check!$Q$4)*SUM('O1'!P21:P23)&lt;'O1'!P24,1,IF((1-OUT_1_Check!$Q$4)*SUM('O1'!P21:P23)&gt;'O1'!P24,1,0)),IF(SUM('O1'!P21:P23)&lt;&gt;0,1,0))</f>
        <v>0</v>
      </c>
      <c r="O33" s="66">
        <f>+IF('O1'!Q24&lt;&gt;"", IF((1+OUT_1_Check!$Q$4)*SUM('O1'!Q21:Q23)&lt;'O1'!Q24,1,IF((1-OUT_1_Check!$Q$4)*SUM('O1'!Q21:Q23)&gt;'O1'!Q24,1,0)),IF(SUM('O1'!Q21:Q23)&lt;&gt;0,1,0))</f>
        <v>0</v>
      </c>
      <c r="P33" s="66">
        <f>+IF('O1'!R24&lt;&gt;"", IF((1+OUT_1_Check!$Q$4)*SUM('O1'!R21:R23)&lt;'O1'!R24,1,IF((1-OUT_1_Check!$Q$4)*SUM('O1'!R21:R23)&gt;'O1'!R24,1,0)),IF(SUM('O1'!R21:R23)&lt;&gt;0,1,0))</f>
        <v>0</v>
      </c>
      <c r="Q33" s="66">
        <f>+IF('O1'!S24&lt;&gt;"", IF((1+OUT_1_Check!$Q$4)*SUM('O1'!S21:S23)&lt;'O1'!S24,1,IF((1-OUT_1_Check!$Q$4)*SUM('O1'!S21:S23)&gt;'O1'!S24,1,0)),IF(SUM('O1'!S21:S23)&lt;&gt;0,1,0))</f>
        <v>0</v>
      </c>
      <c r="R33" s="66">
        <f>+IF('O1'!T24&lt;&gt;"", IF((1+OUT_1_Check!$Q$4)*SUM('O1'!T21:T23)&lt;'O1'!T24,1,IF((1-OUT_1_Check!$Q$4)*SUM('O1'!T21:T23)&gt;'O1'!T24,1,0)),IF(SUM('O1'!T21:T23)&lt;&gt;0,1,0))</f>
        <v>0</v>
      </c>
      <c r="S33" s="66" t="e">
        <f>+IF('O1'!#REF!&lt;&gt;"", IF((1+OUT_1_Check!$Q$4)*SUM('O1'!#REF!)&lt;'O1'!#REF!,1,IF((1-OUT_1_Check!$Q$4)*SUM('O1'!#REF!)&gt;'O1'!#REF!,1,0)),IF(SUM('O1'!#REF!)&lt;&gt;0,1,0))</f>
        <v>#REF!</v>
      </c>
      <c r="T33" s="66">
        <f>+IF('O1'!U24&lt;&gt;"", IF((1+OUT_1_Check!$Q$4)*SUM('O1'!U21:U23)&lt;'O1'!U24,1,IF((1-OUT_1_Check!$Q$4)*SUM('O1'!U21:U23)&gt;'O1'!U24,1,0)),IF(SUM('O1'!U21:U23)&lt;&gt;0,1,0))</f>
        <v>0</v>
      </c>
      <c r="U33" s="66">
        <f>+IF('O1'!V24&lt;&gt;"", IF((1+OUT_1_Check!$Q$4)*SUM('O1'!V21:V23)&lt;'O1'!V24,1,IF((1-OUT_1_Check!$Q$4)*SUM('O1'!V21:V23)&gt;'O1'!V24,1,0)),IF(SUM('O1'!V21:V23)&lt;&gt;0,1,0))</f>
        <v>0</v>
      </c>
      <c r="V33" s="66">
        <f>+IF('O1'!W24&lt;&gt;"", IF((1+OUT_1_Check!$Q$4)*SUM('O1'!W21:W23)&lt;'O1'!W24,1,IF((1-OUT_1_Check!$Q$4)*SUM('O1'!W21:W23)&gt;'O1'!W24,1,0)),IF(SUM('O1'!W21:W23)&lt;&gt;0,1,0))</f>
        <v>0</v>
      </c>
      <c r="W33" s="66">
        <f>+IF('O1'!X24&lt;&gt;"", IF((1+OUT_1_Check!$Q$4)*SUM('O1'!X21:X23)&lt;'O1'!X24,1,IF((1-OUT_1_Check!$Q$4)*SUM('O1'!X21:X23)&gt;'O1'!X24,1,0)),IF(SUM('O1'!X21:X23)&lt;&gt;0,1,0))</f>
        <v>0</v>
      </c>
      <c r="X33" s="66">
        <f>+IF('O1'!Y24&lt;&gt;"", IF((1+OUT_1_Check!$Q$4)*SUM('O1'!Y21:Y23)&lt;'O1'!Y24,1,IF((1-OUT_1_Check!$Q$4)*SUM('O1'!Y21:Y23)&gt;'O1'!Y24,1,0)),IF(SUM('O1'!Y21:Y23)&lt;&gt;0,1,0))</f>
        <v>0</v>
      </c>
      <c r="Y33" s="66">
        <f>+IF('O1'!Z24&lt;&gt;"", IF((1+OUT_1_Check!$Q$4)*SUM('O1'!Z21:Z23)&lt;'O1'!Z24,1,IF((1-OUT_1_Check!$Q$4)*SUM('O1'!Z21:Z23)&gt;'O1'!Z24,1,0)),IF(SUM('O1'!Z21:Z23)&lt;&gt;0,1,0))</f>
        <v>0</v>
      </c>
      <c r="Z33" s="66">
        <f>+IF('O1'!AA24&lt;&gt;"", IF((1+OUT_1_Check!$Q$4)*SUM('O1'!AA21:AA23)&lt;'O1'!AA24,1,IF((1-OUT_1_Check!$Q$4)*SUM('O1'!AA21:AA23)&gt;'O1'!AA24,1,0)),IF(SUM('O1'!AA21:AA23)&lt;&gt;0,1,0))</f>
        <v>0</v>
      </c>
      <c r="AA33" s="66">
        <f>+IF('O1'!AB24&lt;&gt;"", IF((1+OUT_1_Check!$Q$4)*SUM('O1'!AB21:AB23)&lt;'O1'!AB24,1,IF((1-OUT_1_Check!$Q$4)*SUM('O1'!AB21:AB23)&gt;'O1'!AB24,1,0)),IF(SUM('O1'!AB21:AB23)&lt;&gt;0,1,0))</f>
        <v>0</v>
      </c>
      <c r="AB33" s="66">
        <f>+IF('O1'!AC24&lt;&gt;"", IF((1+OUT_1_Check!$Q$4)*SUM('O1'!AC21:AC23)&lt;'O1'!AC24,1,IF((1-OUT_1_Check!$Q$4)*SUM('O1'!AC21:AC23)&gt;'O1'!AC24,1,0)),IF(SUM('O1'!AC21:AC23)&lt;&gt;0,1,0))</f>
        <v>0</v>
      </c>
      <c r="AC33" s="66">
        <f>+IF('O1'!AD24&lt;&gt;"", IF((1+OUT_1_Check!$Q$4)*SUM('O1'!AD21:AD23)&lt;'O1'!AD24,1,IF((1-OUT_1_Check!$Q$4)*SUM('O1'!AD21:AD23)&gt;'O1'!AD24,1,0)),IF(SUM('O1'!AD21:AD23)&lt;&gt;0,1,0))</f>
        <v>0</v>
      </c>
      <c r="AD33" s="66">
        <f>+IF('O1'!AE24&lt;&gt;"", IF((1+OUT_1_Check!$Q$4)*SUM('O1'!AE21:AE23)&lt;'O1'!AE24,1,IF((1-OUT_1_Check!$Q$4)*SUM('O1'!AE21:AE23)&gt;'O1'!AE24,1,0)),IF(SUM('O1'!AE21:AE23)&lt;&gt;0,1,0))</f>
        <v>0</v>
      </c>
      <c r="AE33" s="66">
        <f>+IF('O1'!AF24&lt;&gt;"", IF((1+OUT_1_Check!$Q$4)*SUM('O1'!AF21:AF23)&lt;'O1'!AF24,1,IF((1-OUT_1_Check!$Q$4)*SUM('O1'!AF21:AF23)&gt;'O1'!AF24,1,0)),IF(SUM('O1'!AF21:AF23)&lt;&gt;0,1,0))</f>
        <v>0</v>
      </c>
      <c r="AF33" s="66">
        <f>+IF('O1'!AG24&lt;&gt;"", IF((1+OUT_1_Check!$Q$4)*SUM('O1'!AG21:AG23)&lt;'O1'!AG24,1,IF((1-OUT_1_Check!$Q$4)*SUM('O1'!AG21:AG23)&gt;'O1'!AG24,1,0)),IF(SUM('O1'!AG21:AG23)&lt;&gt;0,1,0))</f>
        <v>0</v>
      </c>
      <c r="AG33" s="66">
        <f>+IF('O1'!AH24&lt;&gt;"", IF((1+OUT_1_Check!$Q$4)*SUM('O1'!AH21:AH23)&lt;'O1'!AH24,1,IF((1-OUT_1_Check!$Q$4)*SUM('O1'!AH21:AH23)&gt;'O1'!AH24,1,0)),IF(SUM('O1'!AH21:AH23)&lt;&gt;0,1,0))</f>
        <v>0</v>
      </c>
      <c r="AH33" s="66">
        <f>+IF('O1'!AI24&lt;&gt;"", IF((1+OUT_1_Check!$Q$4)*SUM('O1'!AI21:AI23)&lt;'O1'!AI24,1,IF((1-OUT_1_Check!$Q$4)*SUM('O1'!AI21:AI23)&gt;'O1'!AI24,1,0)),IF(SUM('O1'!AI21:AI23)&lt;&gt;0,1,0))</f>
        <v>0</v>
      </c>
      <c r="AI33" s="66">
        <f>+IF('O1'!AJ24&lt;&gt;"", IF((1+OUT_1_Check!$Q$4)*SUM('O1'!AJ21:AJ23)&lt;'O1'!AJ24,1,IF((1-OUT_1_Check!$Q$4)*SUM('O1'!AJ21:AJ23)&gt;'O1'!AJ24,1,0)),IF(SUM('O1'!AJ21:AJ23)&lt;&gt;0,1,0))</f>
        <v>0</v>
      </c>
      <c r="AJ33" s="66">
        <f>+IF('O1'!AK24&lt;&gt;"", IF((1+OUT_1_Check!$Q$4)*SUM('O1'!AK21:AK23)&lt;'O1'!AK24,1,IF((1-OUT_1_Check!$Q$4)*SUM('O1'!AK21:AK23)&gt;'O1'!AK24,1,0)),IF(SUM('O1'!AK21:AK23)&lt;&gt;0,1,0))</f>
        <v>0</v>
      </c>
      <c r="AK33" s="66">
        <f>+IF('O1'!AL24&lt;&gt;"", IF((1+OUT_1_Check!$Q$4)*SUM('O1'!AL21:AL23)&lt;'O1'!AL24,1,IF((1-OUT_1_Check!$Q$4)*SUM('O1'!AL21:AL23)&gt;'O1'!AL24,1,0)),IF(SUM('O1'!AL21:AL23)&lt;&gt;0,1,0))</f>
        <v>0</v>
      </c>
      <c r="AL33" s="66">
        <f>+IF('O1'!AM24&lt;&gt;"", IF((1+OUT_1_Check!$Q$4)*SUM('O1'!AM21:AM23)&lt;'O1'!AM24,1,IF((1-OUT_1_Check!$Q$4)*SUM('O1'!AM21:AM23)&gt;'O1'!AM24,1,0)),IF(SUM('O1'!AM21:AM23)&lt;&gt;0,1,0))</f>
        <v>0</v>
      </c>
      <c r="AM33" s="66" t="e">
        <f>+IF('O1'!#REF!&lt;&gt;"", IF((1+OUT_1_Check!$Q$4)*SUM('O1'!#REF!)&lt;'O1'!#REF!,1,IF((1-OUT_1_Check!$Q$4)*SUM('O1'!#REF!)&gt;'O1'!#REF!,1,0)),IF(SUM('O1'!#REF!)&lt;&gt;0,1,0))</f>
        <v>#REF!</v>
      </c>
      <c r="AN33" s="66">
        <f>+IF('O1'!AN24&lt;&gt;"", IF((1+OUT_1_Check!$Q$4)*SUM('O1'!AN21:AN23)&lt;'O1'!AN24,1,IF((1-OUT_1_Check!$Q$4)*SUM('O1'!AN21:AN23)&gt;'O1'!AN24,1,0)),IF(SUM('O1'!AN21:AN23)&lt;&gt;0,1,0))</f>
        <v>0</v>
      </c>
      <c r="AO33" s="66">
        <f>+IF('O1'!AO24&lt;&gt;"", IF((1+OUT_1_Check!$Q$4)*SUM('O1'!AO21:AO23)&lt;'O1'!AO24,1,IF((1-OUT_1_Check!$Q$4)*SUM('O1'!AO21:AO23)&gt;'O1'!AO24,1,0)),IF(SUM('O1'!AO21:AO23)&lt;&gt;0,1,0))</f>
        <v>0</v>
      </c>
      <c r="AP33" s="66">
        <f>+IF('O1'!AP24&lt;&gt;"", IF((1+OUT_1_Check!$Q$4)*SUM('O1'!AP21:AP23)&lt;'O1'!AP24,1,IF((1-OUT_1_Check!$Q$4)*SUM('O1'!AP21:AP23)&gt;'O1'!AP24,1,0)),IF(SUM('O1'!AP21:AP23)&lt;&gt;0,1,0))</f>
        <v>0</v>
      </c>
      <c r="AQ33" s="66">
        <f>+IF('O1'!AQ24&lt;&gt;"", IF((1+OUT_1_Check!$Q$4)*SUM('O1'!AQ21:AQ23)&lt;'O1'!AQ24,1,IF((1-OUT_1_Check!$Q$4)*SUM('O1'!AQ21:AQ23)&gt;'O1'!AQ24,1,0)),IF(SUM('O1'!AQ21:AQ23)&lt;&gt;0,1,0))</f>
        <v>0</v>
      </c>
      <c r="AR33" s="66">
        <f>+IF('O1'!AR24&lt;&gt;"", IF((1+OUT_1_Check!$Q$4)*SUM('O1'!AR21:AR23)&lt;'O1'!AR24,1,IF((1-OUT_1_Check!$Q$4)*SUM('O1'!AR21:AR23)&gt;'O1'!AR24,1,0)),IF(SUM('O1'!AR21:AR23)&lt;&gt;0,1,0))</f>
        <v>0</v>
      </c>
      <c r="AS33" s="76">
        <f>+IF('O1'!AS24&lt;&gt;"",IF((1+OUT_1_Check!$Q$4)*SUM('O1'!D24:AR24)&lt;2*'O1'!AS24,1,IF((1-OUT_1_Check!$Q$4)*SUM('O1'!D24:AR24)&gt;2*'O1'!AS24,1,0)),IF(SUM('O1'!D24:AR24)&lt;&gt;0,1,0))</f>
        <v>0</v>
      </c>
      <c r="AT33" s="36"/>
      <c r="AU33" s="36"/>
      <c r="AW33" s="36"/>
      <c r="AX33" s="36"/>
      <c r="AY33" s="36"/>
      <c r="AZ33" s="36"/>
      <c r="BA33" s="36"/>
      <c r="BB33" s="36"/>
      <c r="BC33" s="36"/>
      <c r="BD33" s="36"/>
      <c r="BE33" s="36"/>
      <c r="BF33" s="36"/>
      <c r="BG33" s="36"/>
      <c r="BH33" s="36"/>
      <c r="BI33" s="36"/>
      <c r="BJ33" s="36"/>
      <c r="BK33" s="36"/>
      <c r="BL33" s="36"/>
      <c r="BM33" s="36"/>
      <c r="BN33" s="36"/>
    </row>
    <row r="34" spans="1:66" s="36" customFormat="1" ht="18" customHeight="1">
      <c r="A34" s="46"/>
      <c r="B34" s="48" t="s">
        <v>22</v>
      </c>
      <c r="C34" s="48"/>
      <c r="D34" s="68"/>
      <c r="E34" s="68"/>
      <c r="F34" s="68"/>
      <c r="G34" s="68"/>
      <c r="H34" s="68"/>
      <c r="I34" s="68"/>
      <c r="J34" s="68"/>
      <c r="K34" s="68"/>
      <c r="L34" s="68"/>
      <c r="M34" s="68"/>
      <c r="N34" s="68"/>
      <c r="O34" s="68"/>
      <c r="P34" s="68"/>
      <c r="Q34" s="68"/>
      <c r="R34" s="68"/>
      <c r="S34" s="68"/>
      <c r="T34" s="68"/>
      <c r="U34" s="68"/>
      <c r="V34" s="68"/>
      <c r="W34" s="68"/>
      <c r="X34" s="68"/>
      <c r="Y34" s="68"/>
      <c r="Z34" s="68"/>
      <c r="AA34" s="68"/>
      <c r="AB34" s="68"/>
      <c r="AC34" s="68"/>
      <c r="AD34" s="68"/>
      <c r="AE34" s="68"/>
      <c r="AF34" s="68"/>
      <c r="AG34" s="68"/>
      <c r="AH34" s="68"/>
      <c r="AI34" s="68"/>
      <c r="AJ34" s="68"/>
      <c r="AK34" s="68"/>
      <c r="AL34" s="68"/>
      <c r="AM34" s="68"/>
      <c r="AN34" s="68"/>
      <c r="AO34" s="68"/>
      <c r="AP34" s="68"/>
      <c r="AQ34" s="68"/>
      <c r="AR34" s="68"/>
      <c r="AS34" s="79">
        <f>+IF('O1'!AS25&lt;&gt;"",IF('O1'!AS25&lt;'O1'!AS24,1,0),IF('O1'!AS24&lt;&gt;0,1,0))</f>
        <v>0</v>
      </c>
      <c r="AV34" s="45"/>
    </row>
    <row r="35" spans="1:66" s="45" customFormat="1" ht="18" customHeight="1">
      <c r="A35" s="53"/>
      <c r="B35" s="54"/>
      <c r="C35" s="54"/>
      <c r="D35" s="69"/>
      <c r="E35" s="69"/>
      <c r="F35" s="69"/>
      <c r="G35" s="69"/>
      <c r="H35" s="69"/>
      <c r="I35" s="69"/>
      <c r="J35" s="69"/>
      <c r="K35" s="69"/>
      <c r="L35" s="69"/>
      <c r="M35" s="69"/>
      <c r="N35" s="69"/>
      <c r="O35" s="69"/>
      <c r="P35" s="69"/>
      <c r="Q35" s="69"/>
      <c r="R35" s="69"/>
      <c r="S35" s="69"/>
      <c r="T35" s="69"/>
      <c r="U35" s="69"/>
      <c r="V35" s="69"/>
      <c r="W35" s="69"/>
      <c r="X35" s="69"/>
      <c r="Y35" s="69"/>
      <c r="Z35" s="69"/>
      <c r="AA35" s="69"/>
      <c r="AB35" s="69"/>
      <c r="AC35" s="69"/>
      <c r="AD35" s="69"/>
      <c r="AE35" s="69"/>
      <c r="AF35" s="69"/>
      <c r="AG35" s="69"/>
      <c r="AH35" s="69"/>
      <c r="AI35" s="69"/>
      <c r="AJ35" s="69"/>
      <c r="AK35" s="69"/>
      <c r="AL35" s="69"/>
      <c r="AM35" s="69"/>
      <c r="AN35" s="69"/>
      <c r="AO35" s="69"/>
      <c r="AP35" s="69"/>
      <c r="AQ35" s="69"/>
      <c r="AR35" s="69"/>
      <c r="AS35" s="69"/>
      <c r="AT35" s="36"/>
      <c r="AU35" s="36"/>
      <c r="AW35" s="36"/>
      <c r="AX35" s="36"/>
      <c r="AY35" s="36"/>
      <c r="AZ35" s="36"/>
      <c r="BA35" s="36"/>
      <c r="BB35" s="36"/>
      <c r="BC35" s="36"/>
      <c r="BD35" s="36"/>
      <c r="BE35" s="36"/>
      <c r="BF35" s="36"/>
      <c r="BG35" s="36"/>
      <c r="BH35" s="36"/>
      <c r="BI35" s="36"/>
      <c r="BJ35" s="36"/>
      <c r="BK35" s="36"/>
      <c r="BL35" s="36"/>
      <c r="BM35" s="36"/>
      <c r="BN35" s="36"/>
    </row>
    <row r="36" spans="1:66" s="45" customFormat="1" ht="18" customHeight="1">
      <c r="A36" s="46"/>
      <c r="B36" s="42" t="s">
        <v>13</v>
      </c>
      <c r="C36" s="43"/>
      <c r="D36" s="70"/>
      <c r="E36" s="70"/>
      <c r="F36" s="70"/>
      <c r="G36" s="70"/>
      <c r="H36" s="70"/>
      <c r="I36" s="70"/>
      <c r="J36" s="70"/>
      <c r="K36" s="70"/>
      <c r="L36" s="70"/>
      <c r="M36" s="70"/>
      <c r="N36" s="70"/>
      <c r="O36" s="70"/>
      <c r="P36" s="70"/>
      <c r="Q36" s="70"/>
      <c r="R36" s="70"/>
      <c r="S36" s="70"/>
      <c r="T36" s="70"/>
      <c r="U36" s="70"/>
      <c r="V36" s="70"/>
      <c r="W36" s="70"/>
      <c r="X36" s="70"/>
      <c r="Y36" s="70"/>
      <c r="Z36" s="70"/>
      <c r="AA36" s="70"/>
      <c r="AB36" s="70"/>
      <c r="AC36" s="70"/>
      <c r="AD36" s="70"/>
      <c r="AE36" s="70"/>
      <c r="AF36" s="70"/>
      <c r="AG36" s="70"/>
      <c r="AH36" s="70"/>
      <c r="AI36" s="70"/>
      <c r="AJ36" s="70"/>
      <c r="AK36" s="70"/>
      <c r="AL36" s="70"/>
      <c r="AM36" s="70"/>
      <c r="AN36" s="70"/>
      <c r="AO36" s="70"/>
      <c r="AP36" s="70"/>
      <c r="AQ36" s="70"/>
      <c r="AR36" s="70"/>
      <c r="AS36" s="70"/>
      <c r="AT36" s="36"/>
      <c r="AU36" s="36"/>
      <c r="AW36" s="36"/>
      <c r="AX36" s="36"/>
      <c r="AY36" s="36"/>
      <c r="AZ36" s="36"/>
      <c r="BA36" s="36"/>
      <c r="BB36" s="36"/>
      <c r="BC36" s="36"/>
      <c r="BD36" s="36"/>
      <c r="BE36" s="36"/>
      <c r="BF36" s="36"/>
      <c r="BG36" s="36"/>
      <c r="BH36" s="36"/>
      <c r="BI36" s="36"/>
      <c r="BJ36" s="36"/>
      <c r="BK36" s="36"/>
      <c r="BL36" s="36"/>
      <c r="BM36" s="36"/>
      <c r="BN36" s="36"/>
    </row>
    <row r="37" spans="1:66" s="36" customFormat="1" ht="18" customHeight="1">
      <c r="A37" s="46"/>
      <c r="B37" s="47" t="s">
        <v>106</v>
      </c>
      <c r="C37" s="48"/>
      <c r="D37" s="67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7"/>
      <c r="Q37" s="67"/>
      <c r="R37" s="67"/>
      <c r="S37" s="67"/>
      <c r="T37" s="67"/>
      <c r="U37" s="67"/>
      <c r="V37" s="67"/>
      <c r="W37" s="67"/>
      <c r="X37" s="67"/>
      <c r="Y37" s="67"/>
      <c r="Z37" s="67"/>
      <c r="AA37" s="67"/>
      <c r="AB37" s="67"/>
      <c r="AC37" s="67"/>
      <c r="AD37" s="67"/>
      <c r="AE37" s="67"/>
      <c r="AF37" s="67"/>
      <c r="AG37" s="67"/>
      <c r="AH37" s="67"/>
      <c r="AI37" s="67"/>
      <c r="AJ37" s="67"/>
      <c r="AK37" s="67"/>
      <c r="AL37" s="67"/>
      <c r="AM37" s="67"/>
      <c r="AN37" s="67"/>
      <c r="AO37" s="67"/>
      <c r="AP37" s="67"/>
      <c r="AQ37" s="67"/>
      <c r="AR37" s="67"/>
      <c r="AS37" s="76">
        <f>+IF('O1'!AS27&lt;&gt;"",IF((1+OUT_1_Check!$Q$4)*SUM('O1'!D27:AR27)&lt;2*'O1'!AS27,1,IF((1-OUT_1_Check!$Q$4)*SUM('O1'!D27:AR27)&gt;2*'O1'!AS27,1,0)),IF(SUM('O1'!D27:AR27)&lt;&gt;0,1,0))</f>
        <v>0</v>
      </c>
      <c r="AV37" s="45"/>
    </row>
    <row r="38" spans="1:66" s="36" customFormat="1" ht="18" customHeight="1">
      <c r="A38" s="46"/>
      <c r="B38" s="47" t="s">
        <v>107</v>
      </c>
      <c r="C38" s="48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  <c r="Q38" s="67"/>
      <c r="R38" s="67"/>
      <c r="S38" s="67"/>
      <c r="T38" s="67"/>
      <c r="U38" s="67"/>
      <c r="V38" s="67"/>
      <c r="W38" s="67"/>
      <c r="X38" s="67"/>
      <c r="Y38" s="67"/>
      <c r="Z38" s="67"/>
      <c r="AA38" s="67"/>
      <c r="AB38" s="67"/>
      <c r="AC38" s="67"/>
      <c r="AD38" s="67"/>
      <c r="AE38" s="67"/>
      <c r="AF38" s="67"/>
      <c r="AG38" s="67"/>
      <c r="AH38" s="67"/>
      <c r="AI38" s="67"/>
      <c r="AJ38" s="67"/>
      <c r="AK38" s="67"/>
      <c r="AL38" s="67"/>
      <c r="AM38" s="67"/>
      <c r="AN38" s="67"/>
      <c r="AO38" s="67"/>
      <c r="AP38" s="67"/>
      <c r="AQ38" s="67"/>
      <c r="AR38" s="67"/>
      <c r="AS38" s="76">
        <f>+IF('O1'!AS28&lt;&gt;"",IF((1+OUT_1_Check!$Q$4)*SUM('O1'!D28:AR28)&lt;2*'O1'!AS28,1,IF((1-OUT_1_Check!$Q$4)*SUM('O1'!D28:AR28)&gt;2*'O1'!AS28,1,0)),IF(SUM('O1'!D28:AR28)&lt;&gt;0,1,0))</f>
        <v>0</v>
      </c>
      <c r="AV38" s="45"/>
    </row>
    <row r="39" spans="1:66" s="36" customFormat="1" ht="18" customHeight="1">
      <c r="A39" s="41"/>
      <c r="B39" s="47" t="s">
        <v>108</v>
      </c>
      <c r="C39" s="48"/>
      <c r="D39" s="67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67"/>
      <c r="R39" s="67"/>
      <c r="S39" s="67"/>
      <c r="T39" s="67"/>
      <c r="U39" s="67"/>
      <c r="V39" s="67"/>
      <c r="W39" s="67"/>
      <c r="X39" s="67"/>
      <c r="Y39" s="67"/>
      <c r="Z39" s="67"/>
      <c r="AA39" s="67"/>
      <c r="AB39" s="67"/>
      <c r="AC39" s="67"/>
      <c r="AD39" s="67"/>
      <c r="AE39" s="67"/>
      <c r="AF39" s="67"/>
      <c r="AG39" s="67"/>
      <c r="AH39" s="67"/>
      <c r="AI39" s="67"/>
      <c r="AJ39" s="67"/>
      <c r="AK39" s="67"/>
      <c r="AL39" s="67"/>
      <c r="AM39" s="67"/>
      <c r="AN39" s="67"/>
      <c r="AO39" s="67"/>
      <c r="AP39" s="67"/>
      <c r="AQ39" s="67"/>
      <c r="AR39" s="67"/>
      <c r="AS39" s="76">
        <f>+IF('O1'!AS29&lt;&gt;"",IF((1+OUT_1_Check!$Q$4)*SUM('O1'!D29:AR29)&lt;2*'O1'!AS29,1,IF((1-OUT_1_Check!$Q$4)*SUM('O1'!D29:AR29)&gt;2*'O1'!AS29,1,0)),IF(SUM('O1'!D29:AR29)&lt;&gt;0,1,0))</f>
        <v>0</v>
      </c>
      <c r="AV39" s="45"/>
    </row>
    <row r="40" spans="1:66" s="36" customFormat="1" ht="18" customHeight="1">
      <c r="A40" s="46"/>
      <c r="B40" s="48" t="s">
        <v>11</v>
      </c>
      <c r="C40" s="48"/>
      <c r="D40" s="66">
        <f>+IF('O1'!D30&lt;&gt;"", IF((1+OUT_1_Check!$Q$4)*SUM('O1'!D27:D29)&lt;'O1'!D30,1,IF((1-OUT_1_Check!$Q$4)*SUM('O1'!D27:D29)&gt;'O1'!D30,1,0)),IF(SUM('O1'!D27:D29)&lt;&gt;0,1,0))</f>
        <v>0</v>
      </c>
      <c r="E40" s="66">
        <f>+IF('O1'!E30&lt;&gt;"", IF((1+OUT_1_Check!$Q$4)*SUM('O1'!E27:E29)&lt;'O1'!E30,1,IF((1-OUT_1_Check!$Q$4)*SUM('O1'!E27:E29)&gt;'O1'!E30,1,0)),IF(SUM('O1'!E27:E29)&lt;&gt;0,1,0))</f>
        <v>0</v>
      </c>
      <c r="F40" s="66">
        <f>+IF('O1'!F30&lt;&gt;"", IF((1+OUT_1_Check!$Q$4)*SUM('O1'!F27:F29)&lt;'O1'!F30,1,IF((1-OUT_1_Check!$Q$4)*SUM('O1'!F27:F29)&gt;'O1'!F30,1,0)),IF(SUM('O1'!F27:F29)&lt;&gt;0,1,0))</f>
        <v>0</v>
      </c>
      <c r="G40" s="66">
        <f>+IF('O1'!G30&lt;&gt;"", IF((1+OUT_1_Check!$Q$4)*SUM('O1'!G27:G29)&lt;'O1'!G30,1,IF((1-OUT_1_Check!$Q$4)*SUM('O1'!G27:G29)&gt;'O1'!G30,1,0)),IF(SUM('O1'!G27:G29)&lt;&gt;0,1,0))</f>
        <v>0</v>
      </c>
      <c r="H40" s="66">
        <f>+IF('O1'!H30&lt;&gt;"", IF((1+OUT_1_Check!$Q$4)*SUM('O1'!H27:H29)&lt;'O1'!H30,1,IF((1-OUT_1_Check!$Q$4)*SUM('O1'!H27:H29)&gt;'O1'!H30,1,0)),IF(SUM('O1'!H27:H29)&lt;&gt;0,1,0))</f>
        <v>0</v>
      </c>
      <c r="I40" s="66">
        <f>+IF('O1'!I30&lt;&gt;"", IF((1+OUT_1_Check!$Q$4)*SUM('O1'!I27:I29)&lt;'O1'!I30,1,IF((1-OUT_1_Check!$Q$4)*SUM('O1'!I27:I29)&gt;'O1'!I30,1,0)),IF(SUM('O1'!I27:I29)&lt;&gt;0,1,0))</f>
        <v>0</v>
      </c>
      <c r="J40" s="66">
        <f>+IF('O1'!J30&lt;&gt;"", IF((1+OUT_1_Check!$Q$4)*SUM('O1'!J27:J29)&lt;'O1'!J30,1,IF((1-OUT_1_Check!$Q$4)*SUM('O1'!J27:J29)&gt;'O1'!J30,1,0)),IF(SUM('O1'!J27:J29)&lt;&gt;0,1,0))</f>
        <v>0</v>
      </c>
      <c r="K40" s="66">
        <f>+IF('O1'!L30&lt;&gt;"", IF((1+OUT_1_Check!$Q$4)*SUM('O1'!L27:L29)&lt;'O1'!L30,1,IF((1-OUT_1_Check!$Q$4)*SUM('O1'!L27:L29)&gt;'O1'!L30,1,0)),IF(SUM('O1'!L27:L29)&lt;&gt;0,1,0))</f>
        <v>0</v>
      </c>
      <c r="L40" s="66">
        <f>+IF('O1'!M30&lt;&gt;"", IF((1+OUT_1_Check!$Q$4)*SUM('O1'!M27:M29)&lt;'O1'!M30,1,IF((1-OUT_1_Check!$Q$4)*SUM('O1'!M27:M29)&gt;'O1'!M30,1,0)),IF(SUM('O1'!M27:M29)&lt;&gt;0,1,0))</f>
        <v>0</v>
      </c>
      <c r="M40" s="66">
        <f>+IF('O1'!N30&lt;&gt;"", IF((1+OUT_1_Check!$Q$4)*SUM('O1'!N27:N29)&lt;'O1'!N30,1,IF((1-OUT_1_Check!$Q$4)*SUM('O1'!N27:N29)&gt;'O1'!N30,1,0)),IF(SUM('O1'!N27:N29)&lt;&gt;0,1,0))</f>
        <v>0</v>
      </c>
      <c r="N40" s="66">
        <f>+IF('O1'!P30&lt;&gt;"", IF((1+OUT_1_Check!$Q$4)*SUM('O1'!P27:P29)&lt;'O1'!P30,1,IF((1-OUT_1_Check!$Q$4)*SUM('O1'!P27:P29)&gt;'O1'!P30,1,0)),IF(SUM('O1'!P27:P29)&lt;&gt;0,1,0))</f>
        <v>0</v>
      </c>
      <c r="O40" s="66">
        <f>+IF('O1'!Q30&lt;&gt;"", IF((1+OUT_1_Check!$Q$4)*SUM('O1'!Q27:Q29)&lt;'O1'!Q30,1,IF((1-OUT_1_Check!$Q$4)*SUM('O1'!Q27:Q29)&gt;'O1'!Q30,1,0)),IF(SUM('O1'!Q27:Q29)&lt;&gt;0,1,0))</f>
        <v>0</v>
      </c>
      <c r="P40" s="66">
        <f>+IF('O1'!R30&lt;&gt;"", IF((1+OUT_1_Check!$Q$4)*SUM('O1'!R27:R29)&lt;'O1'!R30,1,IF((1-OUT_1_Check!$Q$4)*SUM('O1'!R27:R29)&gt;'O1'!R30,1,0)),IF(SUM('O1'!R27:R29)&lt;&gt;0,1,0))</f>
        <v>0</v>
      </c>
      <c r="Q40" s="66">
        <f>+IF('O1'!S30&lt;&gt;"", IF((1+OUT_1_Check!$Q$4)*SUM('O1'!S27:S29)&lt;'O1'!S30,1,IF((1-OUT_1_Check!$Q$4)*SUM('O1'!S27:S29)&gt;'O1'!S30,1,0)),IF(SUM('O1'!S27:S29)&lt;&gt;0,1,0))</f>
        <v>0</v>
      </c>
      <c r="R40" s="66">
        <f>+IF('O1'!T30&lt;&gt;"", IF((1+OUT_1_Check!$Q$4)*SUM('O1'!T27:T29)&lt;'O1'!T30,1,IF((1-OUT_1_Check!$Q$4)*SUM('O1'!T27:T29)&gt;'O1'!T30,1,0)),IF(SUM('O1'!T27:T29)&lt;&gt;0,1,0))</f>
        <v>0</v>
      </c>
      <c r="S40" s="66" t="e">
        <f>+IF('O1'!#REF!&lt;&gt;"", IF((1+OUT_1_Check!$Q$4)*SUM('O1'!#REF!)&lt;'O1'!#REF!,1,IF((1-OUT_1_Check!$Q$4)*SUM('O1'!#REF!)&gt;'O1'!#REF!,1,0)),IF(SUM('O1'!#REF!)&lt;&gt;0,1,0))</f>
        <v>#REF!</v>
      </c>
      <c r="T40" s="66">
        <f>+IF('O1'!U30&lt;&gt;"", IF((1+OUT_1_Check!$Q$4)*SUM('O1'!U27:U29)&lt;'O1'!U30,1,IF((1-OUT_1_Check!$Q$4)*SUM('O1'!U27:U29)&gt;'O1'!U30,1,0)),IF(SUM('O1'!U27:U29)&lt;&gt;0,1,0))</f>
        <v>0</v>
      </c>
      <c r="U40" s="66">
        <f>+IF('O1'!V30&lt;&gt;"", IF((1+OUT_1_Check!$Q$4)*SUM('O1'!V27:V29)&lt;'O1'!V30,1,IF((1-OUT_1_Check!$Q$4)*SUM('O1'!V27:V29)&gt;'O1'!V30,1,0)),IF(SUM('O1'!V27:V29)&lt;&gt;0,1,0))</f>
        <v>0</v>
      </c>
      <c r="V40" s="66">
        <f>+IF('O1'!W30&lt;&gt;"", IF((1+OUT_1_Check!$Q$4)*SUM('O1'!W27:W29)&lt;'O1'!W30,1,IF((1-OUT_1_Check!$Q$4)*SUM('O1'!W27:W29)&gt;'O1'!W30,1,0)),IF(SUM('O1'!W27:W29)&lt;&gt;0,1,0))</f>
        <v>0</v>
      </c>
      <c r="W40" s="66">
        <f>+IF('O1'!X30&lt;&gt;"", IF((1+OUT_1_Check!$Q$4)*SUM('O1'!X27:X29)&lt;'O1'!X30,1,IF((1-OUT_1_Check!$Q$4)*SUM('O1'!X27:X29)&gt;'O1'!X30,1,0)),IF(SUM('O1'!X27:X29)&lt;&gt;0,1,0))</f>
        <v>0</v>
      </c>
      <c r="X40" s="66">
        <f>+IF('O1'!Y30&lt;&gt;"", IF((1+OUT_1_Check!$Q$4)*SUM('O1'!Y27:Y29)&lt;'O1'!Y30,1,IF((1-OUT_1_Check!$Q$4)*SUM('O1'!Y27:Y29)&gt;'O1'!Y30,1,0)),IF(SUM('O1'!Y27:Y29)&lt;&gt;0,1,0))</f>
        <v>0</v>
      </c>
      <c r="Y40" s="66">
        <f>+IF('O1'!Z30&lt;&gt;"", IF((1+OUT_1_Check!$Q$4)*SUM('O1'!Z27:Z29)&lt;'O1'!Z30,1,IF((1-OUT_1_Check!$Q$4)*SUM('O1'!Z27:Z29)&gt;'O1'!Z30,1,0)),IF(SUM('O1'!Z27:Z29)&lt;&gt;0,1,0))</f>
        <v>0</v>
      </c>
      <c r="Z40" s="66">
        <f>+IF('O1'!AA30&lt;&gt;"", IF((1+OUT_1_Check!$Q$4)*SUM('O1'!AA27:AA29)&lt;'O1'!AA30,1,IF((1-OUT_1_Check!$Q$4)*SUM('O1'!AA27:AA29)&gt;'O1'!AA30,1,0)),IF(SUM('O1'!AA27:AA29)&lt;&gt;0,1,0))</f>
        <v>0</v>
      </c>
      <c r="AA40" s="66">
        <f>+IF('O1'!AB30&lt;&gt;"", IF((1+OUT_1_Check!$Q$4)*SUM('O1'!AB27:AB29)&lt;'O1'!AB30,1,IF((1-OUT_1_Check!$Q$4)*SUM('O1'!AB27:AB29)&gt;'O1'!AB30,1,0)),IF(SUM('O1'!AB27:AB29)&lt;&gt;0,1,0))</f>
        <v>0</v>
      </c>
      <c r="AB40" s="66">
        <f>+IF('O1'!AC30&lt;&gt;"", IF((1+OUT_1_Check!$Q$4)*SUM('O1'!AC27:AC29)&lt;'O1'!AC30,1,IF((1-OUT_1_Check!$Q$4)*SUM('O1'!AC27:AC29)&gt;'O1'!AC30,1,0)),IF(SUM('O1'!AC27:AC29)&lt;&gt;0,1,0))</f>
        <v>0</v>
      </c>
      <c r="AC40" s="66">
        <f>+IF('O1'!AD30&lt;&gt;"", IF((1+OUT_1_Check!$Q$4)*SUM('O1'!AD27:AD29)&lt;'O1'!AD30,1,IF((1-OUT_1_Check!$Q$4)*SUM('O1'!AD27:AD29)&gt;'O1'!AD30,1,0)),IF(SUM('O1'!AD27:AD29)&lt;&gt;0,1,0))</f>
        <v>0</v>
      </c>
      <c r="AD40" s="66">
        <f>+IF('O1'!AE30&lt;&gt;"", IF((1+OUT_1_Check!$Q$4)*SUM('O1'!AE27:AE29)&lt;'O1'!AE30,1,IF((1-OUT_1_Check!$Q$4)*SUM('O1'!AE27:AE29)&gt;'O1'!AE30,1,0)),IF(SUM('O1'!AE27:AE29)&lt;&gt;0,1,0))</f>
        <v>0</v>
      </c>
      <c r="AE40" s="66">
        <f>+IF('O1'!AF30&lt;&gt;"", IF((1+OUT_1_Check!$Q$4)*SUM('O1'!AF27:AF29)&lt;'O1'!AF30,1,IF((1-OUT_1_Check!$Q$4)*SUM('O1'!AF27:AF29)&gt;'O1'!AF30,1,0)),IF(SUM('O1'!AF27:AF29)&lt;&gt;0,1,0))</f>
        <v>0</v>
      </c>
      <c r="AF40" s="66">
        <f>+IF('O1'!AG30&lt;&gt;"", IF((1+OUT_1_Check!$Q$4)*SUM('O1'!AG27:AG29)&lt;'O1'!AG30,1,IF((1-OUT_1_Check!$Q$4)*SUM('O1'!AG27:AG29)&gt;'O1'!AG30,1,0)),IF(SUM('O1'!AG27:AG29)&lt;&gt;0,1,0))</f>
        <v>0</v>
      </c>
      <c r="AG40" s="66">
        <f>+IF('O1'!AH30&lt;&gt;"", IF((1+OUT_1_Check!$Q$4)*SUM('O1'!AH27:AH29)&lt;'O1'!AH30,1,IF((1-OUT_1_Check!$Q$4)*SUM('O1'!AH27:AH29)&gt;'O1'!AH30,1,0)),IF(SUM('O1'!AH27:AH29)&lt;&gt;0,1,0))</f>
        <v>0</v>
      </c>
      <c r="AH40" s="66">
        <f>+IF('O1'!AI30&lt;&gt;"", IF((1+OUT_1_Check!$Q$4)*SUM('O1'!AI27:AI29)&lt;'O1'!AI30,1,IF((1-OUT_1_Check!$Q$4)*SUM('O1'!AI27:AI29)&gt;'O1'!AI30,1,0)),IF(SUM('O1'!AI27:AI29)&lt;&gt;0,1,0))</f>
        <v>0</v>
      </c>
      <c r="AI40" s="66">
        <f>+IF('O1'!AJ30&lt;&gt;"", IF((1+OUT_1_Check!$Q$4)*SUM('O1'!AJ27:AJ29)&lt;'O1'!AJ30,1,IF((1-OUT_1_Check!$Q$4)*SUM('O1'!AJ27:AJ29)&gt;'O1'!AJ30,1,0)),IF(SUM('O1'!AJ27:AJ29)&lt;&gt;0,1,0))</f>
        <v>0</v>
      </c>
      <c r="AJ40" s="66">
        <f>+IF('O1'!AK30&lt;&gt;"", IF((1+OUT_1_Check!$Q$4)*SUM('O1'!AK27:AK29)&lt;'O1'!AK30,1,IF((1-OUT_1_Check!$Q$4)*SUM('O1'!AK27:AK29)&gt;'O1'!AK30,1,0)),IF(SUM('O1'!AK27:AK29)&lt;&gt;0,1,0))</f>
        <v>0</v>
      </c>
      <c r="AK40" s="66">
        <f>+IF('O1'!AL30&lt;&gt;"", IF((1+OUT_1_Check!$Q$4)*SUM('O1'!AL27:AL29)&lt;'O1'!AL30,1,IF((1-OUT_1_Check!$Q$4)*SUM('O1'!AL27:AL29)&gt;'O1'!AL30,1,0)),IF(SUM('O1'!AL27:AL29)&lt;&gt;0,1,0))</f>
        <v>0</v>
      </c>
      <c r="AL40" s="66">
        <f>+IF('O1'!AM30&lt;&gt;"", IF((1+OUT_1_Check!$Q$4)*SUM('O1'!AM27:AM29)&lt;'O1'!AM30,1,IF((1-OUT_1_Check!$Q$4)*SUM('O1'!AM27:AM29)&gt;'O1'!AM30,1,0)),IF(SUM('O1'!AM27:AM29)&lt;&gt;0,1,0))</f>
        <v>0</v>
      </c>
      <c r="AM40" s="66" t="e">
        <f>+IF('O1'!#REF!&lt;&gt;"", IF((1+OUT_1_Check!$Q$4)*SUM('O1'!#REF!)&lt;'O1'!#REF!,1,IF((1-OUT_1_Check!$Q$4)*SUM('O1'!#REF!)&gt;'O1'!#REF!,1,0)),IF(SUM('O1'!#REF!)&lt;&gt;0,1,0))</f>
        <v>#REF!</v>
      </c>
      <c r="AN40" s="66">
        <f>+IF('O1'!AN30&lt;&gt;"", IF((1+OUT_1_Check!$Q$4)*SUM('O1'!AN27:AN29)&lt;'O1'!AN30,1,IF((1-OUT_1_Check!$Q$4)*SUM('O1'!AN27:AN29)&gt;'O1'!AN30,1,0)),IF(SUM('O1'!AN27:AN29)&lt;&gt;0,1,0))</f>
        <v>0</v>
      </c>
      <c r="AO40" s="66">
        <f>+IF('O1'!AO30&lt;&gt;"", IF((1+OUT_1_Check!$Q$4)*SUM('O1'!AO27:AO29)&lt;'O1'!AO30,1,IF((1-OUT_1_Check!$Q$4)*SUM('O1'!AO27:AO29)&gt;'O1'!AO30,1,0)),IF(SUM('O1'!AO27:AO29)&lt;&gt;0,1,0))</f>
        <v>0</v>
      </c>
      <c r="AP40" s="66">
        <f>+IF('O1'!AP30&lt;&gt;"", IF((1+OUT_1_Check!$Q$4)*SUM('O1'!AP27:AP29)&lt;'O1'!AP30,1,IF((1-OUT_1_Check!$Q$4)*SUM('O1'!AP27:AP29)&gt;'O1'!AP30,1,0)),IF(SUM('O1'!AP27:AP29)&lt;&gt;0,1,0))</f>
        <v>0</v>
      </c>
      <c r="AQ40" s="66">
        <f>+IF('O1'!AQ30&lt;&gt;"", IF((1+OUT_1_Check!$Q$4)*SUM('O1'!AQ27:AQ29)&lt;'O1'!AQ30,1,IF((1-OUT_1_Check!$Q$4)*SUM('O1'!AQ27:AQ29)&gt;'O1'!AQ30,1,0)),IF(SUM('O1'!AQ27:AQ29)&lt;&gt;0,1,0))</f>
        <v>0</v>
      </c>
      <c r="AR40" s="66">
        <f>+IF('O1'!AR30&lt;&gt;"", IF((1+OUT_1_Check!$Q$4)*SUM('O1'!AR27:AR29)&lt;'O1'!AR30,1,IF((1-OUT_1_Check!$Q$4)*SUM('O1'!AR27:AR29)&gt;'O1'!AR30,1,0)),IF(SUM('O1'!AR27:AR29)&lt;&gt;0,1,0))</f>
        <v>0</v>
      </c>
      <c r="AS40" s="76">
        <f>+IF('O1'!AS30&lt;&gt;"",IF((1+OUT_1_Check!$Q$4)*SUM('O1'!D30:AR30)&lt;2*'O1'!AS30,1,IF((1-OUT_1_Check!$Q$4)*SUM('O1'!D30:AR30)&gt;2*'O1'!AS30,1,0)),IF(SUM('O1'!D30:AR30)&lt;&gt;0,1,0))</f>
        <v>0</v>
      </c>
      <c r="AV40" s="45"/>
    </row>
    <row r="41" spans="1:66" s="36" customFormat="1" ht="18" customHeight="1">
      <c r="A41" s="46"/>
      <c r="B41" s="48" t="s">
        <v>22</v>
      </c>
      <c r="C41" s="48"/>
      <c r="D41" s="68"/>
      <c r="E41" s="68"/>
      <c r="F41" s="68"/>
      <c r="G41" s="68"/>
      <c r="H41" s="68"/>
      <c r="I41" s="68"/>
      <c r="J41" s="68"/>
      <c r="K41" s="68"/>
      <c r="L41" s="68"/>
      <c r="M41" s="68"/>
      <c r="N41" s="68"/>
      <c r="O41" s="68"/>
      <c r="P41" s="68"/>
      <c r="Q41" s="68"/>
      <c r="R41" s="68"/>
      <c r="S41" s="68"/>
      <c r="T41" s="68"/>
      <c r="U41" s="68"/>
      <c r="V41" s="68"/>
      <c r="W41" s="68"/>
      <c r="X41" s="68"/>
      <c r="Y41" s="68"/>
      <c r="Z41" s="68"/>
      <c r="AA41" s="68"/>
      <c r="AB41" s="68"/>
      <c r="AC41" s="68"/>
      <c r="AD41" s="68"/>
      <c r="AE41" s="68"/>
      <c r="AF41" s="68"/>
      <c r="AG41" s="68"/>
      <c r="AH41" s="68"/>
      <c r="AI41" s="68"/>
      <c r="AJ41" s="68"/>
      <c r="AK41" s="68"/>
      <c r="AL41" s="68"/>
      <c r="AM41" s="68"/>
      <c r="AN41" s="68"/>
      <c r="AO41" s="68"/>
      <c r="AP41" s="68"/>
      <c r="AQ41" s="68"/>
      <c r="AR41" s="68"/>
      <c r="AS41" s="79">
        <f>+IF('O1'!AS31&lt;&gt;"",IF('O1'!AS31&lt;'O1'!AS30,1,0),IF('O1'!AS30&lt;&gt;0,1,0))</f>
        <v>0</v>
      </c>
      <c r="AV41" s="45"/>
    </row>
    <row r="42" spans="1:66" s="36" customFormat="1" ht="18" customHeight="1">
      <c r="A42" s="46"/>
      <c r="B42" s="48"/>
      <c r="C42" s="48"/>
      <c r="D42" s="69"/>
      <c r="E42" s="69"/>
      <c r="F42" s="69"/>
      <c r="G42" s="69"/>
      <c r="H42" s="69"/>
      <c r="I42" s="69"/>
      <c r="J42" s="69"/>
      <c r="K42" s="69"/>
      <c r="L42" s="69"/>
      <c r="M42" s="69"/>
      <c r="N42" s="69"/>
      <c r="O42" s="69"/>
      <c r="P42" s="69"/>
      <c r="Q42" s="69"/>
      <c r="R42" s="69"/>
      <c r="S42" s="69"/>
      <c r="T42" s="69"/>
      <c r="U42" s="69"/>
      <c r="V42" s="69"/>
      <c r="W42" s="69"/>
      <c r="X42" s="69"/>
      <c r="Y42" s="69"/>
      <c r="Z42" s="69"/>
      <c r="AA42" s="69"/>
      <c r="AB42" s="69"/>
      <c r="AC42" s="69"/>
      <c r="AD42" s="69"/>
      <c r="AE42" s="69"/>
      <c r="AF42" s="69"/>
      <c r="AG42" s="69"/>
      <c r="AH42" s="69"/>
      <c r="AI42" s="69"/>
      <c r="AJ42" s="69"/>
      <c r="AK42" s="69"/>
      <c r="AL42" s="69"/>
      <c r="AM42" s="69"/>
      <c r="AN42" s="69"/>
      <c r="AO42" s="69"/>
      <c r="AP42" s="69"/>
      <c r="AQ42" s="69"/>
      <c r="AR42" s="69"/>
      <c r="AS42" s="69"/>
      <c r="AV42" s="45"/>
    </row>
    <row r="43" spans="1:66" s="36" customFormat="1" ht="18" customHeight="1">
      <c r="A43" s="46"/>
      <c r="B43" s="48" t="s">
        <v>14</v>
      </c>
      <c r="C43" s="48"/>
      <c r="D43" s="73">
        <f>+IF('O1'!D32&lt;&gt;"",IF((1+OUT_1_Check!$Q$4)*SUM('O1'!D30,'O1'!D24)&lt;'O1'!D32,1,IF((1-OUT_1_Check!$Q$4)*SUM('O1'!D30,'O1'!D24)&gt;'O1'!D32,1,0)),IF(SUM('O1'!D30,'O1'!D24)&lt;&gt;0,1,0))</f>
        <v>0</v>
      </c>
      <c r="E43" s="73">
        <f>+IF('O1'!E32&lt;&gt;"",IF((1+OUT_1_Check!$Q$4)*SUM('O1'!E30,'O1'!E24)&lt;'O1'!E32,1,IF((1-OUT_1_Check!$Q$4)*SUM('O1'!E30,'O1'!E24)&gt;'O1'!E32,1,0)),IF(SUM('O1'!E30,'O1'!E24)&lt;&gt;0,1,0))</f>
        <v>0</v>
      </c>
      <c r="F43" s="73">
        <f>+IF('O1'!F32&lt;&gt;"",IF((1+OUT_1_Check!$Q$4)*SUM('O1'!F30,'O1'!F24)&lt;'O1'!F32,1,IF((1-OUT_1_Check!$Q$4)*SUM('O1'!F30,'O1'!F24)&gt;'O1'!F32,1,0)),IF(SUM('O1'!F30,'O1'!F24)&lt;&gt;0,1,0))</f>
        <v>0</v>
      </c>
      <c r="G43" s="73">
        <f>+IF('O1'!G32&lt;&gt;"",IF((1+OUT_1_Check!$Q$4)*SUM('O1'!G30,'O1'!G24)&lt;'O1'!G32,1,IF((1-OUT_1_Check!$Q$4)*SUM('O1'!G30,'O1'!G24)&gt;'O1'!G32,1,0)),IF(SUM('O1'!G30,'O1'!G24)&lt;&gt;0,1,0))</f>
        <v>0</v>
      </c>
      <c r="H43" s="73">
        <f>+IF('O1'!H32&lt;&gt;"",IF((1+OUT_1_Check!$Q$4)*SUM('O1'!H30,'O1'!H24)&lt;'O1'!H32,1,IF((1-OUT_1_Check!$Q$4)*SUM('O1'!H30,'O1'!H24)&gt;'O1'!H32,1,0)),IF(SUM('O1'!H30,'O1'!H24)&lt;&gt;0,1,0))</f>
        <v>0</v>
      </c>
      <c r="I43" s="73">
        <f>+IF('O1'!I32&lt;&gt;"",IF((1+OUT_1_Check!$Q$4)*SUM('O1'!I30,'O1'!I24)&lt;'O1'!I32,1,IF((1-OUT_1_Check!$Q$4)*SUM('O1'!I30,'O1'!I24)&gt;'O1'!I32,1,0)),IF(SUM('O1'!I30,'O1'!I24)&lt;&gt;0,1,0))</f>
        <v>0</v>
      </c>
      <c r="J43" s="73">
        <f>+IF('O1'!J32&lt;&gt;"",IF((1+OUT_1_Check!$Q$4)*SUM('O1'!J30,'O1'!J24)&lt;'O1'!J32,1,IF((1-OUT_1_Check!$Q$4)*SUM('O1'!J30,'O1'!J24)&gt;'O1'!J32,1,0)),IF(SUM('O1'!J30,'O1'!J24)&lt;&gt;0,1,0))</f>
        <v>0</v>
      </c>
      <c r="K43" s="73">
        <f>+IF('O1'!L32&lt;&gt;"",IF((1+OUT_1_Check!$Q$4)*SUM('O1'!L30,'O1'!L24)&lt;'O1'!L32,1,IF((1-OUT_1_Check!$Q$4)*SUM('O1'!L30,'O1'!L24)&gt;'O1'!L32,1,0)),IF(SUM('O1'!L30,'O1'!L24)&lt;&gt;0,1,0))</f>
        <v>0</v>
      </c>
      <c r="L43" s="73">
        <f>+IF('O1'!M32&lt;&gt;"",IF((1+OUT_1_Check!$Q$4)*SUM('O1'!M30,'O1'!M24)&lt;'O1'!M32,1,IF((1-OUT_1_Check!$Q$4)*SUM('O1'!M30,'O1'!M24)&gt;'O1'!M32,1,0)),IF(SUM('O1'!M30,'O1'!M24)&lt;&gt;0,1,0))</f>
        <v>0</v>
      </c>
      <c r="M43" s="73">
        <f>+IF('O1'!N32&lt;&gt;"",IF((1+OUT_1_Check!$Q$4)*SUM('O1'!N30,'O1'!N24)&lt;'O1'!N32,1,IF((1-OUT_1_Check!$Q$4)*SUM('O1'!N30,'O1'!N24)&gt;'O1'!N32,1,0)),IF(SUM('O1'!N30,'O1'!N24)&lt;&gt;0,1,0))</f>
        <v>0</v>
      </c>
      <c r="N43" s="73">
        <f>+IF('O1'!P32&lt;&gt;"",IF((1+OUT_1_Check!$Q$4)*SUM('O1'!P30,'O1'!P24)&lt;'O1'!P32,1,IF((1-OUT_1_Check!$Q$4)*SUM('O1'!P30,'O1'!P24)&gt;'O1'!P32,1,0)),IF(SUM('O1'!P30,'O1'!P24)&lt;&gt;0,1,0))</f>
        <v>0</v>
      </c>
      <c r="O43" s="73">
        <f>+IF('O1'!Q32&lt;&gt;"",IF((1+OUT_1_Check!$Q$4)*SUM('O1'!Q30,'O1'!Q24)&lt;'O1'!Q32,1,IF((1-OUT_1_Check!$Q$4)*SUM('O1'!Q30,'O1'!Q24)&gt;'O1'!Q32,1,0)),IF(SUM('O1'!Q30,'O1'!Q24)&lt;&gt;0,1,0))</f>
        <v>0</v>
      </c>
      <c r="P43" s="73">
        <f>+IF('O1'!R32&lt;&gt;"",IF((1+OUT_1_Check!$Q$4)*SUM('O1'!R30,'O1'!R24)&lt;'O1'!R32,1,IF((1-OUT_1_Check!$Q$4)*SUM('O1'!R30,'O1'!R24)&gt;'O1'!R32,1,0)),IF(SUM('O1'!R30,'O1'!R24)&lt;&gt;0,1,0))</f>
        <v>0</v>
      </c>
      <c r="Q43" s="73">
        <f>+IF('O1'!S32&lt;&gt;"",IF((1+OUT_1_Check!$Q$4)*SUM('O1'!S30,'O1'!S24)&lt;'O1'!S32,1,IF((1-OUT_1_Check!$Q$4)*SUM('O1'!S30,'O1'!S24)&gt;'O1'!S32,1,0)),IF(SUM('O1'!S30,'O1'!S24)&lt;&gt;0,1,0))</f>
        <v>0</v>
      </c>
      <c r="R43" s="73">
        <f>+IF('O1'!T32&lt;&gt;"",IF((1+OUT_1_Check!$Q$4)*SUM('O1'!T30,'O1'!T24)&lt;'O1'!T32,1,IF((1-OUT_1_Check!$Q$4)*SUM('O1'!T30,'O1'!T24)&gt;'O1'!T32,1,0)),IF(SUM('O1'!T30,'O1'!T24)&lt;&gt;0,1,0))</f>
        <v>0</v>
      </c>
      <c r="S43" s="73" t="e">
        <f>+IF('O1'!#REF!&lt;&gt;"",IF((1+OUT_1_Check!$Q$4)*SUM('O1'!#REF!,'O1'!#REF!)&lt;'O1'!#REF!,1,IF((1-OUT_1_Check!$Q$4)*SUM('O1'!#REF!,'O1'!#REF!)&gt;'O1'!#REF!,1,0)),IF(SUM('O1'!#REF!,'O1'!#REF!)&lt;&gt;0,1,0))</f>
        <v>#REF!</v>
      </c>
      <c r="T43" s="73">
        <f>+IF('O1'!U32&lt;&gt;"",IF((1+OUT_1_Check!$Q$4)*SUM('O1'!U30,'O1'!U24)&lt;'O1'!U32,1,IF((1-OUT_1_Check!$Q$4)*SUM('O1'!U30,'O1'!U24)&gt;'O1'!U32,1,0)),IF(SUM('O1'!U30,'O1'!U24)&lt;&gt;0,1,0))</f>
        <v>0</v>
      </c>
      <c r="U43" s="73">
        <f>+IF('O1'!V32&lt;&gt;"",IF((1+OUT_1_Check!$Q$4)*SUM('O1'!V30,'O1'!V24)&lt;'O1'!V32,1,IF((1-OUT_1_Check!$Q$4)*SUM('O1'!V30,'O1'!V24)&gt;'O1'!V32,1,0)),IF(SUM('O1'!V30,'O1'!V24)&lt;&gt;0,1,0))</f>
        <v>0</v>
      </c>
      <c r="V43" s="73">
        <f>+IF('O1'!W32&lt;&gt;"",IF((1+OUT_1_Check!$Q$4)*SUM('O1'!W30,'O1'!W24)&lt;'O1'!W32,1,IF((1-OUT_1_Check!$Q$4)*SUM('O1'!W30,'O1'!W24)&gt;'O1'!W32,1,0)),IF(SUM('O1'!W30,'O1'!W24)&lt;&gt;0,1,0))</f>
        <v>0</v>
      </c>
      <c r="W43" s="73">
        <f>+IF('O1'!X32&lt;&gt;"",IF((1+OUT_1_Check!$Q$4)*SUM('O1'!X30,'O1'!X24)&lt;'O1'!X32,1,IF((1-OUT_1_Check!$Q$4)*SUM('O1'!X30,'O1'!X24)&gt;'O1'!X32,1,0)),IF(SUM('O1'!X30,'O1'!X24)&lt;&gt;0,1,0))</f>
        <v>0</v>
      </c>
      <c r="X43" s="73">
        <f>+IF('O1'!Y32&lt;&gt;"",IF((1+OUT_1_Check!$Q$4)*SUM('O1'!Y30,'O1'!Y24)&lt;'O1'!Y32,1,IF((1-OUT_1_Check!$Q$4)*SUM('O1'!Y30,'O1'!Y24)&gt;'O1'!Y32,1,0)),IF(SUM('O1'!Y30,'O1'!Y24)&lt;&gt;0,1,0))</f>
        <v>0</v>
      </c>
      <c r="Y43" s="73">
        <f>+IF('O1'!Z32&lt;&gt;"",IF((1+OUT_1_Check!$Q$4)*SUM('O1'!Z30,'O1'!Z24)&lt;'O1'!Z32,1,IF((1-OUT_1_Check!$Q$4)*SUM('O1'!Z30,'O1'!Z24)&gt;'O1'!Z32,1,0)),IF(SUM('O1'!Z30,'O1'!Z24)&lt;&gt;0,1,0))</f>
        <v>0</v>
      </c>
      <c r="Z43" s="73">
        <f>+IF('O1'!AA32&lt;&gt;"",IF((1+OUT_1_Check!$Q$4)*SUM('O1'!AA30,'O1'!AA24)&lt;'O1'!AA32,1,IF((1-OUT_1_Check!$Q$4)*SUM('O1'!AA30,'O1'!AA24)&gt;'O1'!AA32,1,0)),IF(SUM('O1'!AA30,'O1'!AA24)&lt;&gt;0,1,0))</f>
        <v>0</v>
      </c>
      <c r="AA43" s="73">
        <f>+IF('O1'!AB32&lt;&gt;"",IF((1+OUT_1_Check!$Q$4)*SUM('O1'!AB30,'O1'!AB24)&lt;'O1'!AB32,1,IF((1-OUT_1_Check!$Q$4)*SUM('O1'!AB30,'O1'!AB24)&gt;'O1'!AB32,1,0)),IF(SUM('O1'!AB30,'O1'!AB24)&lt;&gt;0,1,0))</f>
        <v>0</v>
      </c>
      <c r="AB43" s="73">
        <f>+IF('O1'!AC32&lt;&gt;"",IF((1+OUT_1_Check!$Q$4)*SUM('O1'!AC30,'O1'!AC24)&lt;'O1'!AC32,1,IF((1-OUT_1_Check!$Q$4)*SUM('O1'!AC30,'O1'!AC24)&gt;'O1'!AC32,1,0)),IF(SUM('O1'!AC30,'O1'!AC24)&lt;&gt;0,1,0))</f>
        <v>0</v>
      </c>
      <c r="AC43" s="73">
        <f>+IF('O1'!AD32&lt;&gt;"",IF((1+OUT_1_Check!$Q$4)*SUM('O1'!AD30,'O1'!AD24)&lt;'O1'!AD32,1,IF((1-OUT_1_Check!$Q$4)*SUM('O1'!AD30,'O1'!AD24)&gt;'O1'!AD32,1,0)),IF(SUM('O1'!AD30,'O1'!AD24)&lt;&gt;0,1,0))</f>
        <v>0</v>
      </c>
      <c r="AD43" s="73">
        <f>+IF('O1'!AE32&lt;&gt;"",IF((1+OUT_1_Check!$Q$4)*SUM('O1'!AE30,'O1'!AE24)&lt;'O1'!AE32,1,IF((1-OUT_1_Check!$Q$4)*SUM('O1'!AE30,'O1'!AE24)&gt;'O1'!AE32,1,0)),IF(SUM('O1'!AE30,'O1'!AE24)&lt;&gt;0,1,0))</f>
        <v>0</v>
      </c>
      <c r="AE43" s="73">
        <f>+IF('O1'!AF32&lt;&gt;"",IF((1+OUT_1_Check!$Q$4)*SUM('O1'!AF30,'O1'!AF24)&lt;'O1'!AF32,1,IF((1-OUT_1_Check!$Q$4)*SUM('O1'!AF30,'O1'!AF24)&gt;'O1'!AF32,1,0)),IF(SUM('O1'!AF30,'O1'!AF24)&lt;&gt;0,1,0))</f>
        <v>0</v>
      </c>
      <c r="AF43" s="73">
        <f>+IF('O1'!AG32&lt;&gt;"",IF((1+OUT_1_Check!$Q$4)*SUM('O1'!AG30,'O1'!AG24)&lt;'O1'!AG32,1,IF((1-OUT_1_Check!$Q$4)*SUM('O1'!AG30,'O1'!AG24)&gt;'O1'!AG32,1,0)),IF(SUM('O1'!AG30,'O1'!AG24)&lt;&gt;0,1,0))</f>
        <v>0</v>
      </c>
      <c r="AG43" s="73">
        <f>+IF('O1'!AH32&lt;&gt;"",IF((1+OUT_1_Check!$Q$4)*SUM('O1'!AH30,'O1'!AH24)&lt;'O1'!AH32,1,IF((1-OUT_1_Check!$Q$4)*SUM('O1'!AH30,'O1'!AH24)&gt;'O1'!AH32,1,0)),IF(SUM('O1'!AH30,'O1'!AH24)&lt;&gt;0,1,0))</f>
        <v>0</v>
      </c>
      <c r="AH43" s="73">
        <f>+IF('O1'!AI32&lt;&gt;"",IF((1+OUT_1_Check!$Q$4)*SUM('O1'!AI30,'O1'!AI24)&lt;'O1'!AI32,1,IF((1-OUT_1_Check!$Q$4)*SUM('O1'!AI30,'O1'!AI24)&gt;'O1'!AI32,1,0)),IF(SUM('O1'!AI30,'O1'!AI24)&lt;&gt;0,1,0))</f>
        <v>0</v>
      </c>
      <c r="AI43" s="73">
        <f>+IF('O1'!AJ32&lt;&gt;"",IF((1+OUT_1_Check!$Q$4)*SUM('O1'!AJ30,'O1'!AJ24)&lt;'O1'!AJ32,1,IF((1-OUT_1_Check!$Q$4)*SUM('O1'!AJ30,'O1'!AJ24)&gt;'O1'!AJ32,1,0)),IF(SUM('O1'!AJ30,'O1'!AJ24)&lt;&gt;0,1,0))</f>
        <v>0</v>
      </c>
      <c r="AJ43" s="73">
        <f>+IF('O1'!AK32&lt;&gt;"",IF((1+OUT_1_Check!$Q$4)*SUM('O1'!AK30,'O1'!AK24)&lt;'O1'!AK32,1,IF((1-OUT_1_Check!$Q$4)*SUM('O1'!AK30,'O1'!AK24)&gt;'O1'!AK32,1,0)),IF(SUM('O1'!AK30,'O1'!AK24)&lt;&gt;0,1,0))</f>
        <v>0</v>
      </c>
      <c r="AK43" s="73">
        <f>+IF('O1'!AL32&lt;&gt;"",IF((1+OUT_1_Check!$Q$4)*SUM('O1'!AL30,'O1'!AL24)&lt;'O1'!AL32,1,IF((1-OUT_1_Check!$Q$4)*SUM('O1'!AL30,'O1'!AL24)&gt;'O1'!AL32,1,0)),IF(SUM('O1'!AL30,'O1'!AL24)&lt;&gt;0,1,0))</f>
        <v>0</v>
      </c>
      <c r="AL43" s="73">
        <f>+IF('O1'!AM32&lt;&gt;"",IF((1+OUT_1_Check!$Q$4)*SUM('O1'!AM30,'O1'!AM24)&lt;'O1'!AM32,1,IF((1-OUT_1_Check!$Q$4)*SUM('O1'!AM30,'O1'!AM24)&gt;'O1'!AM32,1,0)),IF(SUM('O1'!AM30,'O1'!AM24)&lt;&gt;0,1,0))</f>
        <v>0</v>
      </c>
      <c r="AM43" s="73" t="e">
        <f>+IF('O1'!#REF!&lt;&gt;"",IF((1+OUT_1_Check!$Q$4)*SUM('O1'!#REF!,'O1'!#REF!)&lt;'O1'!#REF!,1,IF((1-OUT_1_Check!$Q$4)*SUM('O1'!#REF!,'O1'!#REF!)&gt;'O1'!#REF!,1,0)),IF(SUM('O1'!#REF!,'O1'!#REF!)&lt;&gt;0,1,0))</f>
        <v>#REF!</v>
      </c>
      <c r="AN43" s="73">
        <f>+IF('O1'!AN32&lt;&gt;"",IF((1+OUT_1_Check!$Q$4)*SUM('O1'!AN30,'O1'!AN24)&lt;'O1'!AN32,1,IF((1-OUT_1_Check!$Q$4)*SUM('O1'!AN30,'O1'!AN24)&gt;'O1'!AN32,1,0)),IF(SUM('O1'!AN30,'O1'!AN24)&lt;&gt;0,1,0))</f>
        <v>0</v>
      </c>
      <c r="AO43" s="73">
        <f>+IF('O1'!AO32&lt;&gt;"",IF((1+OUT_1_Check!$Q$4)*SUM('O1'!AO30,'O1'!AO24)&lt;'O1'!AO32,1,IF((1-OUT_1_Check!$Q$4)*SUM('O1'!AO30,'O1'!AO24)&gt;'O1'!AO32,1,0)),IF(SUM('O1'!AO30,'O1'!AO24)&lt;&gt;0,1,0))</f>
        <v>0</v>
      </c>
      <c r="AP43" s="73">
        <f>+IF('O1'!AP32&lt;&gt;"",IF((1+OUT_1_Check!$Q$4)*SUM('O1'!AP30,'O1'!AP24)&lt;'O1'!AP32,1,IF((1-OUT_1_Check!$Q$4)*SUM('O1'!AP30,'O1'!AP24)&gt;'O1'!AP32,1,0)),IF(SUM('O1'!AP30,'O1'!AP24)&lt;&gt;0,1,0))</f>
        <v>0</v>
      </c>
      <c r="AQ43" s="73">
        <f>+IF('O1'!AQ32&lt;&gt;"",IF((1+OUT_1_Check!$Q$4)*SUM('O1'!AQ30,'O1'!AQ24)&lt;'O1'!AQ32,1,IF((1-OUT_1_Check!$Q$4)*SUM('O1'!AQ30,'O1'!AQ24)&gt;'O1'!AQ32,1,0)),IF(SUM('O1'!AQ30,'O1'!AQ24)&lt;&gt;0,1,0))</f>
        <v>0</v>
      </c>
      <c r="AR43" s="73">
        <f>+IF('O1'!AR32&lt;&gt;"",IF((1+OUT_1_Check!$Q$4)*SUM('O1'!AR30,'O1'!AR24)&lt;'O1'!AR32,1,IF((1-OUT_1_Check!$Q$4)*SUM('O1'!AR30,'O1'!AR24)&gt;'O1'!AR32,1,0)),IF(SUM('O1'!AR30,'O1'!AR24)&lt;&gt;0,1,0))</f>
        <v>0</v>
      </c>
      <c r="AS43" s="76">
        <f>+IF('O1'!AS32&lt;&gt;"",IF((1+OUT_1_Check!$Q$4)*SUM('O1'!D32:AR32)&lt;2*'O1'!AS32,1,IF((1-OUT_1_Check!$Q$4)*SUM('O1'!D32:AR32)&gt;2*'O1'!AS32,1,0)),IF(SUM('O1'!D32:AR32)&lt;&gt;0,1,0))</f>
        <v>0</v>
      </c>
      <c r="AV43" s="45"/>
    </row>
    <row r="44" spans="1:66" s="36" customFormat="1" ht="18" customHeight="1">
      <c r="A44" s="46"/>
      <c r="B44" s="48"/>
      <c r="C44" s="48"/>
      <c r="D44" s="69"/>
      <c r="E44" s="69"/>
      <c r="F44" s="69"/>
      <c r="G44" s="69"/>
      <c r="H44" s="69"/>
      <c r="I44" s="69"/>
      <c r="J44" s="69"/>
      <c r="K44" s="69"/>
      <c r="L44" s="69"/>
      <c r="M44" s="69"/>
      <c r="N44" s="69"/>
      <c r="O44" s="69"/>
      <c r="P44" s="69"/>
      <c r="Q44" s="69"/>
      <c r="R44" s="69"/>
      <c r="S44" s="69"/>
      <c r="T44" s="69"/>
      <c r="U44" s="69"/>
      <c r="V44" s="69"/>
      <c r="W44" s="69"/>
      <c r="X44" s="69"/>
      <c r="Y44" s="69"/>
      <c r="Z44" s="69"/>
      <c r="AA44" s="69"/>
      <c r="AB44" s="69"/>
      <c r="AC44" s="69"/>
      <c r="AD44" s="69"/>
      <c r="AE44" s="69"/>
      <c r="AF44" s="69"/>
      <c r="AG44" s="69"/>
      <c r="AH44" s="69"/>
      <c r="AI44" s="69"/>
      <c r="AJ44" s="69"/>
      <c r="AK44" s="69"/>
      <c r="AL44" s="69"/>
      <c r="AM44" s="69"/>
      <c r="AN44" s="69"/>
      <c r="AO44" s="69"/>
      <c r="AP44" s="69"/>
      <c r="AQ44" s="69"/>
      <c r="AR44" s="69"/>
      <c r="AS44" s="69"/>
      <c r="AV44" s="45"/>
    </row>
    <row r="45" spans="1:66" s="36" customFormat="1" ht="18" customHeight="1">
      <c r="A45" s="53"/>
      <c r="B45" s="55" t="s">
        <v>99</v>
      </c>
      <c r="C45" s="42"/>
      <c r="D45" s="68"/>
      <c r="E45" s="68"/>
      <c r="F45" s="68"/>
      <c r="G45" s="68"/>
      <c r="H45" s="68"/>
      <c r="I45" s="68"/>
      <c r="J45" s="68"/>
      <c r="K45" s="68"/>
      <c r="L45" s="68"/>
      <c r="M45" s="68"/>
      <c r="N45" s="68"/>
      <c r="O45" s="68"/>
      <c r="P45" s="68"/>
      <c r="Q45" s="68"/>
      <c r="R45" s="68"/>
      <c r="S45" s="68"/>
      <c r="T45" s="68"/>
      <c r="U45" s="68"/>
      <c r="V45" s="68"/>
      <c r="W45" s="68"/>
      <c r="X45" s="68"/>
      <c r="Y45" s="68"/>
      <c r="Z45" s="68"/>
      <c r="AA45" s="68"/>
      <c r="AB45" s="68"/>
      <c r="AC45" s="68"/>
      <c r="AD45" s="68"/>
      <c r="AE45" s="68"/>
      <c r="AF45" s="68"/>
      <c r="AG45" s="68"/>
      <c r="AH45" s="68"/>
      <c r="AI45" s="68"/>
      <c r="AJ45" s="68"/>
      <c r="AK45" s="68"/>
      <c r="AL45" s="68"/>
      <c r="AM45" s="68"/>
      <c r="AN45" s="68"/>
      <c r="AO45" s="68"/>
      <c r="AP45" s="68"/>
      <c r="AQ45" s="68"/>
      <c r="AR45" s="68"/>
      <c r="AS45" s="78"/>
      <c r="AV45" s="45"/>
    </row>
    <row r="46" spans="1:66" s="36" customFormat="1" ht="18" customHeight="1">
      <c r="A46" s="46"/>
      <c r="B46" s="48"/>
      <c r="C46" s="48"/>
      <c r="D46" s="69"/>
      <c r="E46" s="69"/>
      <c r="F46" s="69"/>
      <c r="G46" s="69"/>
      <c r="H46" s="69"/>
      <c r="I46" s="69"/>
      <c r="J46" s="69"/>
      <c r="K46" s="69"/>
      <c r="L46" s="69"/>
      <c r="M46" s="69"/>
      <c r="N46" s="69"/>
      <c r="O46" s="69"/>
      <c r="P46" s="69"/>
      <c r="Q46" s="69"/>
      <c r="R46" s="69"/>
      <c r="S46" s="69"/>
      <c r="T46" s="69"/>
      <c r="U46" s="69"/>
      <c r="V46" s="69"/>
      <c r="W46" s="69"/>
      <c r="X46" s="69"/>
      <c r="Y46" s="69"/>
      <c r="Z46" s="69"/>
      <c r="AA46" s="69"/>
      <c r="AB46" s="69"/>
      <c r="AC46" s="69"/>
      <c r="AD46" s="69"/>
      <c r="AE46" s="69"/>
      <c r="AF46" s="69"/>
      <c r="AG46" s="69"/>
      <c r="AH46" s="69"/>
      <c r="AI46" s="69"/>
      <c r="AJ46" s="69"/>
      <c r="AK46" s="69"/>
      <c r="AL46" s="69"/>
      <c r="AM46" s="69"/>
      <c r="AN46" s="69"/>
      <c r="AO46" s="69"/>
      <c r="AP46" s="69"/>
      <c r="AQ46" s="69"/>
      <c r="AR46" s="69"/>
      <c r="AS46" s="69"/>
      <c r="AV46" s="45"/>
    </row>
    <row r="47" spans="1:66" s="36" customFormat="1" ht="18" customHeight="1">
      <c r="A47" s="46"/>
      <c r="B47" s="42" t="s">
        <v>15</v>
      </c>
      <c r="C47" s="42"/>
      <c r="D47" s="75">
        <f>+IF('O1'!D34&lt;&gt;"",IF((1+OUT_1_Check!$Q$4)*SUM('O1'!D12,'O1'!D18,'O1'!D32,'O1'!D33)&lt;'O1'!D34,1,IF((1-OUT_1_Check!$Q$4)*SUM('O1'!D12,'O1'!D18,'O1'!D32)&gt;'O1'!D34,1,0)),IF(SUM('O1'!D12,'O1'!D18,'O1'!D32)&lt;&gt;0,1,0))</f>
        <v>0</v>
      </c>
      <c r="E47" s="75">
        <f>+IF('O1'!E34&lt;&gt;"",IF((1+OUT_1_Check!$Q$4)*SUM('O1'!E12,'O1'!E18,'O1'!E32,'O1'!E33)&lt;'O1'!E34,1,IF((1-OUT_1_Check!$Q$4)*SUM('O1'!E12,'O1'!E18,'O1'!E32)&gt;'O1'!E34,1,0)),IF(SUM('O1'!E12,'O1'!E18,'O1'!E32)&lt;&gt;0,1,0))</f>
        <v>0</v>
      </c>
      <c r="F47" s="75">
        <f>+IF('O1'!F34&lt;&gt;"",IF((1+OUT_1_Check!$Q$4)*SUM('O1'!F12,'O1'!F18,'O1'!F32,'O1'!F33)&lt;'O1'!F34,1,IF((1-OUT_1_Check!$Q$4)*SUM('O1'!F12,'O1'!F18,'O1'!F32)&gt;'O1'!F34,1,0)),IF(SUM('O1'!F12,'O1'!F18,'O1'!F32)&lt;&gt;0,1,0))</f>
        <v>0</v>
      </c>
      <c r="G47" s="75">
        <f>+IF('O1'!G34&lt;&gt;"",IF((1+OUT_1_Check!$Q$4)*SUM('O1'!G12,'O1'!G18,'O1'!G32,'O1'!G33)&lt;'O1'!G34,1,IF((1-OUT_1_Check!$Q$4)*SUM('O1'!G12,'O1'!G18,'O1'!G32)&gt;'O1'!G34,1,0)),IF(SUM('O1'!G12,'O1'!G18,'O1'!G32)&lt;&gt;0,1,0))</f>
        <v>0</v>
      </c>
      <c r="H47" s="75">
        <f>+IF('O1'!H34&lt;&gt;"",IF((1+OUT_1_Check!$Q$4)*SUM('O1'!H12,'O1'!H18,'O1'!H32,'O1'!H33)&lt;'O1'!H34,1,IF((1-OUT_1_Check!$Q$4)*SUM('O1'!H12,'O1'!H18,'O1'!H32)&gt;'O1'!H34,1,0)),IF(SUM('O1'!H12,'O1'!H18,'O1'!H32)&lt;&gt;0,1,0))</f>
        <v>0</v>
      </c>
      <c r="I47" s="75">
        <f>+IF('O1'!I34&lt;&gt;"",IF((1+OUT_1_Check!$Q$4)*SUM('O1'!I12,'O1'!I18,'O1'!I32,'O1'!I33)&lt;'O1'!I34,1,IF((1-OUT_1_Check!$Q$4)*SUM('O1'!I12,'O1'!I18,'O1'!I32)&gt;'O1'!I34,1,0)),IF(SUM('O1'!I12,'O1'!I18,'O1'!I32)&lt;&gt;0,1,0))</f>
        <v>0</v>
      </c>
      <c r="J47" s="75">
        <f>+IF('O1'!J34&lt;&gt;"",IF((1+OUT_1_Check!$Q$4)*SUM('O1'!J12,'O1'!J18,'O1'!J32,'O1'!J33)&lt;'O1'!J34,1,IF((1-OUT_1_Check!$Q$4)*SUM('O1'!J12,'O1'!J18,'O1'!J32)&gt;'O1'!J34,1,0)),IF(SUM('O1'!J12,'O1'!J18,'O1'!J32)&lt;&gt;0,1,0))</f>
        <v>0</v>
      </c>
      <c r="K47" s="75">
        <f>+IF('O1'!L34&lt;&gt;"",IF((1+OUT_1_Check!$Q$4)*SUM('O1'!L12,'O1'!L18,'O1'!L32,'O1'!L33)&lt;'O1'!L34,1,IF((1-OUT_1_Check!$Q$4)*SUM('O1'!L12,'O1'!L18,'O1'!L32)&gt;'O1'!L34,1,0)),IF(SUM('O1'!L12,'O1'!L18,'O1'!L32)&lt;&gt;0,1,0))</f>
        <v>0</v>
      </c>
      <c r="L47" s="75">
        <f>+IF('O1'!M34&lt;&gt;"",IF((1+OUT_1_Check!$Q$4)*SUM('O1'!M12,'O1'!M18,'O1'!M32,'O1'!M33)&lt;'O1'!M34,1,IF((1-OUT_1_Check!$Q$4)*SUM('O1'!M12,'O1'!M18,'O1'!M32)&gt;'O1'!M34,1,0)),IF(SUM('O1'!M12,'O1'!M18,'O1'!M32)&lt;&gt;0,1,0))</f>
        <v>0</v>
      </c>
      <c r="M47" s="75">
        <f>+IF('O1'!N34&lt;&gt;"",IF((1+OUT_1_Check!$Q$4)*SUM('O1'!N12,'O1'!N18,'O1'!N32,'O1'!N33)&lt;'O1'!N34,1,IF((1-OUT_1_Check!$Q$4)*SUM('O1'!N12,'O1'!N18,'O1'!N32)&gt;'O1'!N34,1,0)),IF(SUM('O1'!N12,'O1'!N18,'O1'!N32)&lt;&gt;0,1,0))</f>
        <v>0</v>
      </c>
      <c r="N47" s="75">
        <f>+IF('O1'!P34&lt;&gt;"",IF((1+OUT_1_Check!$Q$4)*SUM('O1'!P12,'O1'!P18,'O1'!P32,'O1'!P33)&lt;'O1'!P34,1,IF((1-OUT_1_Check!$Q$4)*SUM('O1'!P12,'O1'!P18,'O1'!P32)&gt;'O1'!P34,1,0)),IF(SUM('O1'!P12,'O1'!P18,'O1'!P32)&lt;&gt;0,1,0))</f>
        <v>0</v>
      </c>
      <c r="O47" s="75">
        <f>+IF('O1'!Q34&lt;&gt;"",IF((1+OUT_1_Check!$Q$4)*SUM('O1'!Q12,'O1'!Q18,'O1'!Q32,'O1'!Q33)&lt;'O1'!Q34,1,IF((1-OUT_1_Check!$Q$4)*SUM('O1'!Q12,'O1'!Q18,'O1'!Q32)&gt;'O1'!Q34,1,0)),IF(SUM('O1'!Q12,'O1'!Q18,'O1'!Q32)&lt;&gt;0,1,0))</f>
        <v>0</v>
      </c>
      <c r="P47" s="75">
        <f>+IF('O1'!R34&lt;&gt;"",IF((1+OUT_1_Check!$Q$4)*SUM('O1'!R12,'O1'!R18,'O1'!R32,'O1'!R33)&lt;'O1'!R34,1,IF((1-OUT_1_Check!$Q$4)*SUM('O1'!R12,'O1'!R18,'O1'!R32)&gt;'O1'!R34,1,0)),IF(SUM('O1'!R12,'O1'!R18,'O1'!R32)&lt;&gt;0,1,0))</f>
        <v>0</v>
      </c>
      <c r="Q47" s="75">
        <f>+IF('O1'!S34&lt;&gt;"",IF((1+OUT_1_Check!$Q$4)*SUM('O1'!S12,'O1'!S18,'O1'!S32,'O1'!S33)&lt;'O1'!S34,1,IF((1-OUT_1_Check!$Q$4)*SUM('O1'!S12,'O1'!S18,'O1'!S32)&gt;'O1'!S34,1,0)),IF(SUM('O1'!S12,'O1'!S18,'O1'!S32)&lt;&gt;0,1,0))</f>
        <v>0</v>
      </c>
      <c r="R47" s="75">
        <f>+IF('O1'!T34&lt;&gt;"",IF((1+OUT_1_Check!$Q$4)*SUM('O1'!T12,'O1'!T18,'O1'!T32,'O1'!T33)&lt;'O1'!T34,1,IF((1-OUT_1_Check!$Q$4)*SUM('O1'!T12,'O1'!T18,'O1'!T32)&gt;'O1'!T34,1,0)),IF(SUM('O1'!T12,'O1'!T18,'O1'!T32)&lt;&gt;0,1,0))</f>
        <v>0</v>
      </c>
      <c r="S47" s="75" t="e">
        <f>+IF('O1'!#REF!&lt;&gt;"",IF((1+OUT_1_Check!$Q$4)*SUM('O1'!#REF!,'O1'!#REF!,'O1'!#REF!,'O1'!#REF!)&lt;'O1'!#REF!,1,IF((1-OUT_1_Check!$Q$4)*SUM('O1'!#REF!,'O1'!#REF!,'O1'!#REF!)&gt;'O1'!#REF!,1,0)),IF(SUM('O1'!#REF!,'O1'!#REF!,'O1'!#REF!)&lt;&gt;0,1,0))</f>
        <v>#REF!</v>
      </c>
      <c r="T47" s="75">
        <f>+IF('O1'!U34&lt;&gt;"",IF((1+OUT_1_Check!$Q$4)*SUM('O1'!U12,'O1'!U18,'O1'!U32,'O1'!U33)&lt;'O1'!U34,1,IF((1-OUT_1_Check!$Q$4)*SUM('O1'!U12,'O1'!U18,'O1'!U32)&gt;'O1'!U34,1,0)),IF(SUM('O1'!U12,'O1'!U18,'O1'!U32)&lt;&gt;0,1,0))</f>
        <v>0</v>
      </c>
      <c r="U47" s="75">
        <f>+IF('O1'!V34&lt;&gt;"",IF((1+OUT_1_Check!$Q$4)*SUM('O1'!V12,'O1'!V18,'O1'!V32,'O1'!V33)&lt;'O1'!V34,1,IF((1-OUT_1_Check!$Q$4)*SUM('O1'!V12,'O1'!V18,'O1'!V32)&gt;'O1'!V34,1,0)),IF(SUM('O1'!V12,'O1'!V18,'O1'!V32)&lt;&gt;0,1,0))</f>
        <v>0</v>
      </c>
      <c r="V47" s="75">
        <f>+IF('O1'!W34&lt;&gt;"",IF((1+OUT_1_Check!$Q$4)*SUM('O1'!W12,'O1'!W18,'O1'!W32,'O1'!W33)&lt;'O1'!W34,1,IF((1-OUT_1_Check!$Q$4)*SUM('O1'!W12,'O1'!W18,'O1'!W32)&gt;'O1'!W34,1,0)),IF(SUM('O1'!W12,'O1'!W18,'O1'!W32)&lt;&gt;0,1,0))</f>
        <v>0</v>
      </c>
      <c r="W47" s="75">
        <f>+IF('O1'!X34&lt;&gt;"",IF((1+OUT_1_Check!$Q$4)*SUM('O1'!X12,'O1'!X18,'O1'!X32,'O1'!X33)&lt;'O1'!X34,1,IF((1-OUT_1_Check!$Q$4)*SUM('O1'!X12,'O1'!X18,'O1'!X32)&gt;'O1'!X34,1,0)),IF(SUM('O1'!X12,'O1'!X18,'O1'!X32)&lt;&gt;0,1,0))</f>
        <v>0</v>
      </c>
      <c r="X47" s="75">
        <f>+IF('O1'!Y34&lt;&gt;"",IF((1+OUT_1_Check!$Q$4)*SUM('O1'!Y12,'O1'!Y18,'O1'!Y32,'O1'!Y33)&lt;'O1'!Y34,1,IF((1-OUT_1_Check!$Q$4)*SUM('O1'!Y12,'O1'!Y18,'O1'!Y32)&gt;'O1'!Y34,1,0)),IF(SUM('O1'!Y12,'O1'!Y18,'O1'!Y32)&lt;&gt;0,1,0))</f>
        <v>0</v>
      </c>
      <c r="Y47" s="75">
        <f>+IF('O1'!Z34&lt;&gt;"",IF((1+OUT_1_Check!$Q$4)*SUM('O1'!Z12,'O1'!Z18,'O1'!Z32,'O1'!Z33)&lt;'O1'!Z34,1,IF((1-OUT_1_Check!$Q$4)*SUM('O1'!Z12,'O1'!Z18,'O1'!Z32)&gt;'O1'!Z34,1,0)),IF(SUM('O1'!Z12,'O1'!Z18,'O1'!Z32)&lt;&gt;0,1,0))</f>
        <v>0</v>
      </c>
      <c r="Z47" s="75">
        <f>+IF('O1'!AA34&lt;&gt;"",IF((1+OUT_1_Check!$Q$4)*SUM('O1'!AA12,'O1'!AA18,'O1'!AA32,'O1'!AA33)&lt;'O1'!AA34,1,IF((1-OUT_1_Check!$Q$4)*SUM('O1'!AA12,'O1'!AA18,'O1'!AA32)&gt;'O1'!AA34,1,0)),IF(SUM('O1'!AA12,'O1'!AA18,'O1'!AA32)&lt;&gt;0,1,0))</f>
        <v>0</v>
      </c>
      <c r="AA47" s="75">
        <f>+IF('O1'!AB34&lt;&gt;"",IF((1+OUT_1_Check!$Q$4)*SUM('O1'!AB12,'O1'!AB18,'O1'!AB32,'O1'!AB33)&lt;'O1'!AB34,1,IF((1-OUT_1_Check!$Q$4)*SUM('O1'!AB12,'O1'!AB18,'O1'!AB32)&gt;'O1'!AB34,1,0)),IF(SUM('O1'!AB12,'O1'!AB18,'O1'!AB32)&lt;&gt;0,1,0))</f>
        <v>0</v>
      </c>
      <c r="AB47" s="75">
        <f>+IF('O1'!AC34&lt;&gt;"",IF((1+OUT_1_Check!$Q$4)*SUM('O1'!AC12,'O1'!AC18,'O1'!AC32,'O1'!AC33)&lt;'O1'!AC34,1,IF((1-OUT_1_Check!$Q$4)*SUM('O1'!AC12,'O1'!AC18,'O1'!AC32)&gt;'O1'!AC34,1,0)),IF(SUM('O1'!AC12,'O1'!AC18,'O1'!AC32)&lt;&gt;0,1,0))</f>
        <v>0</v>
      </c>
      <c r="AC47" s="75">
        <f>+IF('O1'!AD34&lt;&gt;"",IF((1+OUT_1_Check!$Q$4)*SUM('O1'!AD12,'O1'!AD18,'O1'!AD32,'O1'!AD33)&lt;'O1'!AD34,1,IF((1-OUT_1_Check!$Q$4)*SUM('O1'!AD12,'O1'!AD18,'O1'!AD32)&gt;'O1'!AD34,1,0)),IF(SUM('O1'!AD12,'O1'!AD18,'O1'!AD32)&lt;&gt;0,1,0))</f>
        <v>0</v>
      </c>
      <c r="AD47" s="75">
        <f>+IF('O1'!AE34&lt;&gt;"",IF((1+OUT_1_Check!$Q$4)*SUM('O1'!AE12,'O1'!AE18,'O1'!AE32,'O1'!AE33)&lt;'O1'!AE34,1,IF((1-OUT_1_Check!$Q$4)*SUM('O1'!AE12,'O1'!AE18,'O1'!AE32)&gt;'O1'!AE34,1,0)),IF(SUM('O1'!AE12,'O1'!AE18,'O1'!AE32)&lt;&gt;0,1,0))</f>
        <v>0</v>
      </c>
      <c r="AE47" s="75">
        <f>+IF('O1'!AF34&lt;&gt;"",IF((1+OUT_1_Check!$Q$4)*SUM('O1'!AF12,'O1'!AF18,'O1'!AF32,'O1'!AF33)&lt;'O1'!AF34,1,IF((1-OUT_1_Check!$Q$4)*SUM('O1'!AF12,'O1'!AF18,'O1'!AF32)&gt;'O1'!AF34,1,0)),IF(SUM('O1'!AF12,'O1'!AF18,'O1'!AF32)&lt;&gt;0,1,0))</f>
        <v>0</v>
      </c>
      <c r="AF47" s="75">
        <f>+IF('O1'!AG34&lt;&gt;"",IF((1+OUT_1_Check!$Q$4)*SUM('O1'!AG12,'O1'!AG18,'O1'!AG32,'O1'!AG33)&lt;'O1'!AG34,1,IF((1-OUT_1_Check!$Q$4)*SUM('O1'!AG12,'O1'!AG18,'O1'!AG32)&gt;'O1'!AG34,1,0)),IF(SUM('O1'!AG12,'O1'!AG18,'O1'!AG32)&lt;&gt;0,1,0))</f>
        <v>0</v>
      </c>
      <c r="AG47" s="75">
        <f>+IF('O1'!AH34&lt;&gt;"",IF((1+OUT_1_Check!$Q$4)*SUM('O1'!AH12,'O1'!AH18,'O1'!AH32,'O1'!AH33)&lt;'O1'!AH34,1,IF((1-OUT_1_Check!$Q$4)*SUM('O1'!AH12,'O1'!AH18,'O1'!AH32)&gt;'O1'!AH34,1,0)),IF(SUM('O1'!AH12,'O1'!AH18,'O1'!AH32)&lt;&gt;0,1,0))</f>
        <v>0</v>
      </c>
      <c r="AH47" s="75">
        <f>+IF('O1'!AI34&lt;&gt;"",IF((1+OUT_1_Check!$Q$4)*SUM('O1'!AI12,'O1'!AI18,'O1'!AI32,'O1'!AI33)&lt;'O1'!AI34,1,IF((1-OUT_1_Check!$Q$4)*SUM('O1'!AI12,'O1'!AI18,'O1'!AI32)&gt;'O1'!AI34,1,0)),IF(SUM('O1'!AI12,'O1'!AI18,'O1'!AI32)&lt;&gt;0,1,0))</f>
        <v>0</v>
      </c>
      <c r="AI47" s="75">
        <f>+IF('O1'!AJ34&lt;&gt;"",IF((1+OUT_1_Check!$Q$4)*SUM('O1'!AJ12,'O1'!AJ18,'O1'!AJ32,'O1'!AJ33)&lt;'O1'!AJ34,1,IF((1-OUT_1_Check!$Q$4)*SUM('O1'!AJ12,'O1'!AJ18,'O1'!AJ32)&gt;'O1'!AJ34,1,0)),IF(SUM('O1'!AJ12,'O1'!AJ18,'O1'!AJ32)&lt;&gt;0,1,0))</f>
        <v>0</v>
      </c>
      <c r="AJ47" s="75">
        <f>+IF('O1'!AK34&lt;&gt;"",IF((1+OUT_1_Check!$Q$4)*SUM('O1'!AK12,'O1'!AK18,'O1'!AK32,'O1'!AK33)&lt;'O1'!AK34,1,IF((1-OUT_1_Check!$Q$4)*SUM('O1'!AK12,'O1'!AK18,'O1'!AK32)&gt;'O1'!AK34,1,0)),IF(SUM('O1'!AK12,'O1'!AK18,'O1'!AK32)&lt;&gt;0,1,0))</f>
        <v>0</v>
      </c>
      <c r="AK47" s="75">
        <f>+IF('O1'!AL34&lt;&gt;"",IF((1+OUT_1_Check!$Q$4)*SUM('O1'!AL12,'O1'!AL18,'O1'!AL32,'O1'!AL33)&lt;'O1'!AL34,1,IF((1-OUT_1_Check!$Q$4)*SUM('O1'!AL12,'O1'!AL18,'O1'!AL32)&gt;'O1'!AL34,1,0)),IF(SUM('O1'!AL12,'O1'!AL18,'O1'!AL32)&lt;&gt;0,1,0))</f>
        <v>0</v>
      </c>
      <c r="AL47" s="75">
        <f>+IF('O1'!AM34&lt;&gt;"",IF((1+OUT_1_Check!$Q$4)*SUM('O1'!AM12,'O1'!AM18,'O1'!AM32,'O1'!AM33)&lt;'O1'!AM34,1,IF((1-OUT_1_Check!$Q$4)*SUM('O1'!AM12,'O1'!AM18,'O1'!AM32)&gt;'O1'!AM34,1,0)),IF(SUM('O1'!AM12,'O1'!AM18,'O1'!AM32)&lt;&gt;0,1,0))</f>
        <v>0</v>
      </c>
      <c r="AM47" s="75" t="e">
        <f>+IF('O1'!#REF!&lt;&gt;"",IF((1+OUT_1_Check!$Q$4)*SUM('O1'!#REF!,'O1'!#REF!,'O1'!#REF!,'O1'!#REF!)&lt;'O1'!#REF!,1,IF((1-OUT_1_Check!$Q$4)*SUM('O1'!#REF!,'O1'!#REF!,'O1'!#REF!)&gt;'O1'!#REF!,1,0)),IF(SUM('O1'!#REF!,'O1'!#REF!,'O1'!#REF!)&lt;&gt;0,1,0))</f>
        <v>#REF!</v>
      </c>
      <c r="AN47" s="75">
        <f>+IF('O1'!AN34&lt;&gt;"",IF((1+OUT_1_Check!$Q$4)*SUM('O1'!AN12,'O1'!AN18,'O1'!AN32,'O1'!AN33)&lt;'O1'!AN34,1,IF((1-OUT_1_Check!$Q$4)*SUM('O1'!AN12,'O1'!AN18,'O1'!AN32)&gt;'O1'!AN34,1,0)),IF(SUM('O1'!AN12,'O1'!AN18,'O1'!AN32)&lt;&gt;0,1,0))</f>
        <v>0</v>
      </c>
      <c r="AO47" s="75">
        <f>+IF('O1'!AO34&lt;&gt;"",IF((1+OUT_1_Check!$Q$4)*SUM('O1'!AO12,'O1'!AO18,'O1'!AO32,'O1'!AO33)&lt;'O1'!AO34,1,IF((1-OUT_1_Check!$Q$4)*SUM('O1'!AO12,'O1'!AO18,'O1'!AO32)&gt;'O1'!AO34,1,0)),IF(SUM('O1'!AO12,'O1'!AO18,'O1'!AO32)&lt;&gt;0,1,0))</f>
        <v>0</v>
      </c>
      <c r="AP47" s="75">
        <f>+IF('O1'!AP34&lt;&gt;"",IF((1+OUT_1_Check!$Q$4)*SUM('O1'!AP12,'O1'!AP18,'O1'!AP32,'O1'!AP33)&lt;'O1'!AP34,1,IF((1-OUT_1_Check!$Q$4)*SUM('O1'!AP12,'O1'!AP18,'O1'!AP32)&gt;'O1'!AP34,1,0)),IF(SUM('O1'!AP12,'O1'!AP18,'O1'!AP32)&lt;&gt;0,1,0))</f>
        <v>0</v>
      </c>
      <c r="AQ47" s="75">
        <f>+IF('O1'!AQ34&lt;&gt;"",IF((1+OUT_1_Check!$Q$4)*SUM('O1'!AQ12,'O1'!AQ18,'O1'!AQ32,'O1'!AQ33)&lt;'O1'!AQ34,1,IF((1-OUT_1_Check!$Q$4)*SUM('O1'!AQ12,'O1'!AQ18,'O1'!AQ32)&gt;'O1'!AQ34,1,0)),IF(SUM('O1'!AQ12,'O1'!AQ18,'O1'!AQ32)&lt;&gt;0,1,0))</f>
        <v>0</v>
      </c>
      <c r="AR47" s="75">
        <f>+IF('O1'!AR34&lt;&gt;"",IF((1+OUT_1_Check!$Q$4)*SUM('O1'!AR12,'O1'!AR18,'O1'!AR32,'O1'!AR33)&lt;'O1'!AR34,1,IF((1-OUT_1_Check!$Q$4)*SUM('O1'!AR12,'O1'!AR18,'O1'!AR32)&gt;'O1'!AR34,1,0)),IF(SUM('O1'!AR12,'O1'!AR18,'O1'!AR32)&lt;&gt;0,1,0))</f>
        <v>0</v>
      </c>
      <c r="AS47" s="75">
        <f>+IF('O1'!AS34&lt;&gt;"",IF((1+OUT_1_Check!$Q$4)*SUM('O1'!AS12,'O1'!AS18,'O1'!AS32,'O1'!AS33)&lt;'O1'!AS34,1,IF((1-OUT_1_Check!$Q$4)*SUM('O1'!AS12,'O1'!AS18,'O1'!AS32)&gt;'O1'!AS34,1,0)),IF(SUM('O1'!AS12,'O1'!AS18,'O1'!AS32)&lt;&gt;0,1,0))</f>
        <v>0</v>
      </c>
      <c r="AV47" s="45"/>
    </row>
    <row r="48" spans="1:66" s="36" customFormat="1" ht="18" customHeight="1">
      <c r="A48" s="46"/>
      <c r="B48" s="47" t="s">
        <v>126</v>
      </c>
      <c r="C48" s="48"/>
      <c r="D48" s="68"/>
      <c r="E48" s="68"/>
      <c r="F48" s="68"/>
      <c r="G48" s="68"/>
      <c r="H48" s="68"/>
      <c r="I48" s="68"/>
      <c r="J48" s="68"/>
      <c r="K48" s="68"/>
      <c r="L48" s="68"/>
      <c r="M48" s="68"/>
      <c r="N48" s="68"/>
      <c r="O48" s="68"/>
      <c r="P48" s="68"/>
      <c r="Q48" s="68"/>
      <c r="R48" s="68"/>
      <c r="S48" s="68"/>
      <c r="T48" s="68"/>
      <c r="U48" s="68"/>
      <c r="V48" s="68"/>
      <c r="W48" s="68"/>
      <c r="X48" s="68"/>
      <c r="Y48" s="68"/>
      <c r="Z48" s="68"/>
      <c r="AA48" s="68"/>
      <c r="AB48" s="68"/>
      <c r="AC48" s="68"/>
      <c r="AD48" s="68"/>
      <c r="AE48" s="68"/>
      <c r="AF48" s="68"/>
      <c r="AG48" s="68"/>
      <c r="AH48" s="68"/>
      <c r="AI48" s="68"/>
      <c r="AJ48" s="68"/>
      <c r="AK48" s="68"/>
      <c r="AL48" s="68"/>
      <c r="AM48" s="68"/>
      <c r="AN48" s="68"/>
      <c r="AO48" s="68"/>
      <c r="AP48" s="68"/>
      <c r="AQ48" s="68"/>
      <c r="AR48" s="68"/>
      <c r="AS48" s="79">
        <f>+IF('O1'!AS35&lt;&gt;"",IF('O1'!AS35&lt;'O1'!AS34,1,0),IF('O1'!AS34&lt;&gt;0,1,0))</f>
        <v>0</v>
      </c>
      <c r="AT48" s="96"/>
      <c r="AV48" s="45"/>
    </row>
    <row r="49" spans="1:48" s="36" customFormat="1" ht="18" customHeight="1">
      <c r="A49" s="53"/>
      <c r="B49" s="48"/>
      <c r="C49" s="48"/>
      <c r="D49" s="69"/>
      <c r="E49" s="69"/>
      <c r="F49" s="69"/>
      <c r="G49" s="69"/>
      <c r="H49" s="69"/>
      <c r="I49" s="69"/>
      <c r="J49" s="69"/>
      <c r="K49" s="69"/>
      <c r="L49" s="69"/>
      <c r="M49" s="69"/>
      <c r="N49" s="69"/>
      <c r="O49" s="69"/>
      <c r="P49" s="69"/>
      <c r="Q49" s="69"/>
      <c r="R49" s="69"/>
      <c r="S49" s="69"/>
      <c r="T49" s="69"/>
      <c r="U49" s="69"/>
      <c r="V49" s="69"/>
      <c r="W49" s="69"/>
      <c r="X49" s="69"/>
      <c r="Y49" s="69"/>
      <c r="Z49" s="69"/>
      <c r="AA49" s="69"/>
      <c r="AB49" s="69"/>
      <c r="AC49" s="69"/>
      <c r="AD49" s="69"/>
      <c r="AE49" s="69"/>
      <c r="AF49" s="69"/>
      <c r="AG49" s="69"/>
      <c r="AH49" s="69"/>
      <c r="AI49" s="69"/>
      <c r="AJ49" s="69"/>
      <c r="AK49" s="69"/>
      <c r="AL49" s="69"/>
      <c r="AM49" s="69"/>
      <c r="AN49" s="69"/>
      <c r="AO49" s="69"/>
      <c r="AP49" s="69"/>
      <c r="AQ49" s="69"/>
      <c r="AR49" s="69"/>
      <c r="AS49" s="79"/>
      <c r="AV49" s="45"/>
    </row>
    <row r="50" spans="1:48" s="36" customFormat="1" ht="18" customHeight="1">
      <c r="A50" s="53"/>
      <c r="B50" s="42" t="s">
        <v>24</v>
      </c>
      <c r="C50" s="42"/>
      <c r="D50" s="69"/>
      <c r="E50" s="69"/>
      <c r="F50" s="69"/>
      <c r="G50" s="69"/>
      <c r="H50" s="69"/>
      <c r="I50" s="69"/>
      <c r="J50" s="69"/>
      <c r="K50" s="69"/>
      <c r="L50" s="69"/>
      <c r="M50" s="69"/>
      <c r="N50" s="69"/>
      <c r="O50" s="69"/>
      <c r="P50" s="69"/>
      <c r="Q50" s="69"/>
      <c r="R50" s="69"/>
      <c r="S50" s="69"/>
      <c r="T50" s="69"/>
      <c r="U50" s="69"/>
      <c r="V50" s="69"/>
      <c r="W50" s="69"/>
      <c r="X50" s="69"/>
      <c r="Y50" s="69"/>
      <c r="Z50" s="69"/>
      <c r="AA50" s="69"/>
      <c r="AB50" s="69"/>
      <c r="AC50" s="69"/>
      <c r="AD50" s="69"/>
      <c r="AE50" s="69"/>
      <c r="AF50" s="69"/>
      <c r="AG50" s="69"/>
      <c r="AH50" s="69"/>
      <c r="AI50" s="69"/>
      <c r="AJ50" s="69"/>
      <c r="AK50" s="69"/>
      <c r="AL50" s="69"/>
      <c r="AM50" s="69"/>
      <c r="AN50" s="69"/>
      <c r="AO50" s="69"/>
      <c r="AP50" s="69"/>
      <c r="AQ50" s="69"/>
      <c r="AR50" s="69"/>
      <c r="AS50" s="69"/>
      <c r="AV50" s="45"/>
    </row>
    <row r="51" spans="1:48" s="36" customFormat="1" ht="18" customHeight="1">
      <c r="A51" s="53"/>
      <c r="B51" s="55" t="s">
        <v>102</v>
      </c>
      <c r="C51" s="42"/>
      <c r="D51" s="67"/>
      <c r="E51" s="67"/>
      <c r="F51" s="67"/>
      <c r="G51" s="67"/>
      <c r="H51" s="67"/>
      <c r="I51" s="67"/>
      <c r="J51" s="67"/>
      <c r="K51" s="67"/>
      <c r="L51" s="67"/>
      <c r="M51" s="67"/>
      <c r="N51" s="67"/>
      <c r="O51" s="67"/>
      <c r="P51" s="67"/>
      <c r="Q51" s="67"/>
      <c r="R51" s="67"/>
      <c r="S51" s="67"/>
      <c r="T51" s="67"/>
      <c r="U51" s="67"/>
      <c r="V51" s="67"/>
      <c r="W51" s="67"/>
      <c r="X51" s="67"/>
      <c r="Y51" s="67"/>
      <c r="Z51" s="67"/>
      <c r="AA51" s="67"/>
      <c r="AB51" s="67"/>
      <c r="AC51" s="67"/>
      <c r="AD51" s="67"/>
      <c r="AE51" s="67"/>
      <c r="AF51" s="67"/>
      <c r="AG51" s="67"/>
      <c r="AH51" s="67"/>
      <c r="AI51" s="67"/>
      <c r="AJ51" s="67"/>
      <c r="AK51" s="67"/>
      <c r="AL51" s="67"/>
      <c r="AM51" s="67"/>
      <c r="AN51" s="67"/>
      <c r="AO51" s="67"/>
      <c r="AP51" s="67"/>
      <c r="AQ51" s="67"/>
      <c r="AR51" s="67"/>
      <c r="AS51" s="237">
        <f>+IF('O1'!AS37&lt;&gt;"",IF((1+OUT_1_Check!$Q$4)*SUM('O1'!D37:AR37)&lt;2*'O1'!AS37,1,IF((1-OUT_1_Check!$Q$4)*SUM('O1'!D37:AR37)&gt;2*'O1'!AS37,1,0)),IF(SUM('O1'!D37:AR37)&lt;&gt;0,1,0))</f>
        <v>0</v>
      </c>
      <c r="AV51" s="45"/>
    </row>
    <row r="52" spans="1:48" s="36" customFormat="1" ht="18" customHeight="1">
      <c r="A52" s="56"/>
      <c r="B52" s="57" t="s">
        <v>103</v>
      </c>
      <c r="C52" s="58"/>
      <c r="D52" s="71"/>
      <c r="E52" s="71"/>
      <c r="F52" s="71"/>
      <c r="G52" s="71"/>
      <c r="H52" s="71"/>
      <c r="I52" s="71"/>
      <c r="J52" s="71"/>
      <c r="K52" s="71"/>
      <c r="L52" s="71"/>
      <c r="M52" s="71"/>
      <c r="N52" s="71"/>
      <c r="O52" s="71"/>
      <c r="P52" s="71"/>
      <c r="Q52" s="71"/>
      <c r="R52" s="71"/>
      <c r="S52" s="71"/>
      <c r="T52" s="71"/>
      <c r="U52" s="71"/>
      <c r="V52" s="71"/>
      <c r="W52" s="71"/>
      <c r="X52" s="71"/>
      <c r="Y52" s="71"/>
      <c r="Z52" s="71"/>
      <c r="AA52" s="71"/>
      <c r="AB52" s="71"/>
      <c r="AC52" s="71"/>
      <c r="AD52" s="71"/>
      <c r="AE52" s="71"/>
      <c r="AF52" s="71"/>
      <c r="AG52" s="71"/>
      <c r="AH52" s="71"/>
      <c r="AI52" s="71"/>
      <c r="AJ52" s="71"/>
      <c r="AK52" s="71"/>
      <c r="AL52" s="71"/>
      <c r="AM52" s="71"/>
      <c r="AN52" s="71"/>
      <c r="AO52" s="71"/>
      <c r="AP52" s="71"/>
      <c r="AQ52" s="71"/>
      <c r="AR52" s="71"/>
      <c r="AS52" s="77">
        <f>+IF('O1'!AS38&lt;&gt;"",IF((1+OUT_1_Check!$Q$4)*SUM('O1'!D38:AR38)&lt;2*'O1'!AS38,1,IF((1-OUT_1_Check!$Q$4)*SUM('O1'!D38:AR38)&gt;2*'O1'!AS38,1,0)),IF(SUM('O1'!D38:AR38)&lt;&gt;0,1,0))</f>
        <v>0</v>
      </c>
      <c r="AV52" s="45"/>
    </row>
    <row r="53" spans="1:48" s="36" customFormat="1" ht="18" customHeight="1">
      <c r="A53" s="48" t="s">
        <v>83</v>
      </c>
      <c r="B53" s="48"/>
      <c r="C53" s="48"/>
      <c r="AS53" s="59"/>
      <c r="AT53" s="59"/>
      <c r="AV53" s="45"/>
    </row>
    <row r="54" spans="1:48" s="36" customFormat="1" ht="18" customHeight="1">
      <c r="A54" s="48" t="s">
        <v>84</v>
      </c>
      <c r="B54" s="48"/>
      <c r="C54" s="48"/>
      <c r="E54" s="59"/>
      <c r="F54" s="59"/>
      <c r="G54" s="59"/>
      <c r="H54" s="59"/>
      <c r="I54" s="59"/>
      <c r="J54" s="59"/>
      <c r="K54" s="59"/>
      <c r="L54" s="59"/>
      <c r="M54" s="59"/>
      <c r="N54" s="59"/>
      <c r="O54" s="59"/>
      <c r="P54" s="59"/>
      <c r="Q54" s="59"/>
      <c r="R54" s="59"/>
      <c r="S54" s="59"/>
      <c r="T54" s="59"/>
      <c r="U54" s="59"/>
      <c r="V54" s="59"/>
      <c r="W54" s="59"/>
      <c r="X54" s="59"/>
      <c r="Y54" s="59"/>
      <c r="Z54" s="59"/>
      <c r="AA54" s="59"/>
      <c r="AB54" s="59"/>
      <c r="AC54" s="59"/>
      <c r="AD54" s="59"/>
      <c r="AE54" s="59"/>
      <c r="AF54" s="59"/>
      <c r="AG54" s="59"/>
      <c r="AH54" s="59"/>
      <c r="AI54" s="59"/>
      <c r="AJ54" s="59"/>
      <c r="AK54" s="59"/>
      <c r="AL54" s="59"/>
      <c r="AM54" s="59"/>
      <c r="AN54" s="59"/>
      <c r="AO54" s="59"/>
      <c r="AP54" s="59"/>
      <c r="AQ54" s="59"/>
      <c r="AR54" s="59"/>
    </row>
    <row r="55" spans="1:48" s="36" customFormat="1" ht="18" customHeight="1">
      <c r="A55" s="60" t="s">
        <v>93</v>
      </c>
      <c r="B55" s="48"/>
      <c r="C55" s="48"/>
      <c r="E55" s="59"/>
      <c r="F55" s="59"/>
      <c r="G55" s="59"/>
      <c r="H55" s="59"/>
      <c r="I55" s="59"/>
      <c r="J55" s="59"/>
      <c r="K55" s="59"/>
      <c r="L55" s="59"/>
      <c r="M55" s="59"/>
      <c r="N55" s="59"/>
      <c r="O55" s="59"/>
      <c r="P55" s="59"/>
      <c r="Q55" s="59"/>
      <c r="R55" s="59"/>
      <c r="S55" s="59"/>
      <c r="T55" s="59"/>
      <c r="U55" s="59"/>
      <c r="V55" s="59"/>
      <c r="W55" s="59"/>
      <c r="X55" s="59"/>
      <c r="Y55" s="59"/>
      <c r="Z55" s="59"/>
      <c r="AA55" s="59"/>
      <c r="AB55" s="59"/>
      <c r="AC55" s="59"/>
      <c r="AD55" s="59"/>
      <c r="AE55" s="59"/>
      <c r="AF55" s="59"/>
      <c r="AG55" s="59"/>
      <c r="AH55" s="59"/>
      <c r="AI55" s="59"/>
      <c r="AJ55" s="59"/>
      <c r="AK55" s="59"/>
      <c r="AL55" s="59"/>
      <c r="AM55" s="59"/>
      <c r="AN55" s="59"/>
      <c r="AO55" s="59"/>
      <c r="AP55" s="59"/>
      <c r="AQ55" s="59"/>
      <c r="AR55" s="59"/>
    </row>
    <row r="56" spans="1:48" s="36" customFormat="1" ht="18" customHeight="1">
      <c r="A56" s="48" t="s">
        <v>96</v>
      </c>
      <c r="B56" s="48"/>
      <c r="C56" s="48"/>
      <c r="E56" s="59"/>
      <c r="F56" s="59"/>
      <c r="G56" s="59"/>
      <c r="H56" s="59"/>
      <c r="I56" s="59"/>
      <c r="J56" s="59"/>
      <c r="K56" s="59"/>
      <c r="L56" s="59"/>
      <c r="M56" s="59"/>
      <c r="N56" s="59"/>
      <c r="O56" s="59"/>
      <c r="P56" s="59"/>
      <c r="Q56" s="59"/>
      <c r="R56" s="59"/>
      <c r="S56" s="59"/>
      <c r="T56" s="59"/>
      <c r="U56" s="59"/>
      <c r="V56" s="59"/>
      <c r="W56" s="59"/>
      <c r="X56" s="59"/>
      <c r="Y56" s="59"/>
      <c r="Z56" s="59"/>
      <c r="AA56" s="59"/>
      <c r="AB56" s="59"/>
      <c r="AC56" s="59"/>
      <c r="AD56" s="59"/>
      <c r="AE56" s="59"/>
      <c r="AF56" s="59"/>
      <c r="AG56" s="59"/>
      <c r="AH56" s="59"/>
      <c r="AI56" s="59"/>
      <c r="AJ56" s="59"/>
      <c r="AK56" s="59"/>
      <c r="AL56" s="59"/>
      <c r="AM56" s="59"/>
      <c r="AN56" s="59"/>
      <c r="AO56" s="59"/>
      <c r="AP56" s="59"/>
      <c r="AQ56" s="59"/>
      <c r="AR56" s="59"/>
    </row>
    <row r="57" spans="1:48" s="32" customFormat="1" ht="18" customHeight="1">
      <c r="A57" s="61"/>
      <c r="B57" s="61"/>
      <c r="C57" s="61"/>
      <c r="E57" s="62"/>
      <c r="F57" s="62"/>
      <c r="G57" s="62"/>
      <c r="H57" s="62"/>
      <c r="I57" s="62"/>
      <c r="J57" s="62"/>
      <c r="K57" s="62"/>
      <c r="L57" s="62"/>
      <c r="M57" s="62"/>
      <c r="N57" s="62"/>
      <c r="O57" s="62"/>
      <c r="P57" s="62"/>
      <c r="Q57" s="62"/>
      <c r="R57" s="62"/>
      <c r="S57" s="62"/>
      <c r="T57" s="62"/>
      <c r="U57" s="62"/>
      <c r="V57" s="62"/>
      <c r="W57" s="62"/>
      <c r="X57" s="62"/>
      <c r="Y57" s="62"/>
      <c r="Z57" s="62"/>
      <c r="AA57" s="62"/>
    </row>
    <row r="58" spans="1:48" s="32" customFormat="1" ht="18" customHeight="1">
      <c r="A58" s="61"/>
      <c r="B58" s="61"/>
      <c r="C58" s="61"/>
      <c r="E58" s="62"/>
      <c r="F58" s="62"/>
      <c r="G58" s="62"/>
      <c r="H58" s="62"/>
      <c r="I58" s="62"/>
      <c r="J58" s="62"/>
      <c r="K58" s="62"/>
      <c r="L58" s="62"/>
      <c r="M58" s="62"/>
      <c r="N58" s="62"/>
      <c r="O58" s="62"/>
      <c r="P58" s="62"/>
      <c r="Q58" s="62"/>
      <c r="R58" s="62"/>
      <c r="S58" s="62"/>
      <c r="T58" s="62"/>
      <c r="U58" s="62"/>
      <c r="V58" s="62"/>
      <c r="W58" s="62"/>
      <c r="X58" s="62"/>
      <c r="Y58" s="62"/>
      <c r="Z58" s="62"/>
      <c r="AA58" s="62"/>
    </row>
  </sheetData>
  <mergeCells count="8">
    <mergeCell ref="AS12:AS13"/>
    <mergeCell ref="H12:H13"/>
    <mergeCell ref="D12:D13"/>
    <mergeCell ref="E12:E13"/>
    <mergeCell ref="F12:F13"/>
    <mergeCell ref="G12:G13"/>
    <mergeCell ref="I12:I13"/>
    <mergeCell ref="J12:AR12"/>
  </mergeCells>
  <phoneticPr fontId="0" type="noConversion"/>
  <pageMargins left="0.75" right="0.75" top="1" bottom="1" header="0.5" footer="0.5"/>
  <pageSetup paperSize="9" scale="27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theme="3" tint="0.59999389629810485"/>
    <outlinePr summaryBelow="0" summaryRight="0"/>
    <pageSetUpPr fitToPage="1"/>
  </sheetPr>
  <dimension ref="B1:AT37"/>
  <sheetViews>
    <sheetView showGridLines="0" zoomScale="75" zoomScaleNormal="75"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C2" sqref="C2:AS2"/>
    </sheetView>
  </sheetViews>
  <sheetFormatPr defaultColWidth="0" defaultRowHeight="14.25"/>
  <cols>
    <col min="1" max="2" width="1.7109375" style="12" customWidth="1"/>
    <col min="3" max="3" width="50.7109375" style="265" customWidth="1"/>
    <col min="4" max="9" width="7.28515625" style="12" hidden="1" customWidth="1"/>
    <col min="10" max="21" width="7.28515625" style="12" customWidth="1"/>
    <col min="22" max="22" width="7.28515625" style="12" hidden="1" customWidth="1"/>
    <col min="23" max="23" width="7.28515625" style="12" customWidth="1"/>
    <col min="24" max="34" width="7.28515625" style="12" hidden="1" customWidth="1"/>
    <col min="35" max="35" width="7.28515625" style="12" customWidth="1"/>
    <col min="36" max="41" width="7.28515625" style="12" hidden="1" customWidth="1"/>
    <col min="42" max="42" width="9" style="12" customWidth="1"/>
    <col min="43" max="43" width="7.28515625" style="12" hidden="1" customWidth="1"/>
    <col min="44" max="44" width="9.42578125" style="12" hidden="1" customWidth="1"/>
    <col min="45" max="45" width="10.28515625" style="12" customWidth="1"/>
    <col min="46" max="46" width="1.7109375" style="12" customWidth="1"/>
    <col min="47" max="47" width="5.7109375" style="12" customWidth="1"/>
    <col min="48" max="16384" width="0" style="12" hidden="1"/>
  </cols>
  <sheetData>
    <row r="1" spans="2:46" s="182" customFormat="1" ht="19.5" customHeight="1">
      <c r="B1" s="256" t="s">
        <v>25</v>
      </c>
      <c r="C1" s="253"/>
      <c r="D1" s="181"/>
      <c r="E1" s="181"/>
      <c r="F1" s="181"/>
      <c r="G1" s="181"/>
      <c r="H1" s="181"/>
      <c r="I1" s="181"/>
      <c r="J1" s="181"/>
      <c r="AS1" s="356"/>
    </row>
    <row r="2" spans="2:46" s="257" customFormat="1" ht="20.100000000000001" customHeight="1">
      <c r="C2" s="393" t="s">
        <v>166</v>
      </c>
      <c r="D2" s="393"/>
      <c r="E2" s="393"/>
      <c r="F2" s="393"/>
      <c r="G2" s="393"/>
      <c r="H2" s="393"/>
      <c r="I2" s="393"/>
      <c r="J2" s="393"/>
      <c r="K2" s="393"/>
      <c r="L2" s="393"/>
      <c r="M2" s="393"/>
      <c r="N2" s="393"/>
      <c r="O2" s="393"/>
      <c r="P2" s="393"/>
      <c r="Q2" s="393"/>
      <c r="R2" s="393"/>
      <c r="S2" s="393"/>
      <c r="T2" s="393"/>
      <c r="U2" s="393"/>
      <c r="V2" s="393"/>
      <c r="W2" s="393"/>
      <c r="X2" s="393"/>
      <c r="Y2" s="393"/>
      <c r="Z2" s="393"/>
      <c r="AA2" s="393"/>
      <c r="AB2" s="393"/>
      <c r="AC2" s="393"/>
      <c r="AD2" s="393"/>
      <c r="AE2" s="393"/>
      <c r="AF2" s="393"/>
      <c r="AG2" s="393"/>
      <c r="AH2" s="393"/>
      <c r="AI2" s="393"/>
      <c r="AJ2" s="393"/>
      <c r="AK2" s="393"/>
      <c r="AL2" s="393"/>
      <c r="AM2" s="393"/>
      <c r="AN2" s="393"/>
      <c r="AO2" s="393"/>
      <c r="AP2" s="393"/>
      <c r="AQ2" s="393"/>
      <c r="AR2" s="393"/>
      <c r="AS2" s="393"/>
    </row>
    <row r="3" spans="2:46" s="257" customFormat="1" ht="20.100000000000001" customHeight="1">
      <c r="C3" s="393" t="s">
        <v>59</v>
      </c>
      <c r="D3" s="393"/>
      <c r="E3" s="393"/>
      <c r="F3" s="393"/>
      <c r="G3" s="393"/>
      <c r="H3" s="393"/>
      <c r="I3" s="393"/>
      <c r="J3" s="393"/>
      <c r="K3" s="393"/>
      <c r="L3" s="393"/>
      <c r="M3" s="393"/>
      <c r="N3" s="393"/>
      <c r="O3" s="393"/>
      <c r="P3" s="393"/>
      <c r="Q3" s="393"/>
      <c r="R3" s="393"/>
      <c r="S3" s="393"/>
      <c r="T3" s="393"/>
      <c r="U3" s="393"/>
      <c r="V3" s="393"/>
      <c r="W3" s="393"/>
      <c r="X3" s="393"/>
      <c r="Y3" s="393"/>
      <c r="Z3" s="393"/>
      <c r="AA3" s="393"/>
      <c r="AB3" s="393"/>
      <c r="AC3" s="393"/>
      <c r="AD3" s="393"/>
      <c r="AE3" s="393"/>
      <c r="AF3" s="393"/>
      <c r="AG3" s="393"/>
      <c r="AH3" s="393"/>
      <c r="AI3" s="393"/>
      <c r="AJ3" s="393"/>
      <c r="AK3" s="393"/>
      <c r="AL3" s="393"/>
      <c r="AM3" s="393"/>
      <c r="AN3" s="393"/>
      <c r="AO3" s="393"/>
      <c r="AP3" s="393"/>
      <c r="AQ3" s="393"/>
      <c r="AR3" s="393"/>
      <c r="AS3" s="393"/>
    </row>
    <row r="4" spans="2:46" s="257" customFormat="1" ht="20.100000000000001" customHeight="1">
      <c r="C4" s="393" t="s">
        <v>165</v>
      </c>
      <c r="D4" s="393"/>
      <c r="E4" s="393"/>
      <c r="F4" s="393"/>
      <c r="G4" s="393"/>
      <c r="H4" s="393"/>
      <c r="I4" s="393"/>
      <c r="J4" s="393"/>
      <c r="K4" s="393"/>
      <c r="L4" s="393"/>
      <c r="M4" s="393"/>
      <c r="N4" s="393"/>
      <c r="O4" s="393"/>
      <c r="P4" s="393"/>
      <c r="Q4" s="393"/>
      <c r="R4" s="393"/>
      <c r="S4" s="393"/>
      <c r="T4" s="393"/>
      <c r="U4" s="393"/>
      <c r="V4" s="393"/>
      <c r="W4" s="393"/>
      <c r="X4" s="393"/>
      <c r="Y4" s="393"/>
      <c r="Z4" s="393"/>
      <c r="AA4" s="393"/>
      <c r="AB4" s="393"/>
      <c r="AC4" s="393"/>
      <c r="AD4" s="393"/>
      <c r="AE4" s="393"/>
      <c r="AF4" s="393"/>
      <c r="AG4" s="393"/>
      <c r="AH4" s="393"/>
      <c r="AI4" s="393"/>
      <c r="AJ4" s="393"/>
      <c r="AK4" s="393"/>
      <c r="AL4" s="393"/>
      <c r="AM4" s="393"/>
      <c r="AN4" s="393"/>
      <c r="AO4" s="393"/>
      <c r="AP4" s="393"/>
      <c r="AQ4" s="393"/>
      <c r="AR4" s="393"/>
      <c r="AS4" s="393"/>
    </row>
    <row r="5" spans="2:46" s="257" customFormat="1" ht="20.100000000000001" customHeight="1">
      <c r="C5" s="393" t="s">
        <v>3</v>
      </c>
      <c r="D5" s="393"/>
      <c r="E5" s="393"/>
      <c r="F5" s="393"/>
      <c r="G5" s="393"/>
      <c r="H5" s="393"/>
      <c r="I5" s="393"/>
      <c r="J5" s="393"/>
      <c r="K5" s="393"/>
      <c r="L5" s="393"/>
      <c r="M5" s="393"/>
      <c r="N5" s="393"/>
      <c r="O5" s="393"/>
      <c r="P5" s="393"/>
      <c r="Q5" s="393"/>
      <c r="R5" s="393"/>
      <c r="S5" s="393"/>
      <c r="T5" s="393"/>
      <c r="U5" s="393"/>
      <c r="V5" s="393"/>
      <c r="W5" s="393"/>
      <c r="X5" s="393"/>
      <c r="Y5" s="393"/>
      <c r="Z5" s="393"/>
      <c r="AA5" s="393"/>
      <c r="AB5" s="393"/>
      <c r="AC5" s="393"/>
      <c r="AD5" s="393"/>
      <c r="AE5" s="393"/>
      <c r="AF5" s="393"/>
      <c r="AG5" s="393"/>
      <c r="AH5" s="393"/>
      <c r="AI5" s="393"/>
      <c r="AJ5" s="393"/>
      <c r="AK5" s="393"/>
      <c r="AL5" s="393"/>
      <c r="AM5" s="393"/>
      <c r="AN5" s="393"/>
      <c r="AO5" s="393"/>
      <c r="AP5" s="393"/>
      <c r="AQ5" s="393"/>
      <c r="AR5" s="393"/>
      <c r="AS5" s="393"/>
    </row>
    <row r="6" spans="2:46" s="182" customFormat="1" ht="52.5" customHeight="1">
      <c r="B6" s="226"/>
      <c r="C6" s="254"/>
      <c r="I6" s="183"/>
      <c r="J6" s="183"/>
    </row>
    <row r="7" spans="2:46" s="2" customFormat="1" ht="27.95" customHeight="1">
      <c r="B7" s="322"/>
      <c r="C7" s="323" t="s">
        <v>4</v>
      </c>
      <c r="D7" s="324" t="s">
        <v>110</v>
      </c>
      <c r="E7" s="324" t="s">
        <v>153</v>
      </c>
      <c r="F7" s="324" t="s">
        <v>149</v>
      </c>
      <c r="G7" s="324" t="s">
        <v>111</v>
      </c>
      <c r="H7" s="324" t="s">
        <v>62</v>
      </c>
      <c r="I7" s="324" t="s">
        <v>152</v>
      </c>
      <c r="J7" s="324" t="s">
        <v>8</v>
      </c>
      <c r="K7" s="324" t="s">
        <v>112</v>
      </c>
      <c r="L7" s="324" t="s">
        <v>75</v>
      </c>
      <c r="M7" s="324" t="s">
        <v>113</v>
      </c>
      <c r="N7" s="324" t="s">
        <v>63</v>
      </c>
      <c r="O7" s="324" t="s">
        <v>61</v>
      </c>
      <c r="P7" s="324" t="s">
        <v>53</v>
      </c>
      <c r="Q7" s="324" t="s">
        <v>7</v>
      </c>
      <c r="R7" s="324" t="s">
        <v>64</v>
      </c>
      <c r="S7" s="324" t="s">
        <v>65</v>
      </c>
      <c r="T7" s="324" t="s">
        <v>76</v>
      </c>
      <c r="U7" s="324" t="s">
        <v>115</v>
      </c>
      <c r="V7" s="324" t="s">
        <v>77</v>
      </c>
      <c r="W7" s="324" t="s">
        <v>6</v>
      </c>
      <c r="X7" s="324" t="s">
        <v>66</v>
      </c>
      <c r="Y7" s="324" t="s">
        <v>116</v>
      </c>
      <c r="Z7" s="324" t="s">
        <v>117</v>
      </c>
      <c r="AA7" s="324" t="s">
        <v>67</v>
      </c>
      <c r="AB7" s="324" t="s">
        <v>118</v>
      </c>
      <c r="AC7" s="324" t="s">
        <v>81</v>
      </c>
      <c r="AD7" s="324" t="s">
        <v>78</v>
      </c>
      <c r="AE7" s="324" t="s">
        <v>119</v>
      </c>
      <c r="AF7" s="324" t="s">
        <v>68</v>
      </c>
      <c r="AG7" s="324" t="s">
        <v>69</v>
      </c>
      <c r="AH7" s="324" t="s">
        <v>150</v>
      </c>
      <c r="AI7" s="324" t="s">
        <v>70</v>
      </c>
      <c r="AJ7" s="324" t="s">
        <v>120</v>
      </c>
      <c r="AK7" s="324" t="s">
        <v>151</v>
      </c>
      <c r="AL7" s="324" t="s">
        <v>82</v>
      </c>
      <c r="AM7" s="324" t="s">
        <v>71</v>
      </c>
      <c r="AN7" s="324" t="s">
        <v>176</v>
      </c>
      <c r="AO7" s="324" t="s">
        <v>73</v>
      </c>
      <c r="AP7" s="324" t="s">
        <v>5</v>
      </c>
      <c r="AQ7" s="324" t="s">
        <v>74</v>
      </c>
      <c r="AR7" s="324" t="s">
        <v>85</v>
      </c>
      <c r="AS7" s="325" t="s">
        <v>9</v>
      </c>
      <c r="AT7" s="326"/>
    </row>
    <row r="8" spans="2:46" s="2" customFormat="1" ht="30" hidden="1" customHeight="1">
      <c r="B8" s="4"/>
      <c r="C8" s="266" t="s">
        <v>154</v>
      </c>
      <c r="D8" s="285"/>
      <c r="E8" s="285"/>
      <c r="F8" s="285"/>
      <c r="G8" s="285"/>
      <c r="H8" s="285"/>
      <c r="I8" s="285"/>
      <c r="J8" s="285"/>
      <c r="K8" s="285"/>
      <c r="L8" s="285"/>
      <c r="M8" s="285"/>
      <c r="N8" s="285"/>
      <c r="O8" s="285"/>
      <c r="P8" s="285"/>
      <c r="Q8" s="285"/>
      <c r="R8" s="285"/>
      <c r="S8" s="285"/>
      <c r="T8" s="285"/>
      <c r="U8" s="285"/>
      <c r="V8" s="285"/>
      <c r="W8" s="285"/>
      <c r="X8" s="285"/>
      <c r="Y8" s="285"/>
      <c r="Z8" s="285"/>
      <c r="AA8" s="285"/>
      <c r="AB8" s="285"/>
      <c r="AC8" s="285"/>
      <c r="AD8" s="285"/>
      <c r="AE8" s="285"/>
      <c r="AF8" s="285"/>
      <c r="AG8" s="285"/>
      <c r="AH8" s="285"/>
      <c r="AI8" s="285"/>
      <c r="AJ8" s="285"/>
      <c r="AK8" s="285"/>
      <c r="AL8" s="285"/>
      <c r="AM8" s="285"/>
      <c r="AN8" s="285"/>
      <c r="AO8" s="285"/>
      <c r="AP8" s="285"/>
      <c r="AQ8" s="285"/>
      <c r="AR8" s="285"/>
      <c r="AS8" s="286"/>
      <c r="AT8" s="287"/>
    </row>
    <row r="9" spans="2:46" s="2" customFormat="1" ht="17.100000000000001" hidden="1" customHeight="1">
      <c r="B9" s="6"/>
      <c r="C9" s="255" t="s">
        <v>106</v>
      </c>
      <c r="D9" s="295"/>
      <c r="E9" s="295"/>
      <c r="F9" s="295"/>
      <c r="G9" s="295"/>
      <c r="H9" s="295"/>
      <c r="I9" s="295"/>
      <c r="J9" s="295"/>
      <c r="K9" s="295"/>
      <c r="L9" s="295"/>
      <c r="M9" s="295"/>
      <c r="N9" s="295"/>
      <c r="O9" s="295"/>
      <c r="P9" s="295"/>
      <c r="Q9" s="295"/>
      <c r="R9" s="295"/>
      <c r="S9" s="295"/>
      <c r="T9" s="295"/>
      <c r="U9" s="295"/>
      <c r="V9" s="295"/>
      <c r="W9" s="295"/>
      <c r="X9" s="295"/>
      <c r="Y9" s="295"/>
      <c r="Z9" s="295"/>
      <c r="AA9" s="295"/>
      <c r="AB9" s="295"/>
      <c r="AC9" s="295"/>
      <c r="AD9" s="295"/>
      <c r="AE9" s="295"/>
      <c r="AF9" s="295"/>
      <c r="AG9" s="295"/>
      <c r="AH9" s="295"/>
      <c r="AI9" s="295"/>
      <c r="AJ9" s="295"/>
      <c r="AK9" s="295"/>
      <c r="AL9" s="295"/>
      <c r="AM9" s="295"/>
      <c r="AN9" s="295"/>
      <c r="AO9" s="295"/>
      <c r="AP9" s="295"/>
      <c r="AQ9" s="295"/>
      <c r="AR9" s="295"/>
      <c r="AS9" s="286">
        <f>SUM(D9:AR9)</f>
        <v>0</v>
      </c>
      <c r="AT9" s="287"/>
    </row>
    <row r="10" spans="2:46" s="2" customFormat="1" ht="17.100000000000001" hidden="1" customHeight="1">
      <c r="B10" s="8"/>
      <c r="C10" s="255" t="s">
        <v>107</v>
      </c>
      <c r="D10" s="295"/>
      <c r="E10" s="295"/>
      <c r="F10" s="295"/>
      <c r="G10" s="295"/>
      <c r="H10" s="295"/>
      <c r="I10" s="295"/>
      <c r="J10" s="295"/>
      <c r="K10" s="295"/>
      <c r="L10" s="295"/>
      <c r="M10" s="295"/>
      <c r="N10" s="295"/>
      <c r="O10" s="295"/>
      <c r="P10" s="295"/>
      <c r="Q10" s="295"/>
      <c r="R10" s="295"/>
      <c r="S10" s="295"/>
      <c r="T10" s="295"/>
      <c r="U10" s="295"/>
      <c r="V10" s="295"/>
      <c r="W10" s="295"/>
      <c r="X10" s="295"/>
      <c r="Y10" s="295"/>
      <c r="Z10" s="295"/>
      <c r="AA10" s="295"/>
      <c r="AB10" s="295"/>
      <c r="AC10" s="295"/>
      <c r="AD10" s="295"/>
      <c r="AE10" s="295"/>
      <c r="AF10" s="295"/>
      <c r="AG10" s="295"/>
      <c r="AH10" s="295"/>
      <c r="AI10" s="295"/>
      <c r="AJ10" s="295"/>
      <c r="AK10" s="295"/>
      <c r="AL10" s="295"/>
      <c r="AM10" s="295"/>
      <c r="AN10" s="295"/>
      <c r="AO10" s="295"/>
      <c r="AP10" s="295"/>
      <c r="AQ10" s="295"/>
      <c r="AR10" s="295"/>
      <c r="AS10" s="286">
        <f>SUM(D10:AR10)</f>
        <v>0</v>
      </c>
      <c r="AT10" s="287"/>
    </row>
    <row r="11" spans="2:46" s="2" customFormat="1" ht="17.100000000000001" hidden="1" customHeight="1">
      <c r="B11" s="8"/>
      <c r="C11" s="255" t="s">
        <v>108</v>
      </c>
      <c r="D11" s="295"/>
      <c r="E11" s="295"/>
      <c r="F11" s="295"/>
      <c r="G11" s="295"/>
      <c r="H11" s="295"/>
      <c r="I11" s="295"/>
      <c r="J11" s="295"/>
      <c r="K11" s="295"/>
      <c r="L11" s="295"/>
      <c r="M11" s="295"/>
      <c r="N11" s="295"/>
      <c r="O11" s="295"/>
      <c r="P11" s="295"/>
      <c r="Q11" s="295"/>
      <c r="R11" s="295"/>
      <c r="S11" s="295"/>
      <c r="T11" s="295"/>
      <c r="U11" s="295"/>
      <c r="V11" s="295"/>
      <c r="W11" s="295"/>
      <c r="X11" s="295"/>
      <c r="Y11" s="295"/>
      <c r="Z11" s="295"/>
      <c r="AA11" s="295"/>
      <c r="AB11" s="295"/>
      <c r="AC11" s="295"/>
      <c r="AD11" s="295"/>
      <c r="AE11" s="295"/>
      <c r="AF11" s="295"/>
      <c r="AG11" s="295"/>
      <c r="AH11" s="295"/>
      <c r="AI11" s="295"/>
      <c r="AJ11" s="295"/>
      <c r="AK11" s="295"/>
      <c r="AL11" s="295"/>
      <c r="AM11" s="295"/>
      <c r="AN11" s="295"/>
      <c r="AO11" s="295"/>
      <c r="AP11" s="295"/>
      <c r="AQ11" s="295"/>
      <c r="AR11" s="295"/>
      <c r="AS11" s="286">
        <f>SUM(D11:AR11)</f>
        <v>0</v>
      </c>
      <c r="AT11" s="287"/>
    </row>
    <row r="12" spans="2:46" s="336" customFormat="1" ht="30" hidden="1" customHeight="1">
      <c r="B12" s="329"/>
      <c r="C12" s="330" t="s">
        <v>11</v>
      </c>
      <c r="D12" s="338">
        <f t="shared" ref="D12:AR12" si="0">+SUM(D9:D11)</f>
        <v>0</v>
      </c>
      <c r="E12" s="338">
        <f t="shared" si="0"/>
        <v>0</v>
      </c>
      <c r="F12" s="338">
        <f t="shared" si="0"/>
        <v>0</v>
      </c>
      <c r="G12" s="338">
        <f t="shared" si="0"/>
        <v>0</v>
      </c>
      <c r="H12" s="338">
        <f t="shared" si="0"/>
        <v>0</v>
      </c>
      <c r="I12" s="338">
        <f t="shared" si="0"/>
        <v>0</v>
      </c>
      <c r="J12" s="338">
        <f t="shared" si="0"/>
        <v>0</v>
      </c>
      <c r="K12" s="338">
        <f t="shared" si="0"/>
        <v>0</v>
      </c>
      <c r="L12" s="338">
        <f t="shared" si="0"/>
        <v>0</v>
      </c>
      <c r="M12" s="338">
        <f t="shared" si="0"/>
        <v>0</v>
      </c>
      <c r="N12" s="338">
        <f t="shared" si="0"/>
        <v>0</v>
      </c>
      <c r="O12" s="338">
        <f t="shared" si="0"/>
        <v>0</v>
      </c>
      <c r="P12" s="338">
        <f t="shared" si="0"/>
        <v>0</v>
      </c>
      <c r="Q12" s="338">
        <f t="shared" si="0"/>
        <v>0</v>
      </c>
      <c r="R12" s="338">
        <f t="shared" si="0"/>
        <v>0</v>
      </c>
      <c r="S12" s="338">
        <f t="shared" si="0"/>
        <v>0</v>
      </c>
      <c r="T12" s="338">
        <f t="shared" si="0"/>
        <v>0</v>
      </c>
      <c r="U12" s="338">
        <f t="shared" si="0"/>
        <v>0</v>
      </c>
      <c r="V12" s="338">
        <f t="shared" si="0"/>
        <v>0</v>
      </c>
      <c r="W12" s="338">
        <f t="shared" si="0"/>
        <v>0</v>
      </c>
      <c r="X12" s="338">
        <f t="shared" si="0"/>
        <v>0</v>
      </c>
      <c r="Y12" s="338">
        <f t="shared" si="0"/>
        <v>0</v>
      </c>
      <c r="Z12" s="338">
        <f t="shared" si="0"/>
        <v>0</v>
      </c>
      <c r="AA12" s="338">
        <f t="shared" si="0"/>
        <v>0</v>
      </c>
      <c r="AB12" s="338">
        <f t="shared" si="0"/>
        <v>0</v>
      </c>
      <c r="AC12" s="338">
        <f t="shared" si="0"/>
        <v>0</v>
      </c>
      <c r="AD12" s="338">
        <f t="shared" si="0"/>
        <v>0</v>
      </c>
      <c r="AE12" s="338">
        <f t="shared" si="0"/>
        <v>0</v>
      </c>
      <c r="AF12" s="338">
        <f t="shared" si="0"/>
        <v>0</v>
      </c>
      <c r="AG12" s="338">
        <f t="shared" si="0"/>
        <v>0</v>
      </c>
      <c r="AH12" s="338">
        <f t="shared" si="0"/>
        <v>0</v>
      </c>
      <c r="AI12" s="338">
        <f t="shared" si="0"/>
        <v>0</v>
      </c>
      <c r="AJ12" s="338">
        <f t="shared" si="0"/>
        <v>0</v>
      </c>
      <c r="AK12" s="338">
        <f t="shared" si="0"/>
        <v>0</v>
      </c>
      <c r="AL12" s="338">
        <f t="shared" si="0"/>
        <v>0</v>
      </c>
      <c r="AM12" s="338">
        <f t="shared" si="0"/>
        <v>0</v>
      </c>
      <c r="AN12" s="338">
        <f t="shared" si="0"/>
        <v>0</v>
      </c>
      <c r="AO12" s="338">
        <f t="shared" si="0"/>
        <v>0</v>
      </c>
      <c r="AP12" s="338">
        <f t="shared" si="0"/>
        <v>0</v>
      </c>
      <c r="AQ12" s="338">
        <f t="shared" si="0"/>
        <v>0</v>
      </c>
      <c r="AR12" s="338">
        <f t="shared" si="0"/>
        <v>0</v>
      </c>
      <c r="AS12" s="332">
        <f>SUM(D12:AR12)</f>
        <v>0</v>
      </c>
      <c r="AT12" s="339"/>
    </row>
    <row r="13" spans="2:46" s="2" customFormat="1" ht="30" customHeight="1">
      <c r="B13" s="4"/>
      <c r="C13" s="259" t="s">
        <v>26</v>
      </c>
      <c r="D13" s="285"/>
      <c r="E13" s="285"/>
      <c r="F13" s="285"/>
      <c r="G13" s="285"/>
      <c r="H13" s="285"/>
      <c r="I13" s="285"/>
      <c r="J13" s="285"/>
      <c r="K13" s="285"/>
      <c r="L13" s="285"/>
      <c r="M13" s="285"/>
      <c r="N13" s="285"/>
      <c r="O13" s="285"/>
      <c r="P13" s="285"/>
      <c r="Q13" s="285"/>
      <c r="R13" s="285"/>
      <c r="S13" s="285"/>
      <c r="T13" s="285"/>
      <c r="U13" s="285"/>
      <c r="V13" s="285"/>
      <c r="W13" s="285"/>
      <c r="X13" s="285"/>
      <c r="Y13" s="285"/>
      <c r="Z13" s="285"/>
      <c r="AA13" s="285"/>
      <c r="AB13" s="285"/>
      <c r="AC13" s="285"/>
      <c r="AD13" s="285"/>
      <c r="AE13" s="285"/>
      <c r="AF13" s="285"/>
      <c r="AG13" s="285"/>
      <c r="AH13" s="285"/>
      <c r="AI13" s="285"/>
      <c r="AJ13" s="285"/>
      <c r="AK13" s="285"/>
      <c r="AL13" s="285"/>
      <c r="AM13" s="285"/>
      <c r="AN13" s="285"/>
      <c r="AO13" s="285"/>
      <c r="AP13" s="285"/>
      <c r="AQ13" s="285"/>
      <c r="AR13" s="285"/>
      <c r="AS13" s="286"/>
      <c r="AT13" s="287"/>
    </row>
    <row r="14" spans="2:46" s="2" customFormat="1" ht="17.100000000000001" customHeight="1">
      <c r="B14" s="6"/>
      <c r="C14" s="255" t="s">
        <v>106</v>
      </c>
      <c r="D14" s="295"/>
      <c r="E14" s="295"/>
      <c r="F14" s="295"/>
      <c r="G14" s="295"/>
      <c r="H14" s="295"/>
      <c r="I14" s="295"/>
      <c r="J14" s="295">
        <v>0</v>
      </c>
      <c r="K14" s="295"/>
      <c r="L14" s="295"/>
      <c r="M14" s="295"/>
      <c r="N14" s="295">
        <v>20.8</v>
      </c>
      <c r="O14" s="295"/>
      <c r="P14" s="295">
        <v>0</v>
      </c>
      <c r="Q14" s="295">
        <v>0</v>
      </c>
      <c r="R14" s="295"/>
      <c r="S14" s="295"/>
      <c r="T14" s="295"/>
      <c r="U14" s="295"/>
      <c r="V14" s="295"/>
      <c r="W14" s="295"/>
      <c r="X14" s="295"/>
      <c r="Y14" s="295"/>
      <c r="Z14" s="295"/>
      <c r="AA14" s="295"/>
      <c r="AB14" s="295"/>
      <c r="AC14" s="295"/>
      <c r="AD14" s="295"/>
      <c r="AE14" s="295"/>
      <c r="AF14" s="295"/>
      <c r="AG14" s="295"/>
      <c r="AH14" s="295"/>
      <c r="AI14" s="295">
        <v>639.10885183795028</v>
      </c>
      <c r="AJ14" s="295"/>
      <c r="AK14" s="295"/>
      <c r="AL14" s="295"/>
      <c r="AM14" s="295"/>
      <c r="AN14" s="295"/>
      <c r="AO14" s="295"/>
      <c r="AP14" s="295">
        <v>2839</v>
      </c>
      <c r="AQ14" s="295"/>
      <c r="AR14" s="295"/>
      <c r="AS14" s="286">
        <f>SUM(D14:AR14)</f>
        <v>3498.9088518379504</v>
      </c>
      <c r="AT14" s="287"/>
    </row>
    <row r="15" spans="2:46" s="2" customFormat="1" ht="17.100000000000001" customHeight="1">
      <c r="B15" s="8"/>
      <c r="C15" s="255" t="s">
        <v>107</v>
      </c>
      <c r="D15" s="295"/>
      <c r="E15" s="295"/>
      <c r="F15" s="295"/>
      <c r="G15" s="295"/>
      <c r="H15" s="295"/>
      <c r="I15" s="295"/>
      <c r="J15" s="295">
        <v>1377.2</v>
      </c>
      <c r="K15" s="295"/>
      <c r="L15" s="295"/>
      <c r="M15" s="295"/>
      <c r="N15" s="295">
        <v>20.8</v>
      </c>
      <c r="O15" s="295"/>
      <c r="P15" s="295">
        <v>41.229012743899602</v>
      </c>
      <c r="Q15" s="295">
        <v>1104.1199999999999</v>
      </c>
      <c r="R15" s="295"/>
      <c r="S15" s="295"/>
      <c r="T15" s="295"/>
      <c r="U15" s="295"/>
      <c r="V15" s="295"/>
      <c r="W15" s="295"/>
      <c r="X15" s="295"/>
      <c r="Y15" s="295"/>
      <c r="Z15" s="295"/>
      <c r="AA15" s="295"/>
      <c r="AB15" s="295"/>
      <c r="AC15" s="295"/>
      <c r="AD15" s="295"/>
      <c r="AE15" s="295"/>
      <c r="AF15" s="295"/>
      <c r="AG15" s="295"/>
      <c r="AH15" s="295"/>
      <c r="AI15" s="295">
        <v>3357.1854066814549</v>
      </c>
      <c r="AJ15" s="295"/>
      <c r="AK15" s="295"/>
      <c r="AL15" s="295"/>
      <c r="AM15" s="295"/>
      <c r="AN15" s="295"/>
      <c r="AO15" s="295"/>
      <c r="AP15" s="295">
        <v>11602</v>
      </c>
      <c r="AQ15" s="295"/>
      <c r="AR15" s="295"/>
      <c r="AS15" s="286">
        <f>SUM(D15:AR15)</f>
        <v>17502.534419425356</v>
      </c>
      <c r="AT15" s="287"/>
    </row>
    <row r="16" spans="2:46" s="2" customFormat="1" ht="16.5" customHeight="1">
      <c r="B16" s="8"/>
      <c r="C16" s="255" t="s">
        <v>108</v>
      </c>
      <c r="D16" s="295"/>
      <c r="E16" s="295"/>
      <c r="F16" s="295"/>
      <c r="G16" s="295"/>
      <c r="H16" s="295"/>
      <c r="I16" s="295"/>
      <c r="J16" s="295">
        <v>480</v>
      </c>
      <c r="K16" s="295"/>
      <c r="L16" s="295"/>
      <c r="M16" s="295"/>
      <c r="N16" s="295">
        <v>0</v>
      </c>
      <c r="O16" s="295"/>
      <c r="P16" s="295">
        <v>21.577519115849402</v>
      </c>
      <c r="Q16" s="295">
        <v>480</v>
      </c>
      <c r="R16" s="295"/>
      <c r="S16" s="295"/>
      <c r="T16" s="295"/>
      <c r="U16" s="295"/>
      <c r="V16" s="295"/>
      <c r="W16" s="295"/>
      <c r="X16" s="295"/>
      <c r="Y16" s="295"/>
      <c r="Z16" s="295"/>
      <c r="AA16" s="295"/>
      <c r="AB16" s="295"/>
      <c r="AC16" s="295"/>
      <c r="AD16" s="295"/>
      <c r="AE16" s="295"/>
      <c r="AF16" s="295"/>
      <c r="AG16" s="295"/>
      <c r="AH16" s="295"/>
      <c r="AI16" s="295">
        <v>958.58462019720173</v>
      </c>
      <c r="AJ16" s="295"/>
      <c r="AK16" s="295"/>
      <c r="AL16" s="295"/>
      <c r="AM16" s="295"/>
      <c r="AN16" s="295"/>
      <c r="AO16" s="295"/>
      <c r="AP16" s="295">
        <v>1676.75</v>
      </c>
      <c r="AQ16" s="295"/>
      <c r="AR16" s="295"/>
      <c r="AS16" s="286">
        <f>SUM(D16:AR16)</f>
        <v>3616.9121393130508</v>
      </c>
      <c r="AT16" s="287"/>
    </row>
    <row r="17" spans="2:46" s="336" customFormat="1" ht="30" customHeight="1">
      <c r="B17" s="337"/>
      <c r="C17" s="330" t="s">
        <v>11</v>
      </c>
      <c r="D17" s="338">
        <f t="shared" ref="D17:AR17" si="1">+SUM(D14:D16)</f>
        <v>0</v>
      </c>
      <c r="E17" s="338">
        <f t="shared" si="1"/>
        <v>0</v>
      </c>
      <c r="F17" s="338">
        <f t="shared" si="1"/>
        <v>0</v>
      </c>
      <c r="G17" s="338">
        <f t="shared" si="1"/>
        <v>0</v>
      </c>
      <c r="H17" s="338">
        <f t="shared" si="1"/>
        <v>0</v>
      </c>
      <c r="I17" s="338">
        <f t="shared" si="1"/>
        <v>0</v>
      </c>
      <c r="J17" s="338">
        <f t="shared" si="1"/>
        <v>1857.2</v>
      </c>
      <c r="K17" s="338">
        <f t="shared" si="1"/>
        <v>0</v>
      </c>
      <c r="L17" s="338">
        <f t="shared" si="1"/>
        <v>0</v>
      </c>
      <c r="M17" s="338">
        <f t="shared" si="1"/>
        <v>0</v>
      </c>
      <c r="N17" s="338">
        <f t="shared" si="1"/>
        <v>41.6</v>
      </c>
      <c r="O17" s="338">
        <f t="shared" si="1"/>
        <v>0</v>
      </c>
      <c r="P17" s="338">
        <f t="shared" si="1"/>
        <v>62.806531859749001</v>
      </c>
      <c r="Q17" s="338">
        <f t="shared" si="1"/>
        <v>1584.12</v>
      </c>
      <c r="R17" s="338">
        <f t="shared" si="1"/>
        <v>0</v>
      </c>
      <c r="S17" s="338">
        <f t="shared" si="1"/>
        <v>0</v>
      </c>
      <c r="T17" s="338">
        <f t="shared" si="1"/>
        <v>0</v>
      </c>
      <c r="U17" s="338">
        <f t="shared" si="1"/>
        <v>0</v>
      </c>
      <c r="V17" s="338">
        <f t="shared" si="1"/>
        <v>0</v>
      </c>
      <c r="W17" s="338">
        <f t="shared" si="1"/>
        <v>0</v>
      </c>
      <c r="X17" s="338">
        <f t="shared" si="1"/>
        <v>0</v>
      </c>
      <c r="Y17" s="338">
        <f t="shared" si="1"/>
        <v>0</v>
      </c>
      <c r="Z17" s="338">
        <f t="shared" si="1"/>
        <v>0</v>
      </c>
      <c r="AA17" s="338">
        <f t="shared" si="1"/>
        <v>0</v>
      </c>
      <c r="AB17" s="338">
        <f t="shared" si="1"/>
        <v>0</v>
      </c>
      <c r="AC17" s="338">
        <f t="shared" si="1"/>
        <v>0</v>
      </c>
      <c r="AD17" s="338">
        <f t="shared" si="1"/>
        <v>0</v>
      </c>
      <c r="AE17" s="338">
        <f t="shared" si="1"/>
        <v>0</v>
      </c>
      <c r="AF17" s="338">
        <f t="shared" si="1"/>
        <v>0</v>
      </c>
      <c r="AG17" s="338">
        <f t="shared" si="1"/>
        <v>0</v>
      </c>
      <c r="AH17" s="338">
        <f t="shared" si="1"/>
        <v>0</v>
      </c>
      <c r="AI17" s="338">
        <f t="shared" si="1"/>
        <v>4954.8788787166068</v>
      </c>
      <c r="AJ17" s="338">
        <f t="shared" si="1"/>
        <v>0</v>
      </c>
      <c r="AK17" s="338">
        <f t="shared" si="1"/>
        <v>0</v>
      </c>
      <c r="AL17" s="338">
        <f t="shared" si="1"/>
        <v>0</v>
      </c>
      <c r="AM17" s="338">
        <f t="shared" si="1"/>
        <v>0</v>
      </c>
      <c r="AN17" s="338">
        <f t="shared" si="1"/>
        <v>0</v>
      </c>
      <c r="AO17" s="338">
        <f t="shared" si="1"/>
        <v>0</v>
      </c>
      <c r="AP17" s="338">
        <f t="shared" si="1"/>
        <v>16117.75</v>
      </c>
      <c r="AQ17" s="338">
        <f t="shared" si="1"/>
        <v>0</v>
      </c>
      <c r="AR17" s="338">
        <f t="shared" si="1"/>
        <v>0</v>
      </c>
      <c r="AS17" s="332">
        <f>SUM(D17:AR17)</f>
        <v>24618.355410576354</v>
      </c>
      <c r="AT17" s="339"/>
    </row>
    <row r="18" spans="2:46" s="239" customFormat="1" ht="30" hidden="1" customHeight="1">
      <c r="B18" s="242"/>
      <c r="C18" s="262" t="s">
        <v>18</v>
      </c>
      <c r="D18" s="289"/>
      <c r="E18" s="289"/>
      <c r="F18" s="289"/>
      <c r="G18" s="289"/>
      <c r="H18" s="289"/>
      <c r="I18" s="289"/>
      <c r="J18" s="289"/>
      <c r="K18" s="289"/>
      <c r="L18" s="289"/>
      <c r="M18" s="289"/>
      <c r="N18" s="289"/>
      <c r="O18" s="289"/>
      <c r="P18" s="289"/>
      <c r="Q18" s="289"/>
      <c r="R18" s="289"/>
      <c r="S18" s="289"/>
      <c r="T18" s="289"/>
      <c r="U18" s="289"/>
      <c r="V18" s="289"/>
      <c r="W18" s="289"/>
      <c r="X18" s="289"/>
      <c r="Y18" s="289"/>
      <c r="Z18" s="289"/>
      <c r="AA18" s="289"/>
      <c r="AB18" s="289"/>
      <c r="AC18" s="289"/>
      <c r="AD18" s="289"/>
      <c r="AE18" s="289"/>
      <c r="AF18" s="289"/>
      <c r="AG18" s="289"/>
      <c r="AH18" s="289"/>
      <c r="AI18" s="289"/>
      <c r="AJ18" s="289"/>
      <c r="AK18" s="289"/>
      <c r="AL18" s="289"/>
      <c r="AM18" s="289"/>
      <c r="AN18" s="289"/>
      <c r="AO18" s="289"/>
      <c r="AP18" s="289"/>
      <c r="AQ18" s="289"/>
      <c r="AR18" s="289"/>
      <c r="AS18" s="292"/>
      <c r="AT18" s="293"/>
    </row>
    <row r="19" spans="2:46" s="239" customFormat="1" ht="30" hidden="1" customHeight="1">
      <c r="B19" s="242"/>
      <c r="C19" s="262" t="s">
        <v>12</v>
      </c>
      <c r="D19" s="289"/>
      <c r="E19" s="289"/>
      <c r="F19" s="289"/>
      <c r="G19" s="289"/>
      <c r="H19" s="289"/>
      <c r="I19" s="289"/>
      <c r="J19" s="289"/>
      <c r="K19" s="289"/>
      <c r="L19" s="289"/>
      <c r="M19" s="289"/>
      <c r="N19" s="289"/>
      <c r="O19" s="289"/>
      <c r="P19" s="289"/>
      <c r="Q19" s="289"/>
      <c r="R19" s="289"/>
      <c r="S19" s="289"/>
      <c r="T19" s="289"/>
      <c r="U19" s="289"/>
      <c r="V19" s="289"/>
      <c r="W19" s="289"/>
      <c r="X19" s="289"/>
      <c r="Y19" s="289"/>
      <c r="Z19" s="289"/>
      <c r="AA19" s="289"/>
      <c r="AB19" s="289"/>
      <c r="AC19" s="289"/>
      <c r="AD19" s="289"/>
      <c r="AE19" s="289"/>
      <c r="AF19" s="289"/>
      <c r="AG19" s="289"/>
      <c r="AH19" s="289"/>
      <c r="AI19" s="289"/>
      <c r="AJ19" s="289"/>
      <c r="AK19" s="289"/>
      <c r="AL19" s="289"/>
      <c r="AM19" s="289"/>
      <c r="AN19" s="289"/>
      <c r="AO19" s="289"/>
      <c r="AP19" s="289"/>
      <c r="AQ19" s="289"/>
      <c r="AR19" s="289"/>
      <c r="AS19" s="292"/>
      <c r="AT19" s="293"/>
    </row>
    <row r="20" spans="2:46" s="2" customFormat="1" ht="17.100000000000001" hidden="1" customHeight="1">
      <c r="B20" s="9"/>
      <c r="C20" s="255" t="s">
        <v>106</v>
      </c>
      <c r="D20" s="295"/>
      <c r="E20" s="295"/>
      <c r="F20" s="295"/>
      <c r="G20" s="295"/>
      <c r="H20" s="295"/>
      <c r="I20" s="295"/>
      <c r="J20" s="295"/>
      <c r="K20" s="295"/>
      <c r="L20" s="295"/>
      <c r="M20" s="295"/>
      <c r="N20" s="295"/>
      <c r="O20" s="295"/>
      <c r="P20" s="295"/>
      <c r="Q20" s="295"/>
      <c r="R20" s="295"/>
      <c r="S20" s="295"/>
      <c r="T20" s="295"/>
      <c r="U20" s="295"/>
      <c r="V20" s="295"/>
      <c r="W20" s="295"/>
      <c r="X20" s="295"/>
      <c r="Y20" s="295"/>
      <c r="Z20" s="295"/>
      <c r="AA20" s="295"/>
      <c r="AB20" s="295"/>
      <c r="AC20" s="295"/>
      <c r="AD20" s="295"/>
      <c r="AE20" s="295"/>
      <c r="AF20" s="295"/>
      <c r="AG20" s="295"/>
      <c r="AH20" s="295"/>
      <c r="AI20" s="295"/>
      <c r="AJ20" s="295"/>
      <c r="AK20" s="295"/>
      <c r="AL20" s="295"/>
      <c r="AM20" s="295"/>
      <c r="AN20" s="295"/>
      <c r="AO20" s="295"/>
      <c r="AP20" s="295"/>
      <c r="AQ20" s="295"/>
      <c r="AR20" s="295"/>
      <c r="AS20" s="286">
        <f>SUM(D20:AR20)</f>
        <v>0</v>
      </c>
      <c r="AT20" s="287"/>
    </row>
    <row r="21" spans="2:46" s="2" customFormat="1" ht="17.100000000000001" hidden="1" customHeight="1">
      <c r="B21" s="6"/>
      <c r="C21" s="255" t="s">
        <v>107</v>
      </c>
      <c r="D21" s="295"/>
      <c r="E21" s="295"/>
      <c r="F21" s="295"/>
      <c r="G21" s="295"/>
      <c r="H21" s="295"/>
      <c r="I21" s="295"/>
      <c r="J21" s="295"/>
      <c r="K21" s="295"/>
      <c r="L21" s="295"/>
      <c r="M21" s="295"/>
      <c r="N21" s="295"/>
      <c r="O21" s="295"/>
      <c r="P21" s="295"/>
      <c r="Q21" s="295"/>
      <c r="R21" s="295"/>
      <c r="S21" s="295"/>
      <c r="T21" s="295"/>
      <c r="U21" s="295"/>
      <c r="V21" s="295"/>
      <c r="W21" s="295"/>
      <c r="X21" s="295"/>
      <c r="Y21" s="295"/>
      <c r="Z21" s="295"/>
      <c r="AA21" s="295"/>
      <c r="AB21" s="295"/>
      <c r="AC21" s="295"/>
      <c r="AD21" s="295"/>
      <c r="AE21" s="295"/>
      <c r="AF21" s="295"/>
      <c r="AG21" s="295"/>
      <c r="AH21" s="295"/>
      <c r="AI21" s="295"/>
      <c r="AJ21" s="295"/>
      <c r="AK21" s="295"/>
      <c r="AL21" s="295"/>
      <c r="AM21" s="295"/>
      <c r="AN21" s="295"/>
      <c r="AO21" s="295"/>
      <c r="AP21" s="295"/>
      <c r="AQ21" s="295"/>
      <c r="AR21" s="295"/>
      <c r="AS21" s="286">
        <f>SUM(D21:AR21)</f>
        <v>0</v>
      </c>
      <c r="AT21" s="287"/>
    </row>
    <row r="22" spans="2:46" s="2" customFormat="1" ht="17.100000000000001" hidden="1" customHeight="1">
      <c r="B22" s="4"/>
      <c r="C22" s="255" t="s">
        <v>108</v>
      </c>
      <c r="D22" s="295"/>
      <c r="E22" s="295"/>
      <c r="F22" s="295"/>
      <c r="G22" s="295"/>
      <c r="H22" s="295"/>
      <c r="I22" s="295"/>
      <c r="J22" s="295"/>
      <c r="K22" s="295"/>
      <c r="L22" s="295"/>
      <c r="M22" s="295"/>
      <c r="N22" s="295"/>
      <c r="O22" s="295"/>
      <c r="P22" s="295"/>
      <c r="Q22" s="295"/>
      <c r="R22" s="295"/>
      <c r="S22" s="295"/>
      <c r="T22" s="295"/>
      <c r="U22" s="295"/>
      <c r="V22" s="295"/>
      <c r="W22" s="295"/>
      <c r="X22" s="295"/>
      <c r="Y22" s="295"/>
      <c r="Z22" s="295"/>
      <c r="AA22" s="295"/>
      <c r="AB22" s="295"/>
      <c r="AC22" s="295"/>
      <c r="AD22" s="295"/>
      <c r="AE22" s="295"/>
      <c r="AF22" s="295"/>
      <c r="AG22" s="295"/>
      <c r="AH22" s="295"/>
      <c r="AI22" s="295"/>
      <c r="AJ22" s="295"/>
      <c r="AK22" s="295"/>
      <c r="AL22" s="295"/>
      <c r="AM22" s="295"/>
      <c r="AN22" s="295"/>
      <c r="AO22" s="295"/>
      <c r="AP22" s="295"/>
      <c r="AQ22" s="295"/>
      <c r="AR22" s="295"/>
      <c r="AS22" s="286">
        <f>SUM(D22:AR22)</f>
        <v>0</v>
      </c>
      <c r="AT22" s="287"/>
    </row>
    <row r="23" spans="2:46" s="336" customFormat="1" ht="30" hidden="1" customHeight="1">
      <c r="B23" s="340"/>
      <c r="C23" s="330" t="s">
        <v>11</v>
      </c>
      <c r="D23" s="338">
        <f t="shared" ref="D23:AR23" si="2">+SUM(D20:D22)</f>
        <v>0</v>
      </c>
      <c r="E23" s="338">
        <f t="shared" si="2"/>
        <v>0</v>
      </c>
      <c r="F23" s="338">
        <f t="shared" si="2"/>
        <v>0</v>
      </c>
      <c r="G23" s="338">
        <f t="shared" si="2"/>
        <v>0</v>
      </c>
      <c r="H23" s="338">
        <f t="shared" si="2"/>
        <v>0</v>
      </c>
      <c r="I23" s="338">
        <f t="shared" si="2"/>
        <v>0</v>
      </c>
      <c r="J23" s="338">
        <f t="shared" si="2"/>
        <v>0</v>
      </c>
      <c r="K23" s="338">
        <f t="shared" si="2"/>
        <v>0</v>
      </c>
      <c r="L23" s="338">
        <f t="shared" si="2"/>
        <v>0</v>
      </c>
      <c r="M23" s="338">
        <f t="shared" si="2"/>
        <v>0</v>
      </c>
      <c r="N23" s="338">
        <f t="shared" si="2"/>
        <v>0</v>
      </c>
      <c r="O23" s="338">
        <f t="shared" si="2"/>
        <v>0</v>
      </c>
      <c r="P23" s="338">
        <f t="shared" si="2"/>
        <v>0</v>
      </c>
      <c r="Q23" s="338">
        <f t="shared" si="2"/>
        <v>0</v>
      </c>
      <c r="R23" s="338">
        <f t="shared" si="2"/>
        <v>0</v>
      </c>
      <c r="S23" s="338">
        <f t="shared" si="2"/>
        <v>0</v>
      </c>
      <c r="T23" s="338">
        <f t="shared" si="2"/>
        <v>0</v>
      </c>
      <c r="U23" s="338">
        <f t="shared" si="2"/>
        <v>0</v>
      </c>
      <c r="V23" s="338">
        <f t="shared" si="2"/>
        <v>0</v>
      </c>
      <c r="W23" s="338">
        <f t="shared" si="2"/>
        <v>0</v>
      </c>
      <c r="X23" s="338">
        <f t="shared" si="2"/>
        <v>0</v>
      </c>
      <c r="Y23" s="338">
        <f t="shared" si="2"/>
        <v>0</v>
      </c>
      <c r="Z23" s="338">
        <f t="shared" si="2"/>
        <v>0</v>
      </c>
      <c r="AA23" s="338">
        <f t="shared" si="2"/>
        <v>0</v>
      </c>
      <c r="AB23" s="338">
        <f t="shared" si="2"/>
        <v>0</v>
      </c>
      <c r="AC23" s="338">
        <f t="shared" si="2"/>
        <v>0</v>
      </c>
      <c r="AD23" s="338">
        <f t="shared" si="2"/>
        <v>0</v>
      </c>
      <c r="AE23" s="338">
        <f t="shared" si="2"/>
        <v>0</v>
      </c>
      <c r="AF23" s="338">
        <f t="shared" si="2"/>
        <v>0</v>
      </c>
      <c r="AG23" s="338">
        <f t="shared" si="2"/>
        <v>0</v>
      </c>
      <c r="AH23" s="338">
        <f t="shared" si="2"/>
        <v>0</v>
      </c>
      <c r="AI23" s="338">
        <f t="shared" si="2"/>
        <v>0</v>
      </c>
      <c r="AJ23" s="338">
        <f t="shared" si="2"/>
        <v>0</v>
      </c>
      <c r="AK23" s="338">
        <f t="shared" si="2"/>
        <v>0</v>
      </c>
      <c r="AL23" s="338">
        <f t="shared" si="2"/>
        <v>0</v>
      </c>
      <c r="AM23" s="338">
        <f t="shared" si="2"/>
        <v>0</v>
      </c>
      <c r="AN23" s="338">
        <f t="shared" si="2"/>
        <v>0</v>
      </c>
      <c r="AO23" s="338">
        <f t="shared" si="2"/>
        <v>0</v>
      </c>
      <c r="AP23" s="338">
        <f t="shared" si="2"/>
        <v>0</v>
      </c>
      <c r="AQ23" s="338">
        <f t="shared" si="2"/>
        <v>0</v>
      </c>
      <c r="AR23" s="338">
        <f t="shared" si="2"/>
        <v>0</v>
      </c>
      <c r="AS23" s="332">
        <f>SUM(D23:AR23)</f>
        <v>0</v>
      </c>
      <c r="AT23" s="339"/>
    </row>
    <row r="24" spans="2:46" s="239" customFormat="1" ht="30" hidden="1" customHeight="1">
      <c r="B24" s="241"/>
      <c r="C24" s="262" t="s">
        <v>13</v>
      </c>
      <c r="D24" s="289"/>
      <c r="E24" s="289"/>
      <c r="F24" s="289"/>
      <c r="G24" s="289"/>
      <c r="H24" s="289"/>
      <c r="I24" s="289"/>
      <c r="J24" s="289"/>
      <c r="K24" s="289"/>
      <c r="L24" s="289"/>
      <c r="M24" s="289"/>
      <c r="N24" s="289"/>
      <c r="O24" s="289"/>
      <c r="P24" s="289"/>
      <c r="Q24" s="289"/>
      <c r="R24" s="289"/>
      <c r="S24" s="289"/>
      <c r="T24" s="289"/>
      <c r="U24" s="289"/>
      <c r="V24" s="289"/>
      <c r="W24" s="289"/>
      <c r="X24" s="289"/>
      <c r="Y24" s="289"/>
      <c r="Z24" s="289"/>
      <c r="AA24" s="289"/>
      <c r="AB24" s="289"/>
      <c r="AC24" s="289"/>
      <c r="AD24" s="289"/>
      <c r="AE24" s="289"/>
      <c r="AF24" s="289"/>
      <c r="AG24" s="289"/>
      <c r="AH24" s="289"/>
      <c r="AI24" s="289"/>
      <c r="AJ24" s="289"/>
      <c r="AK24" s="289"/>
      <c r="AL24" s="289"/>
      <c r="AM24" s="289"/>
      <c r="AN24" s="289"/>
      <c r="AO24" s="289"/>
      <c r="AP24" s="289"/>
      <c r="AQ24" s="289"/>
      <c r="AR24" s="289"/>
      <c r="AS24" s="292"/>
      <c r="AT24" s="293"/>
    </row>
    <row r="25" spans="2:46" s="2" customFormat="1" ht="17.100000000000001" hidden="1" customHeight="1">
      <c r="B25" s="6"/>
      <c r="C25" s="255" t="s">
        <v>106</v>
      </c>
      <c r="D25" s="295"/>
      <c r="E25" s="295"/>
      <c r="F25" s="295"/>
      <c r="G25" s="295"/>
      <c r="H25" s="295"/>
      <c r="I25" s="295"/>
      <c r="J25" s="295"/>
      <c r="K25" s="295"/>
      <c r="L25" s="295"/>
      <c r="M25" s="295"/>
      <c r="N25" s="295"/>
      <c r="O25" s="295"/>
      <c r="P25" s="295"/>
      <c r="Q25" s="295"/>
      <c r="R25" s="295"/>
      <c r="S25" s="295"/>
      <c r="T25" s="295"/>
      <c r="U25" s="295"/>
      <c r="V25" s="295"/>
      <c r="W25" s="295"/>
      <c r="X25" s="295"/>
      <c r="Y25" s="295"/>
      <c r="Z25" s="295"/>
      <c r="AA25" s="295"/>
      <c r="AB25" s="295"/>
      <c r="AC25" s="295"/>
      <c r="AD25" s="295"/>
      <c r="AE25" s="295"/>
      <c r="AF25" s="295"/>
      <c r="AG25" s="295"/>
      <c r="AH25" s="295"/>
      <c r="AI25" s="295"/>
      <c r="AJ25" s="295"/>
      <c r="AK25" s="295"/>
      <c r="AL25" s="295"/>
      <c r="AM25" s="295"/>
      <c r="AN25" s="295"/>
      <c r="AO25" s="295"/>
      <c r="AP25" s="295"/>
      <c r="AQ25" s="295"/>
      <c r="AR25" s="295"/>
      <c r="AS25" s="286">
        <f>SUM(D25:AR25)</f>
        <v>0</v>
      </c>
      <c r="AT25" s="287"/>
    </row>
    <row r="26" spans="2:46" s="2" customFormat="1" ht="17.100000000000001" hidden="1" customHeight="1">
      <c r="B26" s="6"/>
      <c r="C26" s="255" t="s">
        <v>107</v>
      </c>
      <c r="D26" s="295"/>
      <c r="E26" s="295"/>
      <c r="F26" s="295"/>
      <c r="G26" s="295"/>
      <c r="H26" s="295"/>
      <c r="I26" s="295"/>
      <c r="J26" s="295"/>
      <c r="K26" s="295"/>
      <c r="L26" s="295"/>
      <c r="M26" s="295"/>
      <c r="N26" s="295"/>
      <c r="O26" s="295"/>
      <c r="P26" s="295"/>
      <c r="Q26" s="295"/>
      <c r="R26" s="295"/>
      <c r="S26" s="295"/>
      <c r="T26" s="295"/>
      <c r="U26" s="295"/>
      <c r="V26" s="295"/>
      <c r="W26" s="295"/>
      <c r="X26" s="295"/>
      <c r="Y26" s="295"/>
      <c r="Z26" s="295"/>
      <c r="AA26" s="295"/>
      <c r="AB26" s="295"/>
      <c r="AC26" s="295"/>
      <c r="AD26" s="295"/>
      <c r="AE26" s="295"/>
      <c r="AF26" s="295"/>
      <c r="AG26" s="295"/>
      <c r="AH26" s="295"/>
      <c r="AI26" s="295"/>
      <c r="AJ26" s="295"/>
      <c r="AK26" s="295"/>
      <c r="AL26" s="295"/>
      <c r="AM26" s="295"/>
      <c r="AN26" s="295"/>
      <c r="AO26" s="295"/>
      <c r="AP26" s="295"/>
      <c r="AQ26" s="295"/>
      <c r="AR26" s="295"/>
      <c r="AS26" s="286">
        <f>SUM(D26:AR26)</f>
        <v>0</v>
      </c>
      <c r="AT26" s="287"/>
    </row>
    <row r="27" spans="2:46" s="2" customFormat="1" ht="17.100000000000001" hidden="1" customHeight="1">
      <c r="B27" s="4"/>
      <c r="C27" s="255" t="s">
        <v>108</v>
      </c>
      <c r="D27" s="295"/>
      <c r="E27" s="295"/>
      <c r="F27" s="295"/>
      <c r="G27" s="295"/>
      <c r="H27" s="295"/>
      <c r="I27" s="295"/>
      <c r="J27" s="295"/>
      <c r="K27" s="295"/>
      <c r="L27" s="295"/>
      <c r="M27" s="295"/>
      <c r="N27" s="295"/>
      <c r="O27" s="295"/>
      <c r="P27" s="295"/>
      <c r="Q27" s="295"/>
      <c r="R27" s="295"/>
      <c r="S27" s="295"/>
      <c r="T27" s="295"/>
      <c r="U27" s="295"/>
      <c r="V27" s="295"/>
      <c r="W27" s="295"/>
      <c r="X27" s="295"/>
      <c r="Y27" s="295"/>
      <c r="Z27" s="295"/>
      <c r="AA27" s="295"/>
      <c r="AB27" s="295"/>
      <c r="AC27" s="295"/>
      <c r="AD27" s="295"/>
      <c r="AE27" s="295"/>
      <c r="AF27" s="295"/>
      <c r="AG27" s="295"/>
      <c r="AH27" s="295"/>
      <c r="AI27" s="295"/>
      <c r="AJ27" s="295"/>
      <c r="AK27" s="295"/>
      <c r="AL27" s="295"/>
      <c r="AM27" s="295"/>
      <c r="AN27" s="295"/>
      <c r="AO27" s="295"/>
      <c r="AP27" s="295"/>
      <c r="AQ27" s="295"/>
      <c r="AR27" s="295"/>
      <c r="AS27" s="286">
        <f>SUM(D27:AR27)</f>
        <v>0</v>
      </c>
      <c r="AT27" s="287"/>
    </row>
    <row r="28" spans="2:46" s="336" customFormat="1" ht="30" hidden="1" customHeight="1">
      <c r="B28" s="337"/>
      <c r="C28" s="330" t="s">
        <v>11</v>
      </c>
      <c r="D28" s="338">
        <f t="shared" ref="D28:AR28" si="3">+SUM(D25:D27)</f>
        <v>0</v>
      </c>
      <c r="E28" s="338">
        <f t="shared" si="3"/>
        <v>0</v>
      </c>
      <c r="F28" s="338">
        <f t="shared" si="3"/>
        <v>0</v>
      </c>
      <c r="G28" s="338">
        <f t="shared" si="3"/>
        <v>0</v>
      </c>
      <c r="H28" s="338">
        <f t="shared" si="3"/>
        <v>0</v>
      </c>
      <c r="I28" s="338">
        <f t="shared" si="3"/>
        <v>0</v>
      </c>
      <c r="J28" s="338">
        <f t="shared" si="3"/>
        <v>0</v>
      </c>
      <c r="K28" s="338">
        <f t="shared" si="3"/>
        <v>0</v>
      </c>
      <c r="L28" s="338">
        <f t="shared" si="3"/>
        <v>0</v>
      </c>
      <c r="M28" s="338">
        <f t="shared" si="3"/>
        <v>0</v>
      </c>
      <c r="N28" s="338">
        <f t="shared" si="3"/>
        <v>0</v>
      </c>
      <c r="O28" s="338">
        <f t="shared" si="3"/>
        <v>0</v>
      </c>
      <c r="P28" s="338">
        <f t="shared" si="3"/>
        <v>0</v>
      </c>
      <c r="Q28" s="338">
        <f t="shared" si="3"/>
        <v>0</v>
      </c>
      <c r="R28" s="338">
        <f t="shared" si="3"/>
        <v>0</v>
      </c>
      <c r="S28" s="338">
        <f t="shared" si="3"/>
        <v>0</v>
      </c>
      <c r="T28" s="338">
        <f t="shared" si="3"/>
        <v>0</v>
      </c>
      <c r="U28" s="338">
        <f t="shared" si="3"/>
        <v>0</v>
      </c>
      <c r="V28" s="338">
        <f t="shared" si="3"/>
        <v>0</v>
      </c>
      <c r="W28" s="338">
        <f t="shared" si="3"/>
        <v>0</v>
      </c>
      <c r="X28" s="338">
        <f t="shared" si="3"/>
        <v>0</v>
      </c>
      <c r="Y28" s="338">
        <f t="shared" si="3"/>
        <v>0</v>
      </c>
      <c r="Z28" s="338">
        <f t="shared" si="3"/>
        <v>0</v>
      </c>
      <c r="AA28" s="338">
        <f t="shared" si="3"/>
        <v>0</v>
      </c>
      <c r="AB28" s="338">
        <f t="shared" si="3"/>
        <v>0</v>
      </c>
      <c r="AC28" s="338">
        <f t="shared" si="3"/>
        <v>0</v>
      </c>
      <c r="AD28" s="338">
        <f t="shared" si="3"/>
        <v>0</v>
      </c>
      <c r="AE28" s="338">
        <f t="shared" si="3"/>
        <v>0</v>
      </c>
      <c r="AF28" s="338">
        <f t="shared" si="3"/>
        <v>0</v>
      </c>
      <c r="AG28" s="338">
        <f t="shared" si="3"/>
        <v>0</v>
      </c>
      <c r="AH28" s="338">
        <f t="shared" si="3"/>
        <v>0</v>
      </c>
      <c r="AI28" s="338">
        <f t="shared" si="3"/>
        <v>0</v>
      </c>
      <c r="AJ28" s="338">
        <f t="shared" si="3"/>
        <v>0</v>
      </c>
      <c r="AK28" s="338">
        <f t="shared" si="3"/>
        <v>0</v>
      </c>
      <c r="AL28" s="338">
        <f t="shared" si="3"/>
        <v>0</v>
      </c>
      <c r="AM28" s="338">
        <f t="shared" si="3"/>
        <v>0</v>
      </c>
      <c r="AN28" s="338">
        <f t="shared" si="3"/>
        <v>0</v>
      </c>
      <c r="AO28" s="338">
        <f t="shared" si="3"/>
        <v>0</v>
      </c>
      <c r="AP28" s="338">
        <f t="shared" si="3"/>
        <v>0</v>
      </c>
      <c r="AQ28" s="338">
        <f t="shared" si="3"/>
        <v>0</v>
      </c>
      <c r="AR28" s="338">
        <f t="shared" si="3"/>
        <v>0</v>
      </c>
      <c r="AS28" s="332">
        <f>SUM(D28:AR28)</f>
        <v>0</v>
      </c>
      <c r="AT28" s="339"/>
    </row>
    <row r="29" spans="2:46" s="2" customFormat="1" ht="30" hidden="1" customHeight="1">
      <c r="B29" s="6"/>
      <c r="C29" s="261" t="s">
        <v>14</v>
      </c>
      <c r="D29" s="285">
        <f>+SUM(D28,D23)</f>
        <v>0</v>
      </c>
      <c r="E29" s="285">
        <f t="shared" ref="E29:AR29" si="4">+SUM(E28,E23)</f>
        <v>0</v>
      </c>
      <c r="F29" s="285">
        <f t="shared" si="4"/>
        <v>0</v>
      </c>
      <c r="G29" s="285">
        <f t="shared" si="4"/>
        <v>0</v>
      </c>
      <c r="H29" s="285">
        <f t="shared" si="4"/>
        <v>0</v>
      </c>
      <c r="I29" s="285">
        <f t="shared" si="4"/>
        <v>0</v>
      </c>
      <c r="J29" s="285">
        <f t="shared" si="4"/>
        <v>0</v>
      </c>
      <c r="K29" s="285">
        <f t="shared" si="4"/>
        <v>0</v>
      </c>
      <c r="L29" s="285">
        <f t="shared" si="4"/>
        <v>0</v>
      </c>
      <c r="M29" s="285">
        <f t="shared" si="4"/>
        <v>0</v>
      </c>
      <c r="N29" s="285">
        <f t="shared" si="4"/>
        <v>0</v>
      </c>
      <c r="O29" s="285">
        <f t="shared" si="4"/>
        <v>0</v>
      </c>
      <c r="P29" s="285">
        <f t="shared" si="4"/>
        <v>0</v>
      </c>
      <c r="Q29" s="285">
        <f t="shared" si="4"/>
        <v>0</v>
      </c>
      <c r="R29" s="285">
        <f t="shared" si="4"/>
        <v>0</v>
      </c>
      <c r="S29" s="285">
        <f t="shared" si="4"/>
        <v>0</v>
      </c>
      <c r="T29" s="285">
        <f t="shared" si="4"/>
        <v>0</v>
      </c>
      <c r="U29" s="285">
        <f t="shared" si="4"/>
        <v>0</v>
      </c>
      <c r="V29" s="285">
        <f t="shared" si="4"/>
        <v>0</v>
      </c>
      <c r="W29" s="285">
        <f t="shared" si="4"/>
        <v>0</v>
      </c>
      <c r="X29" s="285">
        <f t="shared" si="4"/>
        <v>0</v>
      </c>
      <c r="Y29" s="285">
        <f t="shared" si="4"/>
        <v>0</v>
      </c>
      <c r="Z29" s="285">
        <f t="shared" si="4"/>
        <v>0</v>
      </c>
      <c r="AA29" s="285">
        <f t="shared" si="4"/>
        <v>0</v>
      </c>
      <c r="AB29" s="285">
        <f t="shared" si="4"/>
        <v>0</v>
      </c>
      <c r="AC29" s="285">
        <f t="shared" si="4"/>
        <v>0</v>
      </c>
      <c r="AD29" s="285">
        <f t="shared" si="4"/>
        <v>0</v>
      </c>
      <c r="AE29" s="285">
        <f t="shared" si="4"/>
        <v>0</v>
      </c>
      <c r="AF29" s="285">
        <f t="shared" si="4"/>
        <v>0</v>
      </c>
      <c r="AG29" s="285">
        <f t="shared" si="4"/>
        <v>0</v>
      </c>
      <c r="AH29" s="285">
        <f t="shared" si="4"/>
        <v>0</v>
      </c>
      <c r="AI29" s="285">
        <f t="shared" si="4"/>
        <v>0</v>
      </c>
      <c r="AJ29" s="285">
        <f t="shared" si="4"/>
        <v>0</v>
      </c>
      <c r="AK29" s="285">
        <f t="shared" si="4"/>
        <v>0</v>
      </c>
      <c r="AL29" s="285">
        <f t="shared" si="4"/>
        <v>0</v>
      </c>
      <c r="AM29" s="285">
        <f t="shared" si="4"/>
        <v>0</v>
      </c>
      <c r="AN29" s="285">
        <f t="shared" si="4"/>
        <v>0</v>
      </c>
      <c r="AO29" s="285">
        <f t="shared" si="4"/>
        <v>0</v>
      </c>
      <c r="AP29" s="285">
        <f t="shared" si="4"/>
        <v>0</v>
      </c>
      <c r="AQ29" s="285">
        <f t="shared" si="4"/>
        <v>0</v>
      </c>
      <c r="AR29" s="285">
        <f t="shared" si="4"/>
        <v>0</v>
      </c>
      <c r="AS29" s="286">
        <f>SUM(D29:AR29)</f>
        <v>0</v>
      </c>
      <c r="AT29" s="287"/>
    </row>
    <row r="30" spans="2:46" s="2" customFormat="1" ht="18" hidden="1" customHeight="1">
      <c r="B30" s="9"/>
      <c r="C30" s="261" t="s">
        <v>97</v>
      </c>
      <c r="D30" s="281"/>
      <c r="E30" s="281"/>
      <c r="F30" s="281"/>
      <c r="G30" s="281"/>
      <c r="H30" s="281"/>
      <c r="I30" s="281"/>
      <c r="J30" s="281"/>
      <c r="K30" s="281"/>
      <c r="L30" s="281"/>
      <c r="M30" s="281"/>
      <c r="N30" s="281"/>
      <c r="O30" s="281"/>
      <c r="P30" s="281"/>
      <c r="Q30" s="281"/>
      <c r="R30" s="281"/>
      <c r="S30" s="281"/>
      <c r="T30" s="281"/>
      <c r="U30" s="281"/>
      <c r="V30" s="281"/>
      <c r="W30" s="281"/>
      <c r="X30" s="281"/>
      <c r="Y30" s="281"/>
      <c r="Z30" s="281"/>
      <c r="AA30" s="281"/>
      <c r="AB30" s="281"/>
      <c r="AC30" s="281"/>
      <c r="AD30" s="281"/>
      <c r="AE30" s="281"/>
      <c r="AF30" s="281"/>
      <c r="AG30" s="281"/>
      <c r="AH30" s="281"/>
      <c r="AI30" s="281"/>
      <c r="AJ30" s="281"/>
      <c r="AK30" s="281"/>
      <c r="AL30" s="281"/>
      <c r="AM30" s="281"/>
      <c r="AN30" s="281"/>
      <c r="AO30" s="281"/>
      <c r="AP30" s="281"/>
      <c r="AQ30" s="281"/>
      <c r="AR30" s="281"/>
      <c r="AS30" s="286"/>
      <c r="AT30" s="287"/>
    </row>
    <row r="31" spans="2:46" s="2" customFormat="1" ht="30" customHeight="1">
      <c r="B31" s="6"/>
      <c r="C31" s="267" t="s">
        <v>127</v>
      </c>
      <c r="D31" s="285">
        <f>+SUM(D29,D17,D12)</f>
        <v>0</v>
      </c>
      <c r="E31" s="285">
        <f t="shared" ref="E31:AR31" si="5">+SUM(E29,E17,E12)</f>
        <v>0</v>
      </c>
      <c r="F31" s="285">
        <f t="shared" si="5"/>
        <v>0</v>
      </c>
      <c r="G31" s="285">
        <f t="shared" si="5"/>
        <v>0</v>
      </c>
      <c r="H31" s="285">
        <f t="shared" si="5"/>
        <v>0</v>
      </c>
      <c r="I31" s="285">
        <f t="shared" si="5"/>
        <v>0</v>
      </c>
      <c r="J31" s="285">
        <f t="shared" si="5"/>
        <v>1857.2</v>
      </c>
      <c r="K31" s="285">
        <f t="shared" si="5"/>
        <v>0</v>
      </c>
      <c r="L31" s="285">
        <f t="shared" si="5"/>
        <v>0</v>
      </c>
      <c r="M31" s="285">
        <f t="shared" si="5"/>
        <v>0</v>
      </c>
      <c r="N31" s="285">
        <f t="shared" si="5"/>
        <v>41.6</v>
      </c>
      <c r="O31" s="285">
        <f t="shared" si="5"/>
        <v>0</v>
      </c>
      <c r="P31" s="285">
        <f t="shared" si="5"/>
        <v>62.806531859749001</v>
      </c>
      <c r="Q31" s="285">
        <f t="shared" si="5"/>
        <v>1584.12</v>
      </c>
      <c r="R31" s="285">
        <f t="shared" si="5"/>
        <v>0</v>
      </c>
      <c r="S31" s="285">
        <f t="shared" si="5"/>
        <v>0</v>
      </c>
      <c r="T31" s="285">
        <f t="shared" si="5"/>
        <v>0</v>
      </c>
      <c r="U31" s="285">
        <f t="shared" si="5"/>
        <v>0</v>
      </c>
      <c r="V31" s="285">
        <f t="shared" si="5"/>
        <v>0</v>
      </c>
      <c r="W31" s="285">
        <f t="shared" si="5"/>
        <v>0</v>
      </c>
      <c r="X31" s="285">
        <f t="shared" si="5"/>
        <v>0</v>
      </c>
      <c r="Y31" s="285">
        <f t="shared" si="5"/>
        <v>0</v>
      </c>
      <c r="Z31" s="285">
        <f t="shared" si="5"/>
        <v>0</v>
      </c>
      <c r="AA31" s="285">
        <f t="shared" si="5"/>
        <v>0</v>
      </c>
      <c r="AB31" s="285">
        <f t="shared" si="5"/>
        <v>0</v>
      </c>
      <c r="AC31" s="285">
        <f t="shared" si="5"/>
        <v>0</v>
      </c>
      <c r="AD31" s="285">
        <f t="shared" si="5"/>
        <v>0</v>
      </c>
      <c r="AE31" s="285">
        <f t="shared" si="5"/>
        <v>0</v>
      </c>
      <c r="AF31" s="285">
        <f t="shared" si="5"/>
        <v>0</v>
      </c>
      <c r="AG31" s="285">
        <f t="shared" si="5"/>
        <v>0</v>
      </c>
      <c r="AH31" s="285">
        <f t="shared" si="5"/>
        <v>0</v>
      </c>
      <c r="AI31" s="285">
        <f t="shared" si="5"/>
        <v>4954.8788787166068</v>
      </c>
      <c r="AJ31" s="285">
        <f t="shared" si="5"/>
        <v>0</v>
      </c>
      <c r="AK31" s="285">
        <f t="shared" si="5"/>
        <v>0</v>
      </c>
      <c r="AL31" s="285">
        <f t="shared" si="5"/>
        <v>0</v>
      </c>
      <c r="AM31" s="285">
        <f t="shared" si="5"/>
        <v>0</v>
      </c>
      <c r="AN31" s="285">
        <f t="shared" si="5"/>
        <v>0</v>
      </c>
      <c r="AO31" s="285">
        <f t="shared" si="5"/>
        <v>0</v>
      </c>
      <c r="AP31" s="285">
        <f t="shared" si="5"/>
        <v>16117.75</v>
      </c>
      <c r="AQ31" s="285">
        <f t="shared" si="5"/>
        <v>0</v>
      </c>
      <c r="AR31" s="285">
        <f t="shared" si="5"/>
        <v>0</v>
      </c>
      <c r="AS31" s="286">
        <f>+SUM(AS29,AS30,AS17,AS12)</f>
        <v>24618.355410576354</v>
      </c>
      <c r="AT31" s="287"/>
    </row>
    <row r="32" spans="2:46" s="239" customFormat="1" ht="30" customHeight="1">
      <c r="B32" s="242"/>
      <c r="C32" s="262" t="s">
        <v>24</v>
      </c>
      <c r="D32" s="289"/>
      <c r="E32" s="289"/>
      <c r="F32" s="289"/>
      <c r="G32" s="289"/>
      <c r="H32" s="289"/>
      <c r="I32" s="289"/>
      <c r="J32" s="289"/>
      <c r="K32" s="289"/>
      <c r="L32" s="289"/>
      <c r="M32" s="289"/>
      <c r="N32" s="289"/>
      <c r="O32" s="289"/>
      <c r="P32" s="289"/>
      <c r="Q32" s="289"/>
      <c r="R32" s="289"/>
      <c r="S32" s="289"/>
      <c r="T32" s="289"/>
      <c r="U32" s="289"/>
      <c r="V32" s="289"/>
      <c r="W32" s="289"/>
      <c r="X32" s="289"/>
      <c r="Y32" s="289"/>
      <c r="Z32" s="289"/>
      <c r="AA32" s="289"/>
      <c r="AB32" s="289"/>
      <c r="AC32" s="289"/>
      <c r="AD32" s="289"/>
      <c r="AE32" s="289"/>
      <c r="AF32" s="289"/>
      <c r="AG32" s="289"/>
      <c r="AH32" s="289"/>
      <c r="AI32" s="289"/>
      <c r="AJ32" s="289"/>
      <c r="AK32" s="289"/>
      <c r="AL32" s="289"/>
      <c r="AM32" s="289"/>
      <c r="AN32" s="289"/>
      <c r="AO32" s="289"/>
      <c r="AP32" s="289"/>
      <c r="AQ32" s="289"/>
      <c r="AR32" s="289"/>
      <c r="AS32" s="292"/>
      <c r="AT32" s="293"/>
    </row>
    <row r="33" spans="2:46" s="2" customFormat="1" ht="18" customHeight="1">
      <c r="B33" s="9"/>
      <c r="C33" s="261" t="s">
        <v>172</v>
      </c>
      <c r="D33" s="295"/>
      <c r="E33" s="295"/>
      <c r="F33" s="295"/>
      <c r="G33" s="295"/>
      <c r="H33" s="295"/>
      <c r="I33" s="295"/>
      <c r="J33" s="295">
        <v>14.636091</v>
      </c>
      <c r="K33" s="295"/>
      <c r="L33" s="295"/>
      <c r="M33" s="295"/>
      <c r="N33" s="295">
        <v>0</v>
      </c>
      <c r="O33" s="295"/>
      <c r="P33" s="295">
        <v>0</v>
      </c>
      <c r="Q33" s="295">
        <v>0</v>
      </c>
      <c r="R33" s="295"/>
      <c r="S33" s="295"/>
      <c r="T33" s="295"/>
      <c r="U33" s="295"/>
      <c r="V33" s="295"/>
      <c r="W33" s="295"/>
      <c r="X33" s="295"/>
      <c r="Y33" s="295"/>
      <c r="Z33" s="295"/>
      <c r="AA33" s="295"/>
      <c r="AB33" s="295"/>
      <c r="AC33" s="295"/>
      <c r="AD33" s="295"/>
      <c r="AE33" s="295"/>
      <c r="AF33" s="295"/>
      <c r="AG33" s="295"/>
      <c r="AH33" s="295"/>
      <c r="AI33" s="295">
        <v>0</v>
      </c>
      <c r="AJ33" s="295"/>
      <c r="AK33" s="295"/>
      <c r="AL33" s="295"/>
      <c r="AM33" s="295"/>
      <c r="AN33" s="295"/>
      <c r="AO33" s="295"/>
      <c r="AP33" s="295">
        <v>1976.0395875000099</v>
      </c>
      <c r="AQ33" s="373"/>
      <c r="AR33" s="295"/>
      <c r="AS33" s="286">
        <f>SUM(D33:AR33)</f>
        <v>1990.67567850001</v>
      </c>
      <c r="AT33" s="287"/>
    </row>
    <row r="34" spans="2:46" s="2" customFormat="1" ht="18" customHeight="1">
      <c r="B34" s="10"/>
      <c r="C34" s="268" t="s">
        <v>173</v>
      </c>
      <c r="D34" s="309"/>
      <c r="E34" s="309"/>
      <c r="F34" s="309"/>
      <c r="G34" s="309"/>
      <c r="H34" s="309"/>
      <c r="I34" s="309"/>
      <c r="J34" s="309">
        <v>5.5601719999999997</v>
      </c>
      <c r="K34" s="295"/>
      <c r="L34" s="309"/>
      <c r="M34" s="309"/>
      <c r="N34" s="309">
        <v>2.2507419999999998</v>
      </c>
      <c r="O34" s="309"/>
      <c r="P34" s="309">
        <v>0.72400399999999998</v>
      </c>
      <c r="Q34" s="309">
        <v>13.720618</v>
      </c>
      <c r="R34" s="309"/>
      <c r="S34" s="309"/>
      <c r="T34" s="309"/>
      <c r="U34" s="309"/>
      <c r="V34" s="309"/>
      <c r="W34" s="309"/>
      <c r="X34" s="309"/>
      <c r="Y34" s="309"/>
      <c r="Z34" s="309"/>
      <c r="AA34" s="309"/>
      <c r="AB34" s="309"/>
      <c r="AC34" s="309"/>
      <c r="AD34" s="309"/>
      <c r="AE34" s="309"/>
      <c r="AF34" s="309"/>
      <c r="AG34" s="309"/>
      <c r="AH34" s="309"/>
      <c r="AI34" s="309">
        <v>140.124786</v>
      </c>
      <c r="AJ34" s="309"/>
      <c r="AK34" s="309"/>
      <c r="AL34" s="309"/>
      <c r="AM34" s="309"/>
      <c r="AN34" s="309"/>
      <c r="AO34" s="309"/>
      <c r="AP34" s="309">
        <v>168.14400000000001</v>
      </c>
      <c r="AQ34" s="373"/>
      <c r="AR34" s="309"/>
      <c r="AS34" s="286">
        <f>SUM(D34:AR34)</f>
        <v>330.52432199999998</v>
      </c>
      <c r="AT34" s="306"/>
    </row>
    <row r="35" spans="2:46" s="2" customFormat="1" ht="66.75" customHeight="1">
      <c r="B35" s="307"/>
      <c r="C35" s="392" t="s">
        <v>174</v>
      </c>
      <c r="D35" s="392"/>
      <c r="E35" s="392"/>
      <c r="F35" s="392"/>
      <c r="G35" s="392"/>
      <c r="H35" s="392"/>
      <c r="I35" s="392"/>
      <c r="J35" s="392"/>
      <c r="K35" s="392"/>
      <c r="L35" s="392"/>
      <c r="M35" s="392"/>
      <c r="N35" s="392"/>
      <c r="O35" s="392"/>
      <c r="P35" s="392"/>
      <c r="Q35" s="392"/>
      <c r="R35" s="392"/>
      <c r="S35" s="392"/>
      <c r="T35" s="392"/>
      <c r="U35" s="392"/>
      <c r="V35" s="392"/>
      <c r="W35" s="392"/>
      <c r="X35" s="392"/>
      <c r="Y35" s="392"/>
      <c r="Z35" s="392"/>
      <c r="AA35" s="392"/>
      <c r="AB35" s="392"/>
      <c r="AC35" s="392"/>
      <c r="AD35" s="392"/>
      <c r="AE35" s="392"/>
      <c r="AF35" s="392"/>
      <c r="AG35" s="392"/>
      <c r="AH35" s="392"/>
      <c r="AI35" s="392"/>
      <c r="AJ35" s="392"/>
      <c r="AK35" s="392"/>
      <c r="AL35" s="392"/>
      <c r="AM35" s="392"/>
      <c r="AN35" s="392"/>
      <c r="AO35" s="392"/>
      <c r="AP35" s="392"/>
      <c r="AQ35" s="392"/>
      <c r="AR35" s="392"/>
      <c r="AS35" s="392"/>
      <c r="AT35" s="308"/>
    </row>
    <row r="36" spans="2:46" s="2" customFormat="1" ht="18" customHeight="1">
      <c r="B36" s="7"/>
      <c r="C36" s="26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11"/>
      <c r="AP36" s="11"/>
      <c r="AQ36" s="11"/>
      <c r="AR36" s="1"/>
      <c r="AS36" s="1"/>
      <c r="AT36" s="1"/>
    </row>
    <row r="37" spans="2:46" s="2" customFormat="1" ht="18" customHeight="1">
      <c r="B37" s="7"/>
      <c r="C37" s="26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11"/>
      <c r="AP37" s="11"/>
      <c r="AQ37" s="11"/>
      <c r="AR37" s="1"/>
      <c r="AS37" s="1"/>
      <c r="AT37" s="1"/>
    </row>
  </sheetData>
  <sheetProtection formatCells="0" formatColumns="0" formatRows="0"/>
  <mergeCells count="5">
    <mergeCell ref="C35:AS35"/>
    <mergeCell ref="C2:AS2"/>
    <mergeCell ref="C3:AS3"/>
    <mergeCell ref="C4:AS4"/>
    <mergeCell ref="C5:AS5"/>
  </mergeCells>
  <phoneticPr fontId="0" type="noConversion"/>
  <conditionalFormatting sqref="AS30:AT30 D31:AT31 D25:AT29 D9:AT12 D20:AT23 D14:AT17 D33:AP34 AR33:AT34">
    <cfRule type="expression" dxfId="8" priority="1" stopIfTrue="1">
      <formula>AND(D9&lt;&gt;"",OR(D9&lt;0,NOT(ISNUMBER(D9))))</formula>
    </cfRule>
  </conditionalFormatting>
  <pageMargins left="0.74803149606299213" right="0.39370078740157483" top="0.98425196850393704" bottom="0.98425196850393704" header="0.51181102362204722" footer="0.51181102362204722"/>
  <pageSetup paperSize="9" scale="85" orientation="landscape" r:id="rId1"/>
  <headerFooter alignWithMargins="0">
    <oddFooter>&amp;R2013 Triennial Central Bank Survey</oddFooter>
  </headerFooter>
  <ignoredErrors>
    <ignoredError sqref="AS8 D8 AR8 AN8:AQ8 E8:T8 U8:AM8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3" tint="0.59999389629810485"/>
    <outlinePr summaryBelow="0" summaryRight="0"/>
    <pageSetUpPr fitToPage="1"/>
  </sheetPr>
  <dimension ref="A1:U21"/>
  <sheetViews>
    <sheetView showGridLines="0" zoomScale="75" zoomScaleNormal="75" workbookViewId="0">
      <pane xSplit="3" ySplit="8" topLeftCell="D9" activePane="bottomRight" state="frozen"/>
      <selection pane="topRight" activeCell="D1" sqref="D1"/>
      <selection pane="bottomLeft" activeCell="A9" sqref="A9"/>
      <selection pane="bottomRight" activeCell="D20" sqref="D20:O20"/>
    </sheetView>
  </sheetViews>
  <sheetFormatPr defaultColWidth="0" defaultRowHeight="14.25"/>
  <cols>
    <col min="1" max="1" width="1.7109375" style="328" customWidth="1"/>
    <col min="2" max="2" width="1.7109375" style="12" customWidth="1"/>
    <col min="3" max="3" width="50.7109375" style="265" customWidth="1"/>
    <col min="4" max="4" width="13" style="12" customWidth="1"/>
    <col min="5" max="5" width="14.5703125" style="12" customWidth="1"/>
    <col min="6" max="6" width="12.85546875" style="12" bestFit="1" customWidth="1"/>
    <col min="7" max="12" width="11.7109375" style="12" customWidth="1"/>
    <col min="13" max="13" width="12.7109375" style="12" customWidth="1"/>
    <col min="14" max="14" width="12.5703125" style="12" bestFit="1" customWidth="1"/>
    <col min="15" max="15" width="11.7109375" style="12" customWidth="1"/>
    <col min="16" max="16" width="1.7109375" style="351" customWidth="1"/>
    <col min="17" max="20" width="9.140625" style="12" customWidth="1"/>
    <col min="21" max="21" width="1.7109375" style="351" customWidth="1"/>
    <col min="22" max="24" width="9.140625" style="12" customWidth="1"/>
    <col min="25" max="16384" width="0" style="12" hidden="1"/>
  </cols>
  <sheetData>
    <row r="1" spans="1:21" s="182" customFormat="1" ht="19.5" customHeight="1">
      <c r="A1" s="342"/>
      <c r="B1" s="256" t="s">
        <v>28</v>
      </c>
      <c r="C1" s="253"/>
      <c r="D1" s="181"/>
      <c r="E1" s="181"/>
      <c r="F1" s="181"/>
      <c r="G1" s="181"/>
      <c r="H1" s="181"/>
      <c r="I1" s="181"/>
      <c r="J1" s="181"/>
      <c r="O1" s="356"/>
      <c r="P1" s="349"/>
      <c r="U1" s="349"/>
    </row>
    <row r="2" spans="1:21" s="257" customFormat="1" ht="20.100000000000001" customHeight="1">
      <c r="A2" s="343"/>
      <c r="C2" s="393" t="s">
        <v>166</v>
      </c>
      <c r="D2" s="393"/>
      <c r="E2" s="393"/>
      <c r="F2" s="393"/>
      <c r="G2" s="393"/>
      <c r="H2" s="393"/>
      <c r="I2" s="393"/>
      <c r="J2" s="393"/>
      <c r="K2" s="393"/>
      <c r="L2" s="393"/>
      <c r="M2" s="393"/>
      <c r="N2" s="393"/>
      <c r="O2" s="393"/>
      <c r="P2" s="350"/>
      <c r="U2" s="350"/>
    </row>
    <row r="3" spans="1:21" s="257" customFormat="1" ht="20.100000000000001" customHeight="1">
      <c r="A3" s="343"/>
      <c r="C3" s="393" t="s">
        <v>41</v>
      </c>
      <c r="D3" s="393"/>
      <c r="E3" s="393"/>
      <c r="F3" s="393"/>
      <c r="G3" s="393"/>
      <c r="H3" s="393"/>
      <c r="I3" s="393"/>
      <c r="J3" s="393"/>
      <c r="K3" s="393"/>
      <c r="L3" s="393"/>
      <c r="M3" s="393"/>
      <c r="N3" s="393"/>
      <c r="O3" s="393"/>
      <c r="P3" s="350"/>
      <c r="U3" s="350"/>
    </row>
    <row r="4" spans="1:21" s="257" customFormat="1" ht="20.100000000000001" customHeight="1">
      <c r="A4" s="343"/>
      <c r="C4" s="393" t="s">
        <v>167</v>
      </c>
      <c r="D4" s="393"/>
      <c r="E4" s="393"/>
      <c r="F4" s="393"/>
      <c r="G4" s="393"/>
      <c r="H4" s="393"/>
      <c r="I4" s="393"/>
      <c r="J4" s="393"/>
      <c r="K4" s="393"/>
      <c r="L4" s="393"/>
      <c r="M4" s="393"/>
      <c r="N4" s="393"/>
      <c r="O4" s="393"/>
      <c r="P4" s="350"/>
      <c r="U4" s="350"/>
    </row>
    <row r="5" spans="1:21" s="257" customFormat="1" ht="20.100000000000001" customHeight="1">
      <c r="A5" s="343"/>
      <c r="C5" s="393" t="s">
        <v>3</v>
      </c>
      <c r="D5" s="393"/>
      <c r="E5" s="393"/>
      <c r="F5" s="393"/>
      <c r="G5" s="393"/>
      <c r="H5" s="393"/>
      <c r="I5" s="393"/>
      <c r="J5" s="393"/>
      <c r="K5" s="393"/>
      <c r="L5" s="393"/>
      <c r="M5" s="393"/>
      <c r="N5" s="393"/>
      <c r="O5" s="393"/>
      <c r="P5" s="350"/>
      <c r="U5" s="350"/>
    </row>
    <row r="6" spans="1:21" s="182" customFormat="1" ht="52.5" customHeight="1">
      <c r="A6" s="342"/>
      <c r="B6" s="226"/>
      <c r="C6" s="254"/>
      <c r="I6" s="183"/>
      <c r="J6" s="183"/>
      <c r="P6" s="349"/>
      <c r="U6" s="349"/>
    </row>
    <row r="7" spans="1:21" s="2" customFormat="1" ht="34.15" customHeight="1">
      <c r="A7" s="352"/>
      <c r="B7" s="13"/>
      <c r="C7" s="270"/>
      <c r="D7" s="272" t="s">
        <v>42</v>
      </c>
      <c r="E7" s="273"/>
      <c r="F7" s="274"/>
      <c r="G7" s="275" t="s">
        <v>43</v>
      </c>
      <c r="H7" s="273"/>
      <c r="I7" s="276"/>
      <c r="J7" s="272" t="s">
        <v>44</v>
      </c>
      <c r="K7" s="273"/>
      <c r="L7" s="274"/>
      <c r="M7" s="275" t="s">
        <v>34</v>
      </c>
      <c r="N7" s="277"/>
      <c r="O7" s="273"/>
      <c r="P7" s="344"/>
      <c r="U7" s="341"/>
    </row>
    <row r="8" spans="1:21" s="2" customFormat="1" ht="96.75" customHeight="1">
      <c r="A8" s="352"/>
      <c r="B8" s="3"/>
      <c r="C8" s="258" t="s">
        <v>45</v>
      </c>
      <c r="D8" s="278" t="s">
        <v>46</v>
      </c>
      <c r="E8" s="278" t="s">
        <v>47</v>
      </c>
      <c r="F8" s="278" t="s">
        <v>48</v>
      </c>
      <c r="G8" s="279" t="s">
        <v>46</v>
      </c>
      <c r="H8" s="278" t="s">
        <v>47</v>
      </c>
      <c r="I8" s="280" t="s">
        <v>48</v>
      </c>
      <c r="J8" s="278" t="s">
        <v>46</v>
      </c>
      <c r="K8" s="278" t="s">
        <v>47</v>
      </c>
      <c r="L8" s="278" t="s">
        <v>48</v>
      </c>
      <c r="M8" s="279" t="s">
        <v>46</v>
      </c>
      <c r="N8" s="278" t="s">
        <v>47</v>
      </c>
      <c r="O8" s="280" t="s">
        <v>48</v>
      </c>
      <c r="P8" s="345"/>
      <c r="Q8" s="375" t="s">
        <v>178</v>
      </c>
      <c r="U8" s="341"/>
    </row>
    <row r="9" spans="1:21" s="2" customFormat="1" ht="30" customHeight="1">
      <c r="A9" s="352"/>
      <c r="B9" s="6"/>
      <c r="C9" s="266" t="s">
        <v>155</v>
      </c>
      <c r="D9" s="281"/>
      <c r="E9" s="281"/>
      <c r="F9" s="281"/>
      <c r="G9" s="282"/>
      <c r="H9" s="281"/>
      <c r="I9" s="283"/>
      <c r="J9" s="281"/>
      <c r="K9" s="281"/>
      <c r="L9" s="281"/>
      <c r="M9" s="284">
        <f>M14+Q9</f>
        <v>90948.348617672993</v>
      </c>
      <c r="N9" s="285">
        <f>N14</f>
        <v>53527.572177630507</v>
      </c>
      <c r="O9" s="286">
        <f>O14</f>
        <v>6814.757770627426</v>
      </c>
      <c r="P9" s="346"/>
      <c r="Q9" s="375">
        <v>596.20770228377501</v>
      </c>
      <c r="U9" s="341"/>
    </row>
    <row r="10" spans="1:21" s="239" customFormat="1" ht="30" customHeight="1">
      <c r="A10" s="353"/>
      <c r="B10" s="243"/>
      <c r="C10" s="271" t="s">
        <v>156</v>
      </c>
      <c r="D10" s="288"/>
      <c r="E10" s="289"/>
      <c r="F10" s="290"/>
      <c r="G10" s="291"/>
      <c r="H10" s="289"/>
      <c r="I10" s="292"/>
      <c r="J10" s="288"/>
      <c r="K10" s="289"/>
      <c r="L10" s="290"/>
      <c r="M10" s="291"/>
      <c r="N10" s="289"/>
      <c r="O10" s="292"/>
      <c r="P10" s="347"/>
      <c r="U10" s="354"/>
    </row>
    <row r="11" spans="1:21" s="2" customFormat="1" ht="17.100000000000001" customHeight="1">
      <c r="A11" s="352"/>
      <c r="B11" s="9"/>
      <c r="C11" s="255" t="s">
        <v>106</v>
      </c>
      <c r="D11" s="294">
        <v>31019.777801</v>
      </c>
      <c r="E11" s="294">
        <v>3057.3415815575299</v>
      </c>
      <c r="F11" s="294">
        <v>343.18907960778898</v>
      </c>
      <c r="G11" s="297">
        <v>1090.84490303603</v>
      </c>
      <c r="H11" s="295">
        <v>258.76735739770407</v>
      </c>
      <c r="I11" s="298"/>
      <c r="J11" s="294">
        <v>887.55786279086806</v>
      </c>
      <c r="K11" s="295">
        <v>227.20663923145</v>
      </c>
      <c r="L11" s="296"/>
      <c r="M11" s="284">
        <f>+SUM(D11,G11,J11)</f>
        <v>32998.180566826901</v>
      </c>
      <c r="N11" s="285">
        <f>+SUM(E11,H11,K11)</f>
        <v>3543.315578186684</v>
      </c>
      <c r="O11" s="286">
        <f>+SUM(F11,I11,L11)</f>
        <v>343.18907960778898</v>
      </c>
      <c r="P11" s="346"/>
      <c r="Q11" s="372"/>
      <c r="U11" s="341"/>
    </row>
    <row r="12" spans="1:21" s="2" customFormat="1" ht="17.100000000000001" customHeight="1">
      <c r="A12" s="352"/>
      <c r="B12" s="6"/>
      <c r="C12" s="255" t="s">
        <v>107</v>
      </c>
      <c r="D12" s="294">
        <v>41807.720034500002</v>
      </c>
      <c r="E12" s="294">
        <v>21767.653141469644</v>
      </c>
      <c r="F12" s="294">
        <v>4461.4370588524389</v>
      </c>
      <c r="G12" s="297">
        <v>1554.2380478287002</v>
      </c>
      <c r="H12" s="295">
        <v>2499.50376255116</v>
      </c>
      <c r="I12" s="298"/>
      <c r="J12" s="294">
        <v>1231.83912036996</v>
      </c>
      <c r="K12" s="295">
        <v>3232.0559549180302</v>
      </c>
      <c r="L12" s="296"/>
      <c r="M12" s="284">
        <f t="shared" ref="M12:O13" si="0">+SUM(D12,G12,J12)</f>
        <v>44593.797202698661</v>
      </c>
      <c r="N12" s="285">
        <f>+SUM(E12,H12,K12)</f>
        <v>27499.212858938834</v>
      </c>
      <c r="O12" s="286">
        <f>+SUM(F12,I12,L12)</f>
        <v>4461.4370588524389</v>
      </c>
      <c r="P12" s="346"/>
      <c r="Q12" s="372"/>
      <c r="U12" s="341"/>
    </row>
    <row r="13" spans="1:21" s="2" customFormat="1" ht="17.100000000000001" customHeight="1">
      <c r="A13" s="352"/>
      <c r="B13" s="4"/>
      <c r="C13" s="255" t="s">
        <v>108</v>
      </c>
      <c r="D13" s="294">
        <v>7933.0783329999995</v>
      </c>
      <c r="E13" s="294">
        <v>16155.314145662938</v>
      </c>
      <c r="F13" s="294">
        <v>1642.2476353668069</v>
      </c>
      <c r="G13" s="297">
        <v>2623.7732489063901</v>
      </c>
      <c r="H13" s="295">
        <v>3821.6269392028198</v>
      </c>
      <c r="I13" s="298">
        <v>184.217047328809</v>
      </c>
      <c r="J13" s="294">
        <v>2203.3115639572602</v>
      </c>
      <c r="K13" s="295">
        <v>2508.1026556392303</v>
      </c>
      <c r="L13" s="296">
        <v>183.666949471583</v>
      </c>
      <c r="M13" s="284">
        <f t="shared" si="0"/>
        <v>12760.163145863651</v>
      </c>
      <c r="N13" s="285">
        <f>+SUM(E13,H13,K13)</f>
        <v>22485.043740504989</v>
      </c>
      <c r="O13" s="286">
        <f t="shared" si="0"/>
        <v>2010.1316321671989</v>
      </c>
      <c r="P13" s="346"/>
      <c r="Q13" s="372"/>
      <c r="U13" s="341"/>
    </row>
    <row r="14" spans="1:21" s="2" customFormat="1" ht="18" customHeight="1">
      <c r="A14" s="352"/>
      <c r="B14" s="4"/>
      <c r="C14" s="261" t="s">
        <v>11</v>
      </c>
      <c r="D14" s="299">
        <f>+SUM(D11:D13)</f>
        <v>80760.576168500003</v>
      </c>
      <c r="E14" s="285">
        <f t="shared" ref="E14:K14" si="1">+SUM(E11:E13)</f>
        <v>40980.30886869011</v>
      </c>
      <c r="F14" s="300">
        <f t="shared" si="1"/>
        <v>6446.8737738270347</v>
      </c>
      <c r="G14" s="284">
        <f t="shared" si="1"/>
        <v>5268.8561997711204</v>
      </c>
      <c r="H14" s="285">
        <f t="shared" si="1"/>
        <v>6579.8980591516838</v>
      </c>
      <c r="I14" s="286">
        <f>+SUM(I11:I13)</f>
        <v>184.217047328809</v>
      </c>
      <c r="J14" s="299">
        <f>+SUM(J11:J13)</f>
        <v>4322.708547118089</v>
      </c>
      <c r="K14" s="285">
        <f t="shared" si="1"/>
        <v>5967.3652497887106</v>
      </c>
      <c r="L14" s="300">
        <f>+SUM(L11:L13)</f>
        <v>183.666949471583</v>
      </c>
      <c r="M14" s="284">
        <f>+SUM(M11:M13)</f>
        <v>90352.140915389216</v>
      </c>
      <c r="N14" s="285">
        <f>+SUM(N11:N13)</f>
        <v>53527.572177630507</v>
      </c>
      <c r="O14" s="286">
        <f>+SUM(O11:O13)</f>
        <v>6814.757770627426</v>
      </c>
      <c r="P14" s="346"/>
      <c r="R14" s="371"/>
      <c r="U14" s="341"/>
    </row>
    <row r="15" spans="1:21" s="239" customFormat="1" ht="30" customHeight="1">
      <c r="A15" s="353"/>
      <c r="B15" s="241"/>
      <c r="C15" s="271" t="s">
        <v>157</v>
      </c>
      <c r="D15" s="288"/>
      <c r="E15" s="289"/>
      <c r="F15" s="290"/>
      <c r="G15" s="291"/>
      <c r="H15" s="289"/>
      <c r="I15" s="292"/>
      <c r="J15" s="288"/>
      <c r="K15" s="289"/>
      <c r="L15" s="290"/>
      <c r="M15" s="291"/>
      <c r="N15" s="289"/>
      <c r="O15" s="292"/>
      <c r="P15" s="347"/>
      <c r="U15" s="354"/>
    </row>
    <row r="16" spans="1:21" s="2" customFormat="1" ht="17.100000000000001" customHeight="1">
      <c r="A16" s="352"/>
      <c r="B16" s="4"/>
      <c r="C16" s="255" t="s">
        <v>106</v>
      </c>
      <c r="D16" s="294"/>
      <c r="E16" s="295">
        <v>3310.5825270814098</v>
      </c>
      <c r="F16" s="296">
        <v>188.32632475654032</v>
      </c>
      <c r="G16" s="297"/>
      <c r="H16" s="295"/>
      <c r="I16" s="298"/>
      <c r="J16" s="294"/>
      <c r="K16" s="295"/>
      <c r="L16" s="296"/>
      <c r="M16" s="284">
        <f>+SUM(D16,G16,J16)</f>
        <v>0</v>
      </c>
      <c r="N16" s="285">
        <f>+SUM(E16,H16,K16)</f>
        <v>3310.5825270814098</v>
      </c>
      <c r="O16" s="286">
        <f>+SUM(F16,I16,L16)</f>
        <v>188.32632475654032</v>
      </c>
      <c r="P16" s="346"/>
      <c r="Q16" s="371"/>
      <c r="U16" s="341"/>
    </row>
    <row r="17" spans="1:21" s="2" customFormat="1" ht="17.100000000000001" customHeight="1">
      <c r="A17" s="352"/>
      <c r="B17" s="6"/>
      <c r="C17" s="255" t="s">
        <v>107</v>
      </c>
      <c r="D17" s="294"/>
      <c r="E17" s="295">
        <v>14144.840980653442</v>
      </c>
      <c r="F17" s="296">
        <v>3357.6934387719143</v>
      </c>
      <c r="G17" s="297"/>
      <c r="H17" s="295"/>
      <c r="I17" s="298"/>
      <c r="J17" s="294"/>
      <c r="K17" s="295"/>
      <c r="L17" s="296"/>
      <c r="M17" s="284">
        <f>+SUM(D17,G17,J17)</f>
        <v>0</v>
      </c>
      <c r="N17" s="285">
        <f t="shared" ref="N17:O19" si="2">+SUM(E17,H17,K17)</f>
        <v>14144.840980653442</v>
      </c>
      <c r="O17" s="286">
        <f t="shared" si="2"/>
        <v>3357.6934387719143</v>
      </c>
      <c r="P17" s="346"/>
      <c r="Q17" s="371"/>
      <c r="U17" s="341"/>
    </row>
    <row r="18" spans="1:21" s="2" customFormat="1" ht="17.100000000000001" customHeight="1">
      <c r="A18" s="352"/>
      <c r="B18" s="6"/>
      <c r="C18" s="255" t="s">
        <v>108</v>
      </c>
      <c r="D18" s="294">
        <v>621.25</v>
      </c>
      <c r="E18" s="295">
        <f>1948.56537311585</f>
        <v>1948.56537311585</v>
      </c>
      <c r="F18" s="296">
        <v>1047.0967661972015</v>
      </c>
      <c r="G18" s="297"/>
      <c r="H18" s="295"/>
      <c r="I18" s="298"/>
      <c r="J18" s="294"/>
      <c r="K18" s="295"/>
      <c r="L18" s="296"/>
      <c r="M18" s="284">
        <f>+SUM(D18,G18,J18)</f>
        <v>621.25</v>
      </c>
      <c r="N18" s="285">
        <f t="shared" si="2"/>
        <v>1948.56537311585</v>
      </c>
      <c r="O18" s="286">
        <f t="shared" si="2"/>
        <v>1047.0967661972015</v>
      </c>
      <c r="P18" s="346"/>
      <c r="Q18" s="371"/>
      <c r="U18" s="341"/>
    </row>
    <row r="19" spans="1:21" s="2" customFormat="1" ht="18" customHeight="1">
      <c r="A19" s="352"/>
      <c r="B19" s="6"/>
      <c r="C19" s="261" t="s">
        <v>11</v>
      </c>
      <c r="D19" s="299">
        <f t="shared" ref="D19:L19" si="3">+SUM(D16:D18)</f>
        <v>621.25</v>
      </c>
      <c r="E19" s="285">
        <f t="shared" si="3"/>
        <v>19403.988880850702</v>
      </c>
      <c r="F19" s="300">
        <f t="shared" si="3"/>
        <v>4593.1165297256566</v>
      </c>
      <c r="G19" s="284">
        <f t="shared" si="3"/>
        <v>0</v>
      </c>
      <c r="H19" s="285">
        <f t="shared" si="3"/>
        <v>0</v>
      </c>
      <c r="I19" s="286">
        <f t="shared" si="3"/>
        <v>0</v>
      </c>
      <c r="J19" s="299">
        <f t="shared" si="3"/>
        <v>0</v>
      </c>
      <c r="K19" s="285">
        <f t="shared" si="3"/>
        <v>0</v>
      </c>
      <c r="L19" s="300">
        <f t="shared" si="3"/>
        <v>0</v>
      </c>
      <c r="M19" s="284">
        <f>+SUM(D19,G19,J19)</f>
        <v>621.25</v>
      </c>
      <c r="N19" s="285">
        <f t="shared" si="2"/>
        <v>19403.988880850702</v>
      </c>
      <c r="O19" s="286">
        <f t="shared" si="2"/>
        <v>4593.1165297256566</v>
      </c>
      <c r="P19" s="346"/>
      <c r="Q19" s="371"/>
      <c r="U19" s="341"/>
    </row>
    <row r="20" spans="1:21" s="5" customFormat="1" ht="18" customHeight="1">
      <c r="A20" s="341"/>
      <c r="B20" s="10"/>
      <c r="C20" s="268"/>
      <c r="D20" s="301"/>
      <c r="E20" s="302"/>
      <c r="F20" s="303"/>
      <c r="G20" s="304"/>
      <c r="H20" s="302"/>
      <c r="I20" s="305"/>
      <c r="J20" s="301"/>
      <c r="K20" s="302"/>
      <c r="L20" s="303"/>
      <c r="M20" s="304"/>
      <c r="N20" s="302"/>
      <c r="O20" s="305"/>
      <c r="P20" s="348"/>
      <c r="U20" s="341"/>
    </row>
    <row r="21" spans="1:21" s="2" customFormat="1" ht="18" customHeight="1">
      <c r="A21" s="352"/>
      <c r="B21" s="7"/>
      <c r="C21" s="261"/>
      <c r="E21" s="11"/>
      <c r="F21" s="11"/>
      <c r="G21" s="11"/>
      <c r="H21" s="11"/>
      <c r="I21" s="11"/>
      <c r="J21" s="11"/>
      <c r="K21" s="11"/>
      <c r="L21" s="11"/>
      <c r="M21" s="11"/>
      <c r="P21" s="341"/>
      <c r="U21" s="341"/>
    </row>
  </sheetData>
  <sheetProtection formatCells="0" formatColumns="0" formatRows="0"/>
  <mergeCells count="4">
    <mergeCell ref="C2:O2"/>
    <mergeCell ref="C3:O3"/>
    <mergeCell ref="C4:O4"/>
    <mergeCell ref="C5:O5"/>
  </mergeCells>
  <phoneticPr fontId="0" type="noConversion"/>
  <conditionalFormatting sqref="M9:P9 D11:P14 D16:P20">
    <cfRule type="expression" dxfId="7" priority="4" stopIfTrue="1">
      <formula>AND(D9&lt;&gt;"",OR(D9&lt;0,NOT(ISNUMBER(D9))))</formula>
    </cfRule>
  </conditionalFormatting>
  <pageMargins left="0.75" right="0.75" top="1" bottom="1" header="0.5" footer="0.5"/>
  <pageSetup paperSize="9" scale="72" orientation="landscape" r:id="rId1"/>
  <headerFooter alignWithMargins="0">
    <oddFooter>&amp;R2013 Triennial Central Bank Survey</oddFooter>
  </headerFooter>
  <ignoredErrors>
    <ignoredError sqref="M16:O18 D19:L19 M19:O19 M15:O15 M11:M14 O11:O14 N11:N12 N14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IT25"/>
  <sheetViews>
    <sheetView tabSelected="1" topLeftCell="B1" zoomScale="85" zoomScaleNormal="85" workbookViewId="0">
      <selection activeCell="D25" sqref="D25"/>
    </sheetView>
  </sheetViews>
  <sheetFormatPr defaultColWidth="0" defaultRowHeight="12.75" customHeight="1" zeroHeight="1"/>
  <cols>
    <col min="1" max="1" width="2" style="228" customWidth="1"/>
    <col min="2" max="2" width="1.5703125" style="228" customWidth="1"/>
    <col min="3" max="3" width="65.5703125" style="228" customWidth="1"/>
    <col min="4" max="4" width="25.140625" style="228" customWidth="1"/>
    <col min="5" max="5" width="17.85546875" style="228" customWidth="1"/>
    <col min="6" max="6" width="1.5703125" style="228" customWidth="1"/>
    <col min="7" max="7" width="2.140625" style="228" hidden="1" customWidth="1"/>
    <col min="8" max="8" width="61.28515625" style="228" hidden="1" customWidth="1"/>
    <col min="9" max="9" width="2.42578125" style="228" customWidth="1"/>
    <col min="10" max="254" width="0" style="228" hidden="1" customWidth="1"/>
    <col min="255" max="16384" width="10.85546875" style="228" hidden="1"/>
  </cols>
  <sheetData>
    <row r="1" spans="2:9" ht="20.25">
      <c r="E1" s="357"/>
      <c r="H1" s="356"/>
    </row>
    <row r="2" spans="2:9" ht="20.25">
      <c r="B2" s="358"/>
      <c r="C2" s="359"/>
      <c r="D2" s="244"/>
      <c r="E2" s="357"/>
      <c r="F2" s="244"/>
    </row>
    <row r="3" spans="2:9">
      <c r="B3" s="360"/>
      <c r="C3" s="244"/>
      <c r="D3" s="244"/>
      <c r="E3" s="244"/>
      <c r="F3" s="244"/>
    </row>
    <row r="4" spans="2:9" ht="18">
      <c r="B4" s="360"/>
      <c r="C4" s="382" t="s">
        <v>202</v>
      </c>
      <c r="D4" s="383"/>
      <c r="E4" s="383"/>
      <c r="F4" s="383"/>
    </row>
    <row r="5" spans="2:9" ht="18">
      <c r="B5" s="360"/>
      <c r="C5" s="383" t="s">
        <v>203</v>
      </c>
      <c r="D5" s="383"/>
      <c r="E5" s="383"/>
      <c r="F5" s="383"/>
    </row>
    <row r="6" spans="2:9" ht="15.75">
      <c r="B6" s="360"/>
      <c r="C6" s="401" t="s">
        <v>204</v>
      </c>
      <c r="D6" s="401"/>
      <c r="E6" s="252"/>
      <c r="F6" s="252"/>
    </row>
    <row r="7" spans="2:9" ht="18">
      <c r="B7" s="361"/>
      <c r="C7" s="383"/>
      <c r="D7" s="383"/>
      <c r="E7" s="383"/>
      <c r="F7" s="383"/>
    </row>
    <row r="8" spans="2:9" ht="12" customHeight="1">
      <c r="B8" s="244"/>
      <c r="C8" s="245"/>
      <c r="D8" s="244"/>
      <c r="E8" s="244"/>
      <c r="F8" s="362"/>
    </row>
    <row r="9" spans="2:9" ht="15.75" customHeight="1">
      <c r="B9" s="361"/>
      <c r="C9" s="252"/>
      <c r="D9" s="252"/>
      <c r="E9" s="252"/>
      <c r="F9" s="252"/>
    </row>
    <row r="10" spans="2:9" ht="18">
      <c r="B10" s="244"/>
      <c r="C10" s="252"/>
      <c r="D10" s="252"/>
      <c r="E10" s="252"/>
      <c r="F10" s="246"/>
    </row>
    <row r="11" spans="2:9" ht="23.25" customHeight="1">
      <c r="B11" s="244"/>
      <c r="C11" s="384" t="s">
        <v>179</v>
      </c>
      <c r="D11" s="385"/>
      <c r="E11" s="386"/>
      <c r="F11" s="246"/>
    </row>
    <row r="12" spans="2:9" ht="18">
      <c r="B12" s="244"/>
      <c r="C12" s="244"/>
      <c r="D12" s="246"/>
      <c r="E12" s="246"/>
      <c r="F12" s="246"/>
    </row>
    <row r="13" spans="2:9">
      <c r="B13" s="244"/>
      <c r="C13" s="247"/>
      <c r="D13" s="247"/>
      <c r="E13" s="247"/>
      <c r="F13" s="247"/>
    </row>
    <row r="14" spans="2:9" ht="51">
      <c r="B14" s="244"/>
      <c r="C14" s="248" t="s">
        <v>209</v>
      </c>
      <c r="D14" s="249"/>
      <c r="E14" s="355" t="s">
        <v>208</v>
      </c>
      <c r="F14" s="247"/>
    </row>
    <row r="15" spans="2:9" s="365" customFormat="1" ht="24.95" customHeight="1">
      <c r="B15" s="247"/>
      <c r="C15" s="250" t="s">
        <v>205</v>
      </c>
      <c r="D15" s="251"/>
      <c r="E15" s="364">
        <v>12</v>
      </c>
      <c r="F15" s="247"/>
      <c r="H15" s="366" t="s">
        <v>162</v>
      </c>
      <c r="I15" s="367"/>
    </row>
    <row r="16" spans="2:9" s="365" customFormat="1" ht="24.95" customHeight="1">
      <c r="B16" s="247"/>
      <c r="C16" s="250" t="s">
        <v>206</v>
      </c>
      <c r="D16" s="251"/>
      <c r="E16" s="368">
        <v>53.35</v>
      </c>
      <c r="F16" s="247"/>
      <c r="H16" s="369" t="s">
        <v>163</v>
      </c>
      <c r="I16" s="367"/>
    </row>
    <row r="17" spans="2:8" s="365" customFormat="1" ht="24.95" customHeight="1">
      <c r="B17" s="247"/>
      <c r="C17" s="250" t="s">
        <v>207</v>
      </c>
      <c r="D17" s="251"/>
      <c r="E17" s="370">
        <v>13</v>
      </c>
      <c r="F17" s="247"/>
      <c r="H17" s="366" t="s">
        <v>161</v>
      </c>
    </row>
    <row r="18" spans="2:8">
      <c r="B18" s="244"/>
      <c r="C18" s="250"/>
      <c r="D18" s="251"/>
      <c r="E18" s="227"/>
      <c r="F18" s="227"/>
    </row>
    <row r="19" spans="2:8" ht="19.5" customHeight="1">
      <c r="B19" s="252"/>
      <c r="C19" s="376" t="s">
        <v>180</v>
      </c>
      <c r="D19" s="252"/>
      <c r="E19" s="252"/>
      <c r="F19" s="252"/>
    </row>
    <row r="20" spans="2:8" hidden="1"/>
    <row r="21" spans="2:8" hidden="1"/>
    <row r="22" spans="2:8" hidden="1"/>
    <row r="23" spans="2:8" hidden="1"/>
    <row r="24" spans="2:8" hidden="1"/>
    <row r="25" spans="2:8"/>
  </sheetData>
  <mergeCells count="5">
    <mergeCell ref="C4:F4"/>
    <mergeCell ref="C5:F5"/>
    <mergeCell ref="C7:F7"/>
    <mergeCell ref="C11:E11"/>
    <mergeCell ref="C6:D6"/>
  </mergeCells>
  <conditionalFormatting sqref="E15 E17">
    <cfRule type="expression" dxfId="6" priority="1" stopIfTrue="1">
      <formula>AND(E15&lt;&gt;"",E15&lt;&gt;"-",OR(E15&lt;0,NOT(ISNUMBER(E15))))</formula>
    </cfRule>
  </conditionalFormatting>
  <conditionalFormatting sqref="H15 H17">
    <cfRule type="expression" dxfId="5" priority="2" stopIfTrue="1">
      <formula>AND(E15&lt;&gt;"",E15&lt;&gt;"-",OR(E15&lt;0,NOT(ISNUMBER(E15))))</formula>
    </cfRule>
  </conditionalFormatting>
  <conditionalFormatting sqref="E16">
    <cfRule type="expression" dxfId="4" priority="3" stopIfTrue="1">
      <formula>AND(E16&lt;&gt;"",E16&lt;&gt;"-",OR(E16&lt;0,E16&gt;100,NOT(ISNUMBER(E16))))</formula>
    </cfRule>
  </conditionalFormatting>
  <conditionalFormatting sqref="H16">
    <cfRule type="expression" dxfId="3" priority="4" stopIfTrue="1">
      <formula>AND(E16&lt;&gt;"",E16&lt;&gt;"-",OR(E16&lt;0,E16&gt;100,NOT(ISNUMBER(E16))))</formula>
    </cfRule>
  </conditionalFormatting>
  <pageMargins left="0.75" right="0.75" top="1" bottom="1" header="0.5" footer="0.5"/>
  <pageSetup paperSize="9" scale="86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  <outlinePr summaryBelow="0" summaryRight="0"/>
    <pageSetUpPr fitToPage="1"/>
  </sheetPr>
  <dimension ref="B1:BJ40"/>
  <sheetViews>
    <sheetView showGridLines="0" zoomScale="75" zoomScaleNormal="75" workbookViewId="0">
      <selection activeCell="C8" sqref="C8"/>
    </sheetView>
  </sheetViews>
  <sheetFormatPr defaultColWidth="0" defaultRowHeight="14.25"/>
  <cols>
    <col min="1" max="2" width="1.7109375" style="12" customWidth="1"/>
    <col min="3" max="3" width="56.42578125" style="265" customWidth="1"/>
    <col min="4" max="4" width="7.28515625" style="12" hidden="1" customWidth="1"/>
    <col min="5" max="5" width="7.28515625" style="12" customWidth="1"/>
    <col min="6" max="6" width="7.28515625" style="149" hidden="1" customWidth="1"/>
    <col min="7" max="8" width="7.28515625" style="12" hidden="1" customWidth="1"/>
    <col min="9" max="9" width="7.28515625" style="12" customWidth="1"/>
    <col min="10" max="10" width="9.140625" style="12" customWidth="1"/>
    <col min="11" max="11" width="7.28515625" style="12" hidden="1" customWidth="1"/>
    <col min="12" max="12" width="7.28515625" style="12" customWidth="1"/>
    <col min="13" max="13" width="7.28515625" style="12" hidden="1" customWidth="1"/>
    <col min="14" max="15" width="7.28515625" style="12" customWidth="1"/>
    <col min="16" max="16" width="10.28515625" style="12" customWidth="1"/>
    <col min="17" max="17" width="7.28515625" style="12" customWidth="1"/>
    <col min="18" max="18" width="7.28515625" style="12" hidden="1" customWidth="1"/>
    <col min="19" max="19" width="7.28515625" style="12" customWidth="1"/>
    <col min="20" max="21" width="7.28515625" style="12" hidden="1" customWidth="1"/>
    <col min="22" max="23" width="7.28515625" style="12" customWidth="1"/>
    <col min="24" max="25" width="7.28515625" style="12" hidden="1" customWidth="1"/>
    <col min="26" max="26" width="7.28515625" style="12" customWidth="1"/>
    <col min="27" max="28" width="7.28515625" style="12" hidden="1" customWidth="1"/>
    <col min="29" max="29" width="7.28515625" style="12" customWidth="1"/>
    <col min="30" max="30" width="8.85546875" style="12" customWidth="1"/>
    <col min="31" max="32" width="7.28515625" style="12" hidden="1" customWidth="1"/>
    <col min="33" max="33" width="7.28515625" style="12" customWidth="1"/>
    <col min="34" max="34" width="7.28515625" style="12" hidden="1" customWidth="1"/>
    <col min="35" max="35" width="9.7109375" style="12" customWidth="1"/>
    <col min="36" max="41" width="7.28515625" style="12" customWidth="1"/>
    <col min="42" max="42" width="9.42578125" style="12" customWidth="1"/>
    <col min="43" max="43" width="7.28515625" style="12" customWidth="1"/>
    <col min="44" max="44" width="13.42578125" style="12" customWidth="1"/>
    <col min="45" max="45" width="9.7109375" style="12" customWidth="1"/>
    <col min="46" max="46" width="1.7109375" style="12" customWidth="1"/>
    <col min="47" max="47" width="7.28515625" style="12" customWidth="1"/>
    <col min="48" max="48" width="9.140625" style="12" customWidth="1"/>
    <col min="49" max="16384" width="0" style="12" hidden="1"/>
  </cols>
  <sheetData>
    <row r="1" spans="2:62" s="182" customFormat="1" ht="19.5" customHeight="1">
      <c r="B1" s="256" t="s">
        <v>187</v>
      </c>
      <c r="C1" s="253"/>
      <c r="D1" s="181"/>
      <c r="E1" s="181"/>
      <c r="F1" s="181"/>
      <c r="G1" s="181"/>
      <c r="H1" s="181"/>
      <c r="I1" s="181"/>
      <c r="J1" s="181"/>
      <c r="AS1" s="356"/>
    </row>
    <row r="2" spans="2:62" s="257" customFormat="1" ht="20.100000000000001" customHeight="1">
      <c r="C2" s="393" t="s">
        <v>210</v>
      </c>
      <c r="D2" s="393"/>
      <c r="E2" s="393"/>
      <c r="F2" s="393"/>
      <c r="G2" s="393"/>
      <c r="H2" s="393"/>
      <c r="I2" s="393"/>
      <c r="J2" s="393"/>
      <c r="K2" s="393"/>
      <c r="L2" s="393"/>
      <c r="M2" s="393"/>
      <c r="N2" s="393"/>
      <c r="O2" s="393"/>
      <c r="P2" s="393"/>
      <c r="Q2" s="393"/>
      <c r="R2" s="393"/>
      <c r="S2" s="393"/>
      <c r="T2" s="393"/>
      <c r="U2" s="393"/>
      <c r="V2" s="393"/>
      <c r="W2" s="393"/>
      <c r="X2" s="393"/>
      <c r="Y2" s="393"/>
      <c r="Z2" s="393"/>
      <c r="AA2" s="393"/>
      <c r="AB2" s="393"/>
      <c r="AC2" s="393"/>
      <c r="AD2" s="393"/>
      <c r="AE2" s="393"/>
      <c r="AF2" s="393"/>
      <c r="AG2" s="393"/>
      <c r="AH2" s="393"/>
      <c r="AI2" s="393"/>
      <c r="AJ2" s="393"/>
      <c r="AK2" s="393"/>
      <c r="AL2" s="393"/>
      <c r="AM2" s="393"/>
      <c r="AN2" s="393"/>
      <c r="AO2" s="393"/>
      <c r="AP2" s="393"/>
      <c r="AQ2" s="393"/>
      <c r="AR2" s="393"/>
      <c r="AS2" s="393"/>
    </row>
    <row r="3" spans="2:62" s="257" customFormat="1" ht="20.100000000000001" customHeight="1">
      <c r="C3" s="393" t="s">
        <v>211</v>
      </c>
      <c r="D3" s="393"/>
      <c r="E3" s="393"/>
      <c r="F3" s="393"/>
      <c r="G3" s="393"/>
      <c r="H3" s="393"/>
      <c r="I3" s="393"/>
      <c r="J3" s="393"/>
      <c r="K3" s="393"/>
      <c r="L3" s="393"/>
      <c r="M3" s="393"/>
      <c r="N3" s="393"/>
      <c r="O3" s="393"/>
      <c r="P3" s="393"/>
      <c r="Q3" s="393"/>
      <c r="R3" s="393"/>
      <c r="S3" s="393"/>
      <c r="T3" s="393"/>
      <c r="U3" s="393"/>
      <c r="V3" s="393"/>
      <c r="W3" s="393"/>
      <c r="X3" s="393"/>
      <c r="Y3" s="393"/>
      <c r="Z3" s="393"/>
      <c r="AA3" s="393"/>
      <c r="AB3" s="393"/>
      <c r="AC3" s="393"/>
      <c r="AD3" s="393"/>
      <c r="AE3" s="393"/>
      <c r="AF3" s="393"/>
      <c r="AG3" s="393"/>
      <c r="AH3" s="393"/>
      <c r="AI3" s="393"/>
      <c r="AJ3" s="393"/>
      <c r="AK3" s="393"/>
      <c r="AL3" s="393"/>
      <c r="AM3" s="393"/>
      <c r="AN3" s="393"/>
      <c r="AO3" s="393"/>
      <c r="AP3" s="393"/>
      <c r="AQ3" s="393"/>
      <c r="AR3" s="393"/>
      <c r="AS3" s="393"/>
    </row>
    <row r="4" spans="2:62" s="257" customFormat="1" ht="20.100000000000001" customHeight="1">
      <c r="C4" s="393" t="s">
        <v>213</v>
      </c>
      <c r="D4" s="393"/>
      <c r="E4" s="393"/>
      <c r="F4" s="393"/>
      <c r="G4" s="393"/>
      <c r="H4" s="393"/>
      <c r="I4" s="393"/>
      <c r="J4" s="393"/>
      <c r="K4" s="393"/>
      <c r="L4" s="393"/>
      <c r="M4" s="393"/>
      <c r="N4" s="393"/>
      <c r="O4" s="393"/>
      <c r="P4" s="393"/>
      <c r="Q4" s="393"/>
      <c r="R4" s="393"/>
      <c r="S4" s="393"/>
      <c r="T4" s="393"/>
      <c r="U4" s="393"/>
      <c r="V4" s="393"/>
      <c r="W4" s="393"/>
      <c r="X4" s="393"/>
      <c r="Y4" s="393"/>
      <c r="Z4" s="393"/>
      <c r="AA4" s="393"/>
      <c r="AB4" s="393"/>
      <c r="AC4" s="393"/>
      <c r="AD4" s="393"/>
      <c r="AE4" s="393"/>
      <c r="AF4" s="393"/>
      <c r="AG4" s="393"/>
      <c r="AH4" s="393"/>
      <c r="AI4" s="393"/>
      <c r="AJ4" s="393"/>
      <c r="AK4" s="393"/>
      <c r="AL4" s="393"/>
      <c r="AM4" s="393"/>
      <c r="AN4" s="393"/>
      <c r="AO4" s="393"/>
      <c r="AP4" s="393"/>
      <c r="AQ4" s="393"/>
      <c r="AR4" s="393"/>
      <c r="AS4" s="393"/>
    </row>
    <row r="5" spans="2:62" s="257" customFormat="1" ht="20.100000000000001" customHeight="1">
      <c r="C5" s="393" t="s">
        <v>212</v>
      </c>
      <c r="D5" s="393"/>
      <c r="E5" s="393"/>
      <c r="F5" s="393"/>
      <c r="G5" s="393"/>
      <c r="H5" s="393"/>
      <c r="I5" s="393"/>
      <c r="J5" s="393"/>
      <c r="K5" s="393"/>
      <c r="L5" s="393"/>
      <c r="M5" s="393"/>
      <c r="N5" s="393"/>
      <c r="O5" s="393"/>
      <c r="P5" s="393"/>
      <c r="Q5" s="393"/>
      <c r="R5" s="393"/>
      <c r="S5" s="393"/>
      <c r="T5" s="393"/>
      <c r="U5" s="393"/>
      <c r="V5" s="393"/>
      <c r="W5" s="393"/>
      <c r="X5" s="393"/>
      <c r="Y5" s="393"/>
      <c r="Z5" s="393"/>
      <c r="AA5" s="393"/>
      <c r="AB5" s="393"/>
      <c r="AC5" s="393"/>
      <c r="AD5" s="393"/>
      <c r="AE5" s="393"/>
      <c r="AF5" s="393"/>
      <c r="AG5" s="393"/>
      <c r="AH5" s="393"/>
      <c r="AI5" s="393"/>
      <c r="AJ5" s="393"/>
      <c r="AK5" s="393"/>
      <c r="AL5" s="393"/>
      <c r="AM5" s="393"/>
      <c r="AN5" s="393"/>
      <c r="AO5" s="393"/>
      <c r="AP5" s="393"/>
      <c r="AQ5" s="393"/>
      <c r="AR5" s="393"/>
      <c r="AS5" s="393"/>
    </row>
    <row r="6" spans="2:62" s="182" customFormat="1" ht="39.950000000000003" customHeight="1">
      <c r="B6" s="226"/>
      <c r="C6" s="254"/>
      <c r="D6" s="183"/>
      <c r="J6" s="183"/>
      <c r="K6" s="183"/>
    </row>
    <row r="7" spans="2:62" s="2" customFormat="1" ht="33.75" customHeight="1">
      <c r="B7" s="322"/>
      <c r="C7" s="327" t="s">
        <v>181</v>
      </c>
      <c r="D7" s="324" t="s">
        <v>110</v>
      </c>
      <c r="E7" s="324" t="s">
        <v>153</v>
      </c>
      <c r="F7" s="324" t="s">
        <v>149</v>
      </c>
      <c r="G7" s="324" t="s">
        <v>111</v>
      </c>
      <c r="H7" s="324" t="s">
        <v>62</v>
      </c>
      <c r="I7" s="324" t="s">
        <v>152</v>
      </c>
      <c r="J7" s="324" t="s">
        <v>8</v>
      </c>
      <c r="K7" s="324" t="s">
        <v>112</v>
      </c>
      <c r="L7" s="324" t="s">
        <v>75</v>
      </c>
      <c r="M7" s="324" t="s">
        <v>113</v>
      </c>
      <c r="N7" s="324" t="s">
        <v>63</v>
      </c>
      <c r="O7" s="324" t="s">
        <v>61</v>
      </c>
      <c r="P7" s="324" t="s">
        <v>53</v>
      </c>
      <c r="Q7" s="324" t="s">
        <v>7</v>
      </c>
      <c r="R7" s="324" t="s">
        <v>64</v>
      </c>
      <c r="S7" s="324" t="s">
        <v>65</v>
      </c>
      <c r="T7" s="324" t="s">
        <v>76</v>
      </c>
      <c r="U7" s="324" t="s">
        <v>115</v>
      </c>
      <c r="V7" s="324" t="s">
        <v>77</v>
      </c>
      <c r="W7" s="324" t="s">
        <v>6</v>
      </c>
      <c r="X7" s="324" t="s">
        <v>66</v>
      </c>
      <c r="Y7" s="324" t="s">
        <v>116</v>
      </c>
      <c r="Z7" s="324" t="s">
        <v>117</v>
      </c>
      <c r="AA7" s="324" t="s">
        <v>67</v>
      </c>
      <c r="AB7" s="324" t="s">
        <v>118</v>
      </c>
      <c r="AC7" s="324" t="s">
        <v>81</v>
      </c>
      <c r="AD7" s="324" t="s">
        <v>78</v>
      </c>
      <c r="AE7" s="324" t="s">
        <v>119</v>
      </c>
      <c r="AF7" s="324" t="s">
        <v>68</v>
      </c>
      <c r="AG7" s="324" t="s">
        <v>69</v>
      </c>
      <c r="AH7" s="324" t="s">
        <v>150</v>
      </c>
      <c r="AI7" s="324" t="s">
        <v>70</v>
      </c>
      <c r="AJ7" s="324" t="s">
        <v>120</v>
      </c>
      <c r="AK7" s="324" t="s">
        <v>151</v>
      </c>
      <c r="AL7" s="324" t="s">
        <v>82</v>
      </c>
      <c r="AM7" s="324" t="s">
        <v>71</v>
      </c>
      <c r="AN7" s="324" t="s">
        <v>176</v>
      </c>
      <c r="AO7" s="324" t="s">
        <v>73</v>
      </c>
      <c r="AP7" s="324" t="s">
        <v>5</v>
      </c>
      <c r="AQ7" s="324" t="s">
        <v>74</v>
      </c>
      <c r="AR7" s="379" t="s">
        <v>215</v>
      </c>
      <c r="AS7" s="325" t="s">
        <v>191</v>
      </c>
      <c r="AT7" s="326"/>
    </row>
    <row r="8" spans="2:62" s="239" customFormat="1" ht="45" customHeight="1">
      <c r="B8" s="238"/>
      <c r="C8" s="380" t="s">
        <v>214</v>
      </c>
      <c r="D8" s="313"/>
      <c r="E8" s="314"/>
      <c r="F8" s="313"/>
      <c r="G8" s="313"/>
      <c r="H8" s="313"/>
      <c r="I8" s="313"/>
      <c r="J8" s="313"/>
      <c r="K8" s="313"/>
      <c r="L8" s="313"/>
      <c r="M8" s="313"/>
      <c r="N8" s="313"/>
      <c r="O8" s="313"/>
      <c r="P8" s="313"/>
      <c r="Q8" s="313"/>
      <c r="R8" s="313"/>
      <c r="S8" s="313"/>
      <c r="T8" s="313"/>
      <c r="U8" s="313"/>
      <c r="V8" s="313"/>
      <c r="W8" s="313"/>
      <c r="X8" s="313"/>
      <c r="Y8" s="313"/>
      <c r="Z8" s="313"/>
      <c r="AA8" s="313"/>
      <c r="AB8" s="313"/>
      <c r="AC8" s="313"/>
      <c r="AD8" s="313"/>
      <c r="AE8" s="313"/>
      <c r="AF8" s="313"/>
      <c r="AG8" s="313"/>
      <c r="AH8" s="313"/>
      <c r="AI8" s="313"/>
      <c r="AJ8" s="313"/>
      <c r="AK8" s="313"/>
      <c r="AL8" s="313"/>
      <c r="AM8" s="313"/>
      <c r="AN8" s="313"/>
      <c r="AO8" s="313"/>
      <c r="AP8" s="313"/>
      <c r="AQ8" s="313"/>
      <c r="AR8" s="313"/>
      <c r="AS8" s="315"/>
      <c r="AT8" s="316"/>
    </row>
    <row r="9" spans="2:62" s="2" customFormat="1" ht="17.100000000000001" customHeight="1">
      <c r="B9" s="6"/>
      <c r="C9" s="255" t="s">
        <v>224</v>
      </c>
      <c r="D9" s="295"/>
      <c r="E9" s="295">
        <v>181.81773699999999</v>
      </c>
      <c r="F9" s="317"/>
      <c r="G9" s="295"/>
      <c r="H9" s="295"/>
      <c r="I9" s="295">
        <v>45.158217999999998</v>
      </c>
      <c r="J9" s="295">
        <v>1696.447795</v>
      </c>
      <c r="K9" s="295"/>
      <c r="L9" s="295">
        <v>176.847431</v>
      </c>
      <c r="M9" s="295"/>
      <c r="N9" s="295">
        <v>2.4990939999999999</v>
      </c>
      <c r="O9" s="295"/>
      <c r="P9" s="295">
        <v>4201.5172739999998</v>
      </c>
      <c r="Q9" s="295">
        <v>215.96664100000001</v>
      </c>
      <c r="R9" s="295"/>
      <c r="S9" s="295">
        <v>290.70154000000002</v>
      </c>
      <c r="T9" s="295"/>
      <c r="U9" s="295"/>
      <c r="V9" s="295">
        <v>18.173992999999999</v>
      </c>
      <c r="W9" s="295">
        <v>399.37424800000002</v>
      </c>
      <c r="X9" s="295"/>
      <c r="Y9" s="295"/>
      <c r="Z9" s="295">
        <v>20.494783999999999</v>
      </c>
      <c r="AA9" s="295"/>
      <c r="AB9" s="295"/>
      <c r="AC9" s="295">
        <v>48.583965999999997</v>
      </c>
      <c r="AD9" s="295">
        <v>2.8665259999999999</v>
      </c>
      <c r="AE9" s="295"/>
      <c r="AF9" s="295"/>
      <c r="AG9" s="295">
        <v>0.45300699999999999</v>
      </c>
      <c r="AH9" s="295"/>
      <c r="AI9" s="295">
        <v>26017.131066999998</v>
      </c>
      <c r="AJ9" s="295"/>
      <c r="AK9" s="295">
        <v>19.817444999999999</v>
      </c>
      <c r="AL9" s="295"/>
      <c r="AM9" s="295"/>
      <c r="AN9" s="295"/>
      <c r="AO9" s="295"/>
      <c r="AP9" s="295">
        <v>30748.361119000001</v>
      </c>
      <c r="AQ9" s="295">
        <v>0.36024899999999999</v>
      </c>
      <c r="AR9" s="295">
        <v>223.43282600000001</v>
      </c>
      <c r="AS9" s="286">
        <v>32155.002479999996</v>
      </c>
      <c r="AT9" s="312"/>
    </row>
    <row r="10" spans="2:62" s="5" customFormat="1" ht="17.100000000000001" customHeight="1">
      <c r="B10" s="8"/>
      <c r="C10" s="255" t="s">
        <v>225</v>
      </c>
      <c r="D10" s="295"/>
      <c r="E10" s="295">
        <v>45.975183000000001</v>
      </c>
      <c r="F10" s="295"/>
      <c r="G10" s="295"/>
      <c r="H10" s="295"/>
      <c r="I10" s="295">
        <v>46.698093999999998</v>
      </c>
      <c r="J10" s="295">
        <v>4466.904117</v>
      </c>
      <c r="K10" s="295"/>
      <c r="L10" s="295">
        <v>469.21562999999998</v>
      </c>
      <c r="M10" s="295"/>
      <c r="N10" s="295"/>
      <c r="O10" s="295">
        <v>0.175485</v>
      </c>
      <c r="P10" s="295">
        <v>6138.3959530000002</v>
      </c>
      <c r="Q10" s="295">
        <v>1003.763432</v>
      </c>
      <c r="R10" s="295"/>
      <c r="S10" s="295">
        <v>66.097178</v>
      </c>
      <c r="T10" s="295"/>
      <c r="U10" s="295"/>
      <c r="V10" s="295"/>
      <c r="W10" s="295">
        <v>78.152899000000005</v>
      </c>
      <c r="X10" s="295"/>
      <c r="Y10" s="295"/>
      <c r="Z10" s="295">
        <v>20.489992000000001</v>
      </c>
      <c r="AA10" s="295"/>
      <c r="AB10" s="295"/>
      <c r="AC10" s="295">
        <v>1.0476970000000001</v>
      </c>
      <c r="AD10" s="295">
        <v>3.5436649999999998</v>
      </c>
      <c r="AE10" s="295"/>
      <c r="AF10" s="295"/>
      <c r="AG10" s="295"/>
      <c r="AH10" s="295"/>
      <c r="AI10" s="295">
        <v>49042.854513999999</v>
      </c>
      <c r="AJ10" s="295"/>
      <c r="AK10" s="295">
        <v>3.1589700000000001</v>
      </c>
      <c r="AL10" s="295">
        <v>240.54196300000001</v>
      </c>
      <c r="AM10" s="295"/>
      <c r="AN10" s="295">
        <v>26.523589999999999</v>
      </c>
      <c r="AO10" s="295"/>
      <c r="AP10" s="295">
        <v>55328.811989999995</v>
      </c>
      <c r="AQ10" s="295"/>
      <c r="AR10" s="295">
        <v>291.20193599999999</v>
      </c>
      <c r="AS10" s="286">
        <v>58636.776143999989</v>
      </c>
      <c r="AT10" s="312"/>
      <c r="AU10" s="141"/>
      <c r="AV10" s="141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</row>
    <row r="11" spans="2:62" s="5" customFormat="1" ht="17.100000000000001" customHeight="1">
      <c r="B11" s="8"/>
      <c r="C11" s="255" t="s">
        <v>227</v>
      </c>
      <c r="D11" s="295"/>
      <c r="E11" s="295">
        <v>123.298198</v>
      </c>
      <c r="F11" s="295"/>
      <c r="G11" s="295"/>
      <c r="H11" s="295"/>
      <c r="I11" s="295">
        <v>21.889368999999999</v>
      </c>
      <c r="J11" s="295">
        <v>1158.750616</v>
      </c>
      <c r="K11" s="295"/>
      <c r="L11" s="295"/>
      <c r="M11" s="295"/>
      <c r="N11" s="295"/>
      <c r="O11" s="295"/>
      <c r="P11" s="295">
        <v>1835.675514</v>
      </c>
      <c r="Q11" s="295">
        <v>809.21401200000003</v>
      </c>
      <c r="R11" s="295"/>
      <c r="S11" s="295"/>
      <c r="T11" s="295"/>
      <c r="U11" s="295"/>
      <c r="V11" s="295"/>
      <c r="W11" s="295">
        <v>119.300057</v>
      </c>
      <c r="X11" s="295"/>
      <c r="Y11" s="295"/>
      <c r="Z11" s="295"/>
      <c r="AA11" s="295"/>
      <c r="AB11" s="295"/>
      <c r="AC11" s="295">
        <v>38.823703999999999</v>
      </c>
      <c r="AD11" s="295">
        <v>4.0858309999999998</v>
      </c>
      <c r="AE11" s="295"/>
      <c r="AF11" s="295"/>
      <c r="AG11" s="295"/>
      <c r="AH11" s="295"/>
      <c r="AI11" s="295">
        <v>15398.041767999999</v>
      </c>
      <c r="AJ11" s="295"/>
      <c r="AK11" s="295">
        <v>38.047983000000002</v>
      </c>
      <c r="AL11" s="295"/>
      <c r="AM11" s="295"/>
      <c r="AN11" s="295"/>
      <c r="AO11" s="295"/>
      <c r="AP11" s="295">
        <v>15599.396957000001</v>
      </c>
      <c r="AQ11" s="295">
        <v>0.44035999999999997</v>
      </c>
      <c r="AR11" s="295">
        <v>25.893604</v>
      </c>
      <c r="AS11" s="286">
        <v>17586.428986499999</v>
      </c>
      <c r="AT11" s="312"/>
      <c r="AU11" s="173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</row>
    <row r="12" spans="2:62" s="2" customFormat="1" ht="20.100000000000001" customHeight="1">
      <c r="B12" s="6"/>
      <c r="C12" s="261" t="s">
        <v>184</v>
      </c>
      <c r="D12" s="285">
        <v>0</v>
      </c>
      <c r="E12" s="285">
        <v>351.09111799999999</v>
      </c>
      <c r="F12" s="285">
        <v>0</v>
      </c>
      <c r="G12" s="285">
        <v>0</v>
      </c>
      <c r="H12" s="285">
        <v>0</v>
      </c>
      <c r="I12" s="285">
        <v>113.745681</v>
      </c>
      <c r="J12" s="285">
        <v>7322.1025280000003</v>
      </c>
      <c r="K12" s="285">
        <v>0</v>
      </c>
      <c r="L12" s="285">
        <v>646.06306099999995</v>
      </c>
      <c r="M12" s="285">
        <v>0</v>
      </c>
      <c r="N12" s="285">
        <v>2.4990939999999999</v>
      </c>
      <c r="O12" s="285">
        <v>0.175485</v>
      </c>
      <c r="P12" s="285">
        <v>12175.588741000001</v>
      </c>
      <c r="Q12" s="285">
        <v>2028.9440850000001</v>
      </c>
      <c r="R12" s="285">
        <v>0</v>
      </c>
      <c r="S12" s="285">
        <v>356.79871800000001</v>
      </c>
      <c r="T12" s="285">
        <v>0</v>
      </c>
      <c r="U12" s="285">
        <v>0</v>
      </c>
      <c r="V12" s="285">
        <v>18.173992999999999</v>
      </c>
      <c r="W12" s="285">
        <v>596.82720400000005</v>
      </c>
      <c r="X12" s="285">
        <v>0</v>
      </c>
      <c r="Y12" s="285">
        <v>0</v>
      </c>
      <c r="Z12" s="285">
        <v>40.984775999999997</v>
      </c>
      <c r="AA12" s="285">
        <v>0</v>
      </c>
      <c r="AB12" s="285">
        <v>0</v>
      </c>
      <c r="AC12" s="285">
        <v>88.455366999999995</v>
      </c>
      <c r="AD12" s="285">
        <v>10.496022</v>
      </c>
      <c r="AE12" s="285">
        <v>0</v>
      </c>
      <c r="AF12" s="285">
        <v>0</v>
      </c>
      <c r="AG12" s="285">
        <v>0.45300699999999999</v>
      </c>
      <c r="AH12" s="285">
        <v>0</v>
      </c>
      <c r="AI12" s="285">
        <v>90458.027348999996</v>
      </c>
      <c r="AJ12" s="285">
        <v>0</v>
      </c>
      <c r="AK12" s="285">
        <v>61.024398000000005</v>
      </c>
      <c r="AL12" s="285">
        <v>240.54196300000001</v>
      </c>
      <c r="AM12" s="285">
        <v>0</v>
      </c>
      <c r="AN12" s="285">
        <v>26.523589999999999</v>
      </c>
      <c r="AO12" s="285">
        <v>0</v>
      </c>
      <c r="AP12" s="285">
        <v>101676.570066</v>
      </c>
      <c r="AQ12" s="285">
        <v>0.8006089999999999</v>
      </c>
      <c r="AR12" s="285">
        <v>540.52836600000001</v>
      </c>
      <c r="AS12" s="286">
        <v>108378.2076105</v>
      </c>
      <c r="AT12" s="312"/>
      <c r="AU12" s="141"/>
      <c r="AV12" s="5"/>
    </row>
    <row r="13" spans="2:62" s="336" customFormat="1" ht="30" customHeight="1">
      <c r="B13" s="329"/>
      <c r="C13" s="330" t="s">
        <v>216</v>
      </c>
      <c r="D13" s="331"/>
      <c r="E13" s="331"/>
      <c r="F13" s="331"/>
      <c r="G13" s="331"/>
      <c r="H13" s="331"/>
      <c r="I13" s="331"/>
      <c r="J13" s="331"/>
      <c r="K13" s="331"/>
      <c r="L13" s="331"/>
      <c r="M13" s="331"/>
      <c r="N13" s="331"/>
      <c r="O13" s="331"/>
      <c r="P13" s="331"/>
      <c r="Q13" s="331"/>
      <c r="R13" s="331"/>
      <c r="S13" s="331"/>
      <c r="T13" s="331"/>
      <c r="U13" s="331"/>
      <c r="V13" s="331"/>
      <c r="W13" s="331"/>
      <c r="X13" s="331"/>
      <c r="Y13" s="331"/>
      <c r="Z13" s="331"/>
      <c r="AA13" s="331"/>
      <c r="AB13" s="331"/>
      <c r="AC13" s="331"/>
      <c r="AD13" s="331"/>
      <c r="AE13" s="331"/>
      <c r="AF13" s="331"/>
      <c r="AG13" s="331"/>
      <c r="AH13" s="331"/>
      <c r="AI13" s="331"/>
      <c r="AJ13" s="331"/>
      <c r="AK13" s="331"/>
      <c r="AL13" s="331"/>
      <c r="AM13" s="331"/>
      <c r="AN13" s="331"/>
      <c r="AO13" s="331"/>
      <c r="AP13" s="331"/>
      <c r="AQ13" s="331"/>
      <c r="AR13" s="331"/>
      <c r="AS13" s="332">
        <v>108974.41531278378</v>
      </c>
      <c r="AT13" s="333"/>
      <c r="AU13" s="334"/>
      <c r="AV13" s="335"/>
    </row>
    <row r="14" spans="2:62" s="239" customFormat="1" ht="30" customHeight="1">
      <c r="B14" s="238"/>
      <c r="C14" s="262" t="s">
        <v>185</v>
      </c>
      <c r="D14" s="318"/>
      <c r="E14" s="318"/>
      <c r="F14" s="318"/>
      <c r="G14" s="318"/>
      <c r="H14" s="318"/>
      <c r="I14" s="318"/>
      <c r="J14" s="318"/>
      <c r="K14" s="318"/>
      <c r="L14" s="318"/>
      <c r="M14" s="318"/>
      <c r="N14" s="318"/>
      <c r="O14" s="318"/>
      <c r="P14" s="318"/>
      <c r="Q14" s="318"/>
      <c r="R14" s="318"/>
      <c r="S14" s="318"/>
      <c r="T14" s="318"/>
      <c r="U14" s="318"/>
      <c r="V14" s="318"/>
      <c r="W14" s="318"/>
      <c r="X14" s="318"/>
      <c r="Y14" s="318"/>
      <c r="Z14" s="318"/>
      <c r="AA14" s="318"/>
      <c r="AB14" s="318"/>
      <c r="AC14" s="318"/>
      <c r="AD14" s="318"/>
      <c r="AE14" s="318"/>
      <c r="AF14" s="318"/>
      <c r="AG14" s="318"/>
      <c r="AH14" s="318"/>
      <c r="AI14" s="318"/>
      <c r="AJ14" s="318"/>
      <c r="AK14" s="318"/>
      <c r="AL14" s="318"/>
      <c r="AM14" s="318"/>
      <c r="AN14" s="318"/>
      <c r="AO14" s="318"/>
      <c r="AP14" s="318"/>
      <c r="AQ14" s="318"/>
      <c r="AR14" s="318"/>
      <c r="AS14" s="319"/>
      <c r="AT14" s="316"/>
      <c r="AU14" s="240"/>
    </row>
    <row r="15" spans="2:62" s="2" customFormat="1" ht="17.100000000000001" customHeight="1">
      <c r="B15" s="6"/>
      <c r="C15" s="255" t="s">
        <v>224</v>
      </c>
      <c r="D15" s="295"/>
      <c r="E15" s="295">
        <v>400</v>
      </c>
      <c r="F15" s="295"/>
      <c r="G15" s="295"/>
      <c r="H15" s="295"/>
      <c r="I15" s="295"/>
      <c r="J15" s="295"/>
      <c r="K15" s="295"/>
      <c r="L15" s="295"/>
      <c r="M15" s="295"/>
      <c r="N15" s="295"/>
      <c r="O15" s="295"/>
      <c r="P15" s="295">
        <v>172.1</v>
      </c>
      <c r="Q15" s="295"/>
      <c r="R15" s="295"/>
      <c r="S15" s="295"/>
      <c r="T15" s="295"/>
      <c r="U15" s="295"/>
      <c r="V15" s="295"/>
      <c r="W15" s="295"/>
      <c r="X15" s="295"/>
      <c r="Y15" s="295"/>
      <c r="Z15" s="295"/>
      <c r="AA15" s="295"/>
      <c r="AB15" s="295"/>
      <c r="AC15" s="295"/>
      <c r="AD15" s="295"/>
      <c r="AE15" s="295"/>
      <c r="AF15" s="295"/>
      <c r="AG15" s="295"/>
      <c r="AH15" s="295"/>
      <c r="AI15" s="295">
        <v>1865.3059821653219</v>
      </c>
      <c r="AJ15" s="295"/>
      <c r="AK15" s="295"/>
      <c r="AL15" s="295"/>
      <c r="AM15" s="295"/>
      <c r="AN15" s="295"/>
      <c r="AO15" s="295"/>
      <c r="AP15" s="295">
        <v>2093.205982165322</v>
      </c>
      <c r="AQ15" s="295"/>
      <c r="AR15" s="295"/>
      <c r="AS15" s="286">
        <v>2265.3059821653219</v>
      </c>
      <c r="AT15" s="312"/>
      <c r="AU15" s="5"/>
    </row>
    <row r="16" spans="2:62" s="2" customFormat="1" ht="17.100000000000001" customHeight="1">
      <c r="B16" s="8"/>
      <c r="C16" s="255" t="s">
        <v>225</v>
      </c>
      <c r="D16" s="295"/>
      <c r="E16" s="295">
        <v>408.90999999999997</v>
      </c>
      <c r="F16" s="295"/>
      <c r="G16" s="295"/>
      <c r="H16" s="295"/>
      <c r="I16" s="295"/>
      <c r="J16" s="295">
        <v>3133.95181</v>
      </c>
      <c r="K16" s="295"/>
      <c r="L16" s="295"/>
      <c r="M16" s="295"/>
      <c r="N16" s="295"/>
      <c r="O16" s="295"/>
      <c r="P16" s="295">
        <v>93.61</v>
      </c>
      <c r="Q16" s="295">
        <v>1133.95181</v>
      </c>
      <c r="R16" s="295"/>
      <c r="S16" s="295"/>
      <c r="T16" s="295"/>
      <c r="U16" s="295"/>
      <c r="V16" s="295"/>
      <c r="W16" s="295"/>
      <c r="X16" s="295"/>
      <c r="Y16" s="295"/>
      <c r="Z16" s="295"/>
      <c r="AA16" s="295"/>
      <c r="AB16" s="295"/>
      <c r="AC16" s="295"/>
      <c r="AD16" s="295"/>
      <c r="AE16" s="295"/>
      <c r="AF16" s="295"/>
      <c r="AG16" s="295"/>
      <c r="AH16" s="295"/>
      <c r="AI16" s="295">
        <v>5519.5622803220785</v>
      </c>
      <c r="AJ16" s="295"/>
      <c r="AK16" s="295"/>
      <c r="AL16" s="295">
        <v>244</v>
      </c>
      <c r="AM16" s="295"/>
      <c r="AN16" s="295"/>
      <c r="AO16" s="295"/>
      <c r="AP16" s="295">
        <v>8266.0822803220799</v>
      </c>
      <c r="AQ16" s="295"/>
      <c r="AR16" s="295"/>
      <c r="AS16" s="286">
        <v>9400.0340903220786</v>
      </c>
      <c r="AT16" s="312"/>
      <c r="AU16" s="5"/>
    </row>
    <row r="17" spans="2:62" s="2" customFormat="1" ht="17.100000000000001" customHeight="1">
      <c r="B17" s="8"/>
      <c r="C17" s="255" t="s">
        <v>227</v>
      </c>
      <c r="D17" s="295"/>
      <c r="E17" s="295">
        <v>0</v>
      </c>
      <c r="F17" s="295"/>
      <c r="G17" s="295"/>
      <c r="H17" s="295"/>
      <c r="I17" s="295"/>
      <c r="J17" s="295">
        <v>1480</v>
      </c>
      <c r="K17" s="295"/>
      <c r="L17" s="295"/>
      <c r="M17" s="295"/>
      <c r="N17" s="295"/>
      <c r="O17" s="295"/>
      <c r="P17" s="295">
        <v>693.57765216349981</v>
      </c>
      <c r="Q17" s="295">
        <v>480</v>
      </c>
      <c r="R17" s="295"/>
      <c r="S17" s="295"/>
      <c r="T17" s="295"/>
      <c r="U17" s="295"/>
      <c r="V17" s="295"/>
      <c r="W17" s="295"/>
      <c r="X17" s="295"/>
      <c r="Y17" s="295"/>
      <c r="Z17" s="295"/>
      <c r="AA17" s="295"/>
      <c r="AB17" s="295"/>
      <c r="AC17" s="295"/>
      <c r="AD17" s="295"/>
      <c r="AE17" s="295"/>
      <c r="AF17" s="295"/>
      <c r="AG17" s="295"/>
      <c r="AH17" s="295"/>
      <c r="AI17" s="295">
        <v>6664.2111280297468</v>
      </c>
      <c r="AJ17" s="295"/>
      <c r="AK17" s="295"/>
      <c r="AL17" s="295"/>
      <c r="AM17" s="295"/>
      <c r="AN17" s="295"/>
      <c r="AO17" s="295"/>
      <c r="AP17" s="295">
        <v>6970.633475866247</v>
      </c>
      <c r="AQ17" s="295"/>
      <c r="AR17" s="295"/>
      <c r="AS17" s="286">
        <v>8144.2111280297468</v>
      </c>
      <c r="AT17" s="312"/>
      <c r="AU17" s="141"/>
    </row>
    <row r="18" spans="2:62" s="336" customFormat="1" ht="30" customHeight="1">
      <c r="B18" s="337"/>
      <c r="C18" s="330" t="s">
        <v>184</v>
      </c>
      <c r="D18" s="338">
        <v>0</v>
      </c>
      <c r="E18" s="338">
        <v>808.91</v>
      </c>
      <c r="F18" s="338">
        <v>0</v>
      </c>
      <c r="G18" s="338">
        <v>0</v>
      </c>
      <c r="H18" s="338">
        <v>0</v>
      </c>
      <c r="I18" s="338">
        <v>0</v>
      </c>
      <c r="J18" s="338">
        <v>4613.9518100000005</v>
      </c>
      <c r="K18" s="338">
        <v>0</v>
      </c>
      <c r="L18" s="338">
        <v>0</v>
      </c>
      <c r="M18" s="338">
        <v>0</v>
      </c>
      <c r="N18" s="338">
        <v>0</v>
      </c>
      <c r="O18" s="338">
        <v>0</v>
      </c>
      <c r="P18" s="338">
        <v>959.28765216349984</v>
      </c>
      <c r="Q18" s="338">
        <v>1613.95181</v>
      </c>
      <c r="R18" s="338">
        <v>0</v>
      </c>
      <c r="S18" s="338">
        <v>0</v>
      </c>
      <c r="T18" s="338">
        <v>0</v>
      </c>
      <c r="U18" s="338">
        <v>0</v>
      </c>
      <c r="V18" s="338">
        <v>0</v>
      </c>
      <c r="W18" s="338">
        <v>0</v>
      </c>
      <c r="X18" s="338">
        <v>0</v>
      </c>
      <c r="Y18" s="338">
        <v>0</v>
      </c>
      <c r="Z18" s="338">
        <v>0</v>
      </c>
      <c r="AA18" s="338">
        <v>0</v>
      </c>
      <c r="AB18" s="338">
        <v>0</v>
      </c>
      <c r="AC18" s="338">
        <v>0</v>
      </c>
      <c r="AD18" s="338">
        <v>0</v>
      </c>
      <c r="AE18" s="338">
        <v>0</v>
      </c>
      <c r="AF18" s="338">
        <v>0</v>
      </c>
      <c r="AG18" s="338">
        <v>0</v>
      </c>
      <c r="AH18" s="338">
        <v>0</v>
      </c>
      <c r="AI18" s="338">
        <v>14049.079390517147</v>
      </c>
      <c r="AJ18" s="338">
        <v>0</v>
      </c>
      <c r="AK18" s="338">
        <v>0</v>
      </c>
      <c r="AL18" s="338">
        <v>244</v>
      </c>
      <c r="AM18" s="338">
        <v>0</v>
      </c>
      <c r="AN18" s="338">
        <v>0</v>
      </c>
      <c r="AO18" s="338">
        <v>0</v>
      </c>
      <c r="AP18" s="338">
        <v>17329.921738353649</v>
      </c>
      <c r="AQ18" s="338">
        <v>0</v>
      </c>
      <c r="AR18" s="338">
        <v>0</v>
      </c>
      <c r="AS18" s="332">
        <v>19809.551200517148</v>
      </c>
      <c r="AT18" s="333"/>
      <c r="AU18" s="377">
        <v>39619.102401034295</v>
      </c>
    </row>
    <row r="19" spans="2:62" s="239" customFormat="1" ht="30" customHeight="1">
      <c r="B19" s="238"/>
      <c r="C19" s="262" t="s">
        <v>192</v>
      </c>
      <c r="D19" s="318"/>
      <c r="E19" s="318"/>
      <c r="F19" s="318"/>
      <c r="G19" s="318"/>
      <c r="H19" s="318"/>
      <c r="I19" s="318"/>
      <c r="J19" s="318"/>
      <c r="K19" s="318"/>
      <c r="L19" s="318"/>
      <c r="M19" s="318"/>
      <c r="N19" s="318"/>
      <c r="O19" s="318"/>
      <c r="P19" s="318"/>
      <c r="Q19" s="318"/>
      <c r="R19" s="318"/>
      <c r="S19" s="318"/>
      <c r="T19" s="318"/>
      <c r="U19" s="318"/>
      <c r="V19" s="318"/>
      <c r="W19" s="318"/>
      <c r="X19" s="318"/>
      <c r="Y19" s="318"/>
      <c r="Z19" s="318"/>
      <c r="AA19" s="318"/>
      <c r="AB19" s="318"/>
      <c r="AC19" s="318"/>
      <c r="AD19" s="318"/>
      <c r="AE19" s="318"/>
      <c r="AF19" s="318"/>
      <c r="AG19" s="318"/>
      <c r="AH19" s="318"/>
      <c r="AI19" s="318"/>
      <c r="AJ19" s="318"/>
      <c r="AK19" s="318"/>
      <c r="AL19" s="318"/>
      <c r="AM19" s="318"/>
      <c r="AN19" s="318"/>
      <c r="AO19" s="318"/>
      <c r="AP19" s="318"/>
      <c r="AQ19" s="318"/>
      <c r="AR19" s="318"/>
      <c r="AS19" s="319"/>
      <c r="AT19" s="316"/>
      <c r="AU19" s="240"/>
    </row>
    <row r="20" spans="2:62" s="239" customFormat="1" ht="30" customHeight="1">
      <c r="B20" s="238"/>
      <c r="C20" s="262" t="s">
        <v>189</v>
      </c>
      <c r="D20" s="318"/>
      <c r="E20" s="318"/>
      <c r="F20" s="318"/>
      <c r="G20" s="318"/>
      <c r="H20" s="318"/>
      <c r="I20" s="318"/>
      <c r="J20" s="318"/>
      <c r="K20" s="318"/>
      <c r="L20" s="318"/>
      <c r="M20" s="318"/>
      <c r="N20" s="318"/>
      <c r="O20" s="318"/>
      <c r="P20" s="318"/>
      <c r="Q20" s="318"/>
      <c r="R20" s="318"/>
      <c r="S20" s="318"/>
      <c r="T20" s="318"/>
      <c r="U20" s="318"/>
      <c r="V20" s="318"/>
      <c r="W20" s="318"/>
      <c r="X20" s="318"/>
      <c r="Y20" s="318"/>
      <c r="Z20" s="318"/>
      <c r="AA20" s="318"/>
      <c r="AB20" s="318"/>
      <c r="AC20" s="318"/>
      <c r="AD20" s="318"/>
      <c r="AE20" s="318"/>
      <c r="AF20" s="318"/>
      <c r="AG20" s="318"/>
      <c r="AH20" s="318"/>
      <c r="AI20" s="318"/>
      <c r="AJ20" s="318"/>
      <c r="AK20" s="318"/>
      <c r="AL20" s="318"/>
      <c r="AM20" s="318"/>
      <c r="AN20" s="318"/>
      <c r="AO20" s="318"/>
      <c r="AP20" s="318"/>
      <c r="AQ20" s="318"/>
      <c r="AR20" s="318"/>
      <c r="AS20" s="319"/>
      <c r="AT20" s="316"/>
      <c r="AU20" s="240"/>
    </row>
    <row r="21" spans="2:62" s="2" customFormat="1" ht="17.100000000000001" customHeight="1">
      <c r="B21" s="9"/>
      <c r="C21" s="255" t="s">
        <v>224</v>
      </c>
      <c r="D21" s="295"/>
      <c r="E21" s="295"/>
      <c r="F21" s="295"/>
      <c r="G21" s="295"/>
      <c r="H21" s="295"/>
      <c r="I21" s="295">
        <v>3.8308355498486701</v>
      </c>
      <c r="J21" s="295"/>
      <c r="K21" s="295"/>
      <c r="L21" s="295"/>
      <c r="M21" s="295"/>
      <c r="N21" s="295"/>
      <c r="O21" s="295"/>
      <c r="P21" s="295">
        <v>321.62822832006452</v>
      </c>
      <c r="Q21" s="295"/>
      <c r="R21" s="295"/>
      <c r="S21" s="295"/>
      <c r="T21" s="295"/>
      <c r="U21" s="295"/>
      <c r="V21" s="295"/>
      <c r="W21" s="295"/>
      <c r="X21" s="295"/>
      <c r="Y21" s="295"/>
      <c r="Z21" s="295"/>
      <c r="AA21" s="295"/>
      <c r="AB21" s="295"/>
      <c r="AC21" s="295"/>
      <c r="AD21" s="295"/>
      <c r="AE21" s="295"/>
      <c r="AF21" s="295"/>
      <c r="AG21" s="295"/>
      <c r="AH21" s="295"/>
      <c r="AI21" s="295">
        <v>1311.0054278693322</v>
      </c>
      <c r="AJ21" s="295"/>
      <c r="AK21" s="295"/>
      <c r="AL21" s="295"/>
      <c r="AM21" s="295"/>
      <c r="AN21" s="295"/>
      <c r="AO21" s="295"/>
      <c r="AP21" s="295">
        <v>1062.7600291282213</v>
      </c>
      <c r="AQ21" s="295"/>
      <c r="AR21" s="295"/>
      <c r="AS21" s="286">
        <v>1349.6122604337334</v>
      </c>
      <c r="AT21" s="312"/>
    </row>
    <row r="22" spans="2:62" s="2" customFormat="1" ht="17.100000000000001" customHeight="1">
      <c r="B22" s="6"/>
      <c r="C22" s="255" t="s">
        <v>225</v>
      </c>
      <c r="D22" s="295"/>
      <c r="E22" s="295"/>
      <c r="F22" s="295"/>
      <c r="G22" s="295"/>
      <c r="H22" s="295"/>
      <c r="I22" s="295">
        <v>3.92619156806995</v>
      </c>
      <c r="J22" s="295"/>
      <c r="K22" s="295"/>
      <c r="L22" s="295"/>
      <c r="M22" s="295"/>
      <c r="N22" s="295"/>
      <c r="O22" s="295"/>
      <c r="P22" s="295">
        <v>1899.3621848726646</v>
      </c>
      <c r="Q22" s="295"/>
      <c r="R22" s="295"/>
      <c r="S22" s="295"/>
      <c r="T22" s="295"/>
      <c r="U22" s="295"/>
      <c r="V22" s="295"/>
      <c r="W22" s="295"/>
      <c r="X22" s="295"/>
      <c r="Y22" s="295"/>
      <c r="Z22" s="295"/>
      <c r="AA22" s="295"/>
      <c r="AB22" s="295"/>
      <c r="AC22" s="295"/>
      <c r="AD22" s="295"/>
      <c r="AE22" s="295"/>
      <c r="AF22" s="295"/>
      <c r="AG22" s="295"/>
      <c r="AH22" s="295"/>
      <c r="AI22" s="295">
        <v>4043.4256152959401</v>
      </c>
      <c r="AJ22" s="295"/>
      <c r="AK22" s="295"/>
      <c r="AL22" s="295"/>
      <c r="AM22" s="295"/>
      <c r="AN22" s="295"/>
      <c r="AO22" s="295"/>
      <c r="AP22" s="295">
        <v>2160.7696290230497</v>
      </c>
      <c r="AQ22" s="295"/>
      <c r="AR22" s="295"/>
      <c r="AS22" s="286">
        <v>4053.7418103798623</v>
      </c>
      <c r="AT22" s="312"/>
    </row>
    <row r="23" spans="2:62" s="2" customFormat="1" ht="17.100000000000001" customHeight="1">
      <c r="B23" s="4"/>
      <c r="C23" s="255" t="s">
        <v>227</v>
      </c>
      <c r="D23" s="295"/>
      <c r="E23" s="295"/>
      <c r="F23" s="295"/>
      <c r="G23" s="295"/>
      <c r="H23" s="295"/>
      <c r="I23" s="295"/>
      <c r="J23" s="295"/>
      <c r="K23" s="295"/>
      <c r="L23" s="295"/>
      <c r="M23" s="295"/>
      <c r="N23" s="295"/>
      <c r="O23" s="295"/>
      <c r="P23" s="295">
        <v>2649.130333372711</v>
      </c>
      <c r="Q23" s="295"/>
      <c r="R23" s="295"/>
      <c r="S23" s="295"/>
      <c r="T23" s="295"/>
      <c r="U23" s="295"/>
      <c r="V23" s="295"/>
      <c r="W23" s="295">
        <v>1.1575340000000001</v>
      </c>
      <c r="X23" s="295"/>
      <c r="Y23" s="295"/>
      <c r="Z23" s="295"/>
      <c r="AA23" s="295"/>
      <c r="AB23" s="295"/>
      <c r="AC23" s="295"/>
      <c r="AD23" s="295"/>
      <c r="AE23" s="295"/>
      <c r="AF23" s="295"/>
      <c r="AG23" s="295"/>
      <c r="AH23" s="295"/>
      <c r="AI23" s="295">
        <v>5902.6500416626122</v>
      </c>
      <c r="AJ23" s="295"/>
      <c r="AK23" s="295"/>
      <c r="AL23" s="295"/>
      <c r="AM23" s="295"/>
      <c r="AN23" s="295"/>
      <c r="AO23" s="295"/>
      <c r="AP23" s="295">
        <v>4706.2965615212679</v>
      </c>
      <c r="AQ23" s="295"/>
      <c r="AR23" s="295"/>
      <c r="AS23" s="286">
        <v>6629.617235278296</v>
      </c>
      <c r="AT23" s="312"/>
    </row>
    <row r="24" spans="2:62" s="5" customFormat="1" ht="20.100000000000001" customHeight="1">
      <c r="B24" s="9"/>
      <c r="C24" s="261" t="s">
        <v>184</v>
      </c>
      <c r="D24" s="285">
        <v>0</v>
      </c>
      <c r="E24" s="285">
        <v>0</v>
      </c>
      <c r="F24" s="285">
        <v>0</v>
      </c>
      <c r="G24" s="285">
        <v>0</v>
      </c>
      <c r="H24" s="285">
        <v>0</v>
      </c>
      <c r="I24" s="285">
        <v>7.7570271179186197</v>
      </c>
      <c r="J24" s="285">
        <v>0</v>
      </c>
      <c r="K24" s="285">
        <v>0</v>
      </c>
      <c r="L24" s="285">
        <v>0</v>
      </c>
      <c r="M24" s="285">
        <v>0</v>
      </c>
      <c r="N24" s="285">
        <v>0</v>
      </c>
      <c r="O24" s="285">
        <v>0</v>
      </c>
      <c r="P24" s="285">
        <v>4870.1207465654406</v>
      </c>
      <c r="Q24" s="285">
        <v>0</v>
      </c>
      <c r="R24" s="285">
        <v>0</v>
      </c>
      <c r="S24" s="285">
        <v>0</v>
      </c>
      <c r="T24" s="285">
        <v>0</v>
      </c>
      <c r="U24" s="285">
        <v>0</v>
      </c>
      <c r="V24" s="285">
        <v>0</v>
      </c>
      <c r="W24" s="285">
        <v>1.1575340000000001</v>
      </c>
      <c r="X24" s="285">
        <v>0</v>
      </c>
      <c r="Y24" s="285">
        <v>0</v>
      </c>
      <c r="Z24" s="285">
        <v>0</v>
      </c>
      <c r="AA24" s="285">
        <v>0</v>
      </c>
      <c r="AB24" s="285">
        <v>0</v>
      </c>
      <c r="AC24" s="285">
        <v>0</v>
      </c>
      <c r="AD24" s="285">
        <v>0</v>
      </c>
      <c r="AE24" s="285">
        <v>0</v>
      </c>
      <c r="AF24" s="285">
        <v>0</v>
      </c>
      <c r="AG24" s="285">
        <v>0</v>
      </c>
      <c r="AH24" s="285">
        <v>0</v>
      </c>
      <c r="AI24" s="285">
        <v>11257.081084827885</v>
      </c>
      <c r="AJ24" s="285">
        <v>0</v>
      </c>
      <c r="AK24" s="285">
        <v>0</v>
      </c>
      <c r="AL24" s="285">
        <v>0</v>
      </c>
      <c r="AM24" s="285">
        <v>0</v>
      </c>
      <c r="AN24" s="285">
        <v>0</v>
      </c>
      <c r="AO24" s="285">
        <v>0</v>
      </c>
      <c r="AP24" s="285">
        <v>7929.8262196725391</v>
      </c>
      <c r="AQ24" s="285">
        <v>0</v>
      </c>
      <c r="AR24" s="285">
        <v>0</v>
      </c>
      <c r="AS24" s="286">
        <v>12032.971306091891</v>
      </c>
      <c r="AT24" s="31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</row>
    <row r="25" spans="2:62" s="336" customFormat="1" ht="30" customHeight="1">
      <c r="B25" s="337"/>
      <c r="C25" s="330" t="s">
        <v>216</v>
      </c>
      <c r="D25" s="331"/>
      <c r="E25" s="331"/>
      <c r="F25" s="331"/>
      <c r="G25" s="331"/>
      <c r="H25" s="331"/>
      <c r="I25" s="331"/>
      <c r="J25" s="331"/>
      <c r="K25" s="331"/>
      <c r="L25" s="331"/>
      <c r="M25" s="331"/>
      <c r="N25" s="331"/>
      <c r="O25" s="331"/>
      <c r="P25" s="331"/>
      <c r="Q25" s="331"/>
      <c r="R25" s="331"/>
      <c r="S25" s="331"/>
      <c r="T25" s="331"/>
      <c r="U25" s="331"/>
      <c r="V25" s="331"/>
      <c r="W25" s="331"/>
      <c r="X25" s="331"/>
      <c r="Y25" s="331"/>
      <c r="Z25" s="331"/>
      <c r="AA25" s="331"/>
      <c r="AB25" s="331"/>
      <c r="AC25" s="331"/>
      <c r="AD25" s="331"/>
      <c r="AE25" s="331"/>
      <c r="AF25" s="331"/>
      <c r="AG25" s="331"/>
      <c r="AH25" s="331"/>
      <c r="AI25" s="331"/>
      <c r="AJ25" s="331"/>
      <c r="AK25" s="331"/>
      <c r="AL25" s="331"/>
      <c r="AM25" s="331"/>
      <c r="AN25" s="331"/>
      <c r="AO25" s="331"/>
      <c r="AP25" s="331"/>
      <c r="AQ25" s="331"/>
      <c r="AR25" s="331"/>
      <c r="AS25" s="332">
        <v>12032.971306091891</v>
      </c>
      <c r="AT25" s="333"/>
    </row>
    <row r="26" spans="2:62" s="239" customFormat="1" ht="30" customHeight="1">
      <c r="B26" s="238"/>
      <c r="C26" s="262" t="s">
        <v>190</v>
      </c>
      <c r="D26" s="318"/>
      <c r="E26" s="318"/>
      <c r="F26" s="318"/>
      <c r="G26" s="318"/>
      <c r="H26" s="318"/>
      <c r="I26" s="318"/>
      <c r="J26" s="318"/>
      <c r="K26" s="318"/>
      <c r="L26" s="318"/>
      <c r="M26" s="318"/>
      <c r="N26" s="318"/>
      <c r="O26" s="318"/>
      <c r="P26" s="318"/>
      <c r="Q26" s="318"/>
      <c r="R26" s="318"/>
      <c r="S26" s="318"/>
      <c r="T26" s="318"/>
      <c r="U26" s="318"/>
      <c r="V26" s="318"/>
      <c r="W26" s="318"/>
      <c r="X26" s="318"/>
      <c r="Y26" s="318"/>
      <c r="Z26" s="318"/>
      <c r="AA26" s="318"/>
      <c r="AB26" s="318"/>
      <c r="AC26" s="318"/>
      <c r="AD26" s="318"/>
      <c r="AE26" s="318"/>
      <c r="AF26" s="318"/>
      <c r="AG26" s="318"/>
      <c r="AH26" s="318"/>
      <c r="AI26" s="318"/>
      <c r="AJ26" s="318"/>
      <c r="AK26" s="318"/>
      <c r="AL26" s="318"/>
      <c r="AM26" s="318"/>
      <c r="AN26" s="318"/>
      <c r="AO26" s="318"/>
      <c r="AP26" s="318"/>
      <c r="AQ26" s="318"/>
      <c r="AR26" s="318"/>
      <c r="AS26" s="319"/>
      <c r="AT26" s="316"/>
      <c r="AU26" s="240"/>
    </row>
    <row r="27" spans="2:62" s="2" customFormat="1" ht="17.100000000000001" customHeight="1">
      <c r="B27" s="6"/>
      <c r="C27" s="255" t="s">
        <v>224</v>
      </c>
      <c r="D27" s="295"/>
      <c r="E27" s="295"/>
      <c r="F27" s="295"/>
      <c r="G27" s="295"/>
      <c r="H27" s="295"/>
      <c r="I27" s="295">
        <v>3.92619156806995</v>
      </c>
      <c r="J27" s="295"/>
      <c r="K27" s="295"/>
      <c r="L27" s="295"/>
      <c r="M27" s="295"/>
      <c r="N27" s="295"/>
      <c r="O27" s="295"/>
      <c r="P27" s="295">
        <v>104.40870295637284</v>
      </c>
      <c r="Q27" s="295"/>
      <c r="R27" s="295"/>
      <c r="S27" s="295"/>
      <c r="T27" s="295"/>
      <c r="U27" s="295"/>
      <c r="V27" s="295"/>
      <c r="W27" s="295"/>
      <c r="X27" s="295"/>
      <c r="Y27" s="295"/>
      <c r="Z27" s="295"/>
      <c r="AA27" s="295"/>
      <c r="AB27" s="295"/>
      <c r="AC27" s="295"/>
      <c r="AD27" s="295"/>
      <c r="AE27" s="295"/>
      <c r="AF27" s="295"/>
      <c r="AG27" s="295"/>
      <c r="AH27" s="295"/>
      <c r="AI27" s="295">
        <v>1104.4483069383962</v>
      </c>
      <c r="AJ27" s="295"/>
      <c r="AK27" s="295"/>
      <c r="AL27" s="295"/>
      <c r="AM27" s="295"/>
      <c r="AN27" s="295"/>
      <c r="AO27" s="295"/>
      <c r="AP27" s="295">
        <v>1016.7458025817971</v>
      </c>
      <c r="AQ27" s="295"/>
      <c r="AR27" s="295"/>
      <c r="AS27" s="286">
        <v>1114.7645020223181</v>
      </c>
      <c r="AT27" s="312"/>
    </row>
    <row r="28" spans="2:62" s="2" customFormat="1" ht="17.100000000000001" customHeight="1">
      <c r="B28" s="6"/>
      <c r="C28" s="255" t="s">
        <v>225</v>
      </c>
      <c r="D28" s="295"/>
      <c r="E28" s="295"/>
      <c r="F28" s="295"/>
      <c r="G28" s="295"/>
      <c r="H28" s="295"/>
      <c r="I28" s="295">
        <v>3.8308355498486701</v>
      </c>
      <c r="J28" s="295"/>
      <c r="K28" s="295"/>
      <c r="L28" s="295"/>
      <c r="M28" s="295"/>
      <c r="N28" s="295"/>
      <c r="O28" s="295"/>
      <c r="P28" s="295">
        <v>2478.0719308716293</v>
      </c>
      <c r="Q28" s="295"/>
      <c r="R28" s="295"/>
      <c r="S28" s="295"/>
      <c r="T28" s="295"/>
      <c r="U28" s="295"/>
      <c r="V28" s="295"/>
      <c r="W28" s="295"/>
      <c r="X28" s="295"/>
      <c r="Y28" s="295"/>
      <c r="Z28" s="295"/>
      <c r="AA28" s="295"/>
      <c r="AB28" s="295"/>
      <c r="AC28" s="295"/>
      <c r="AD28" s="295"/>
      <c r="AE28" s="295"/>
      <c r="AF28" s="295"/>
      <c r="AG28" s="295"/>
      <c r="AH28" s="295"/>
      <c r="AI28" s="295">
        <v>4453.4992362222965</v>
      </c>
      <c r="AJ28" s="295"/>
      <c r="AK28" s="295"/>
      <c r="AL28" s="295"/>
      <c r="AM28" s="295"/>
      <c r="AN28" s="295"/>
      <c r="AO28" s="295"/>
      <c r="AP28" s="295">
        <v>1992.3881479322201</v>
      </c>
      <c r="AQ28" s="295"/>
      <c r="AR28" s="295"/>
      <c r="AS28" s="286">
        <v>4463.8950752879973</v>
      </c>
      <c r="AT28" s="312"/>
    </row>
    <row r="29" spans="2:62" s="2" customFormat="1" ht="17.100000000000001" customHeight="1">
      <c r="B29" s="4"/>
      <c r="C29" s="255" t="s">
        <v>227</v>
      </c>
      <c r="D29" s="295"/>
      <c r="E29" s="295"/>
      <c r="F29" s="295"/>
      <c r="G29" s="295"/>
      <c r="H29" s="295"/>
      <c r="I29" s="295"/>
      <c r="J29" s="295"/>
      <c r="K29" s="295"/>
      <c r="L29" s="295"/>
      <c r="M29" s="295"/>
      <c r="N29" s="295"/>
      <c r="O29" s="295"/>
      <c r="P29" s="295">
        <v>1972.9403698730916</v>
      </c>
      <c r="Q29" s="295"/>
      <c r="R29" s="295"/>
      <c r="S29" s="295"/>
      <c r="T29" s="295"/>
      <c r="U29" s="295"/>
      <c r="V29" s="295"/>
      <c r="W29" s="295"/>
      <c r="X29" s="295"/>
      <c r="Y29" s="295"/>
      <c r="Z29" s="295"/>
      <c r="AA29" s="295"/>
      <c r="AB29" s="295"/>
      <c r="AC29" s="295"/>
      <c r="AD29" s="295"/>
      <c r="AE29" s="295"/>
      <c r="AF29" s="295"/>
      <c r="AG29" s="295"/>
      <c r="AH29" s="295"/>
      <c r="AI29" s="295">
        <v>4126.036963237837</v>
      </c>
      <c r="AJ29" s="295"/>
      <c r="AK29" s="295"/>
      <c r="AL29" s="295"/>
      <c r="AM29" s="295"/>
      <c r="AN29" s="295"/>
      <c r="AO29" s="295"/>
      <c r="AP29" s="295">
        <v>3691.1850050252078</v>
      </c>
      <c r="AQ29" s="295"/>
      <c r="AR29" s="295"/>
      <c r="AS29" s="286">
        <v>4895.0811690680675</v>
      </c>
      <c r="AT29" s="312"/>
    </row>
    <row r="30" spans="2:62" s="2" customFormat="1" ht="20.100000000000001" customHeight="1">
      <c r="B30" s="6"/>
      <c r="C30" s="261" t="s">
        <v>184</v>
      </c>
      <c r="D30" s="285">
        <v>0</v>
      </c>
      <c r="E30" s="285">
        <v>0</v>
      </c>
      <c r="F30" s="285">
        <v>0</v>
      </c>
      <c r="G30" s="285">
        <v>0</v>
      </c>
      <c r="H30" s="285">
        <v>0</v>
      </c>
      <c r="I30" s="285">
        <v>7.7570271179186197</v>
      </c>
      <c r="J30" s="285">
        <v>0</v>
      </c>
      <c r="K30" s="285">
        <v>0</v>
      </c>
      <c r="L30" s="285">
        <v>0</v>
      </c>
      <c r="M30" s="285">
        <v>0</v>
      </c>
      <c r="N30" s="285">
        <v>0</v>
      </c>
      <c r="O30" s="285">
        <v>0</v>
      </c>
      <c r="P30" s="285">
        <v>4555.4210037010944</v>
      </c>
      <c r="Q30" s="285">
        <v>0</v>
      </c>
      <c r="R30" s="285">
        <v>0</v>
      </c>
      <c r="S30" s="285">
        <v>0</v>
      </c>
      <c r="T30" s="285">
        <v>0</v>
      </c>
      <c r="U30" s="285">
        <v>0</v>
      </c>
      <c r="V30" s="285">
        <v>0</v>
      </c>
      <c r="W30" s="285">
        <v>0</v>
      </c>
      <c r="X30" s="285">
        <v>0</v>
      </c>
      <c r="Y30" s="285">
        <v>0</v>
      </c>
      <c r="Z30" s="285">
        <v>0</v>
      </c>
      <c r="AA30" s="285">
        <v>0</v>
      </c>
      <c r="AB30" s="285">
        <v>0</v>
      </c>
      <c r="AC30" s="285">
        <v>0</v>
      </c>
      <c r="AD30" s="285">
        <v>0</v>
      </c>
      <c r="AE30" s="285">
        <v>0</v>
      </c>
      <c r="AF30" s="285">
        <v>0</v>
      </c>
      <c r="AG30" s="285">
        <v>0</v>
      </c>
      <c r="AH30" s="285">
        <v>0</v>
      </c>
      <c r="AI30" s="285">
        <v>9683.9845063985304</v>
      </c>
      <c r="AJ30" s="285">
        <v>0</v>
      </c>
      <c r="AK30" s="285">
        <v>0</v>
      </c>
      <c r="AL30" s="285">
        <v>0</v>
      </c>
      <c r="AM30" s="285">
        <v>0</v>
      </c>
      <c r="AN30" s="285">
        <v>0</v>
      </c>
      <c r="AO30" s="285">
        <v>0</v>
      </c>
      <c r="AP30" s="285">
        <v>6700.3189555392255</v>
      </c>
      <c r="AQ30" s="285">
        <v>0</v>
      </c>
      <c r="AR30" s="285">
        <v>0</v>
      </c>
      <c r="AS30" s="286">
        <v>10473.740746378386</v>
      </c>
      <c r="AT30" s="312"/>
    </row>
    <row r="31" spans="2:62" s="336" customFormat="1" ht="30" customHeight="1">
      <c r="B31" s="337"/>
      <c r="C31" s="330" t="s">
        <v>216</v>
      </c>
      <c r="D31" s="331"/>
      <c r="E31" s="331"/>
      <c r="F31" s="331"/>
      <c r="G31" s="331"/>
      <c r="H31" s="331"/>
      <c r="I31" s="331"/>
      <c r="J31" s="331"/>
      <c r="K31" s="331"/>
      <c r="L31" s="331"/>
      <c r="M31" s="331"/>
      <c r="N31" s="331"/>
      <c r="O31" s="331"/>
      <c r="P31" s="331"/>
      <c r="Q31" s="331"/>
      <c r="R31" s="331"/>
      <c r="S31" s="331"/>
      <c r="T31" s="331"/>
      <c r="U31" s="331"/>
      <c r="V31" s="331"/>
      <c r="W31" s="331"/>
      <c r="X31" s="331"/>
      <c r="Y31" s="331"/>
      <c r="Z31" s="331"/>
      <c r="AA31" s="331"/>
      <c r="AB31" s="331"/>
      <c r="AC31" s="331"/>
      <c r="AD31" s="331"/>
      <c r="AE31" s="331"/>
      <c r="AF31" s="331"/>
      <c r="AG31" s="331"/>
      <c r="AH31" s="331"/>
      <c r="AI31" s="331"/>
      <c r="AJ31" s="331"/>
      <c r="AK31" s="331"/>
      <c r="AL31" s="331"/>
      <c r="AM31" s="331"/>
      <c r="AN31" s="331"/>
      <c r="AO31" s="331"/>
      <c r="AP31" s="331"/>
      <c r="AQ31" s="331"/>
      <c r="AR31" s="331"/>
      <c r="AS31" s="332">
        <v>10473.740746378386</v>
      </c>
      <c r="AT31" s="333"/>
    </row>
    <row r="32" spans="2:62" s="2" customFormat="1" ht="30" customHeight="1">
      <c r="B32" s="6"/>
      <c r="C32" s="261" t="s">
        <v>186</v>
      </c>
      <c r="D32" s="285">
        <v>0</v>
      </c>
      <c r="E32" s="285">
        <v>0</v>
      </c>
      <c r="F32" s="285">
        <v>0</v>
      </c>
      <c r="G32" s="285">
        <v>0</v>
      </c>
      <c r="H32" s="285">
        <v>0</v>
      </c>
      <c r="I32" s="285">
        <v>15.514054235837239</v>
      </c>
      <c r="J32" s="285">
        <v>0</v>
      </c>
      <c r="K32" s="285">
        <v>0</v>
      </c>
      <c r="L32" s="285">
        <v>0</v>
      </c>
      <c r="M32" s="285">
        <v>0</v>
      </c>
      <c r="N32" s="285">
        <v>0</v>
      </c>
      <c r="O32" s="285">
        <v>0</v>
      </c>
      <c r="P32" s="285">
        <v>9425.541750266535</v>
      </c>
      <c r="Q32" s="285">
        <v>0</v>
      </c>
      <c r="R32" s="285">
        <v>0</v>
      </c>
      <c r="S32" s="285">
        <v>0</v>
      </c>
      <c r="T32" s="285">
        <v>0</v>
      </c>
      <c r="U32" s="285">
        <v>0</v>
      </c>
      <c r="V32" s="285">
        <v>0</v>
      </c>
      <c r="W32" s="285">
        <v>1.1575340000000001</v>
      </c>
      <c r="X32" s="285">
        <v>0</v>
      </c>
      <c r="Y32" s="285">
        <v>0</v>
      </c>
      <c r="Z32" s="285">
        <v>0</v>
      </c>
      <c r="AA32" s="285">
        <v>0</v>
      </c>
      <c r="AB32" s="285">
        <v>0</v>
      </c>
      <c r="AC32" s="285">
        <v>0</v>
      </c>
      <c r="AD32" s="285">
        <v>0</v>
      </c>
      <c r="AE32" s="285">
        <v>0</v>
      </c>
      <c r="AF32" s="285">
        <v>0</v>
      </c>
      <c r="AG32" s="285">
        <v>0</v>
      </c>
      <c r="AH32" s="285">
        <v>0</v>
      </c>
      <c r="AI32" s="285">
        <v>20941.065591226416</v>
      </c>
      <c r="AJ32" s="285">
        <v>0</v>
      </c>
      <c r="AK32" s="285">
        <v>0</v>
      </c>
      <c r="AL32" s="285">
        <v>0</v>
      </c>
      <c r="AM32" s="285">
        <v>0</v>
      </c>
      <c r="AN32" s="285">
        <v>0</v>
      </c>
      <c r="AO32" s="285">
        <v>0</v>
      </c>
      <c r="AP32" s="285">
        <v>14630.145175211765</v>
      </c>
      <c r="AQ32" s="285">
        <v>0</v>
      </c>
      <c r="AR32" s="285">
        <v>0</v>
      </c>
      <c r="AS32" s="286">
        <v>22506.712052470277</v>
      </c>
      <c r="AT32" s="312"/>
      <c r="AV32" s="141"/>
    </row>
    <row r="33" spans="2:47" s="2" customFormat="1" ht="17.100000000000001" customHeight="1">
      <c r="B33" s="9"/>
      <c r="C33" s="263"/>
      <c r="D33" s="281"/>
      <c r="E33" s="281"/>
      <c r="F33" s="281"/>
      <c r="G33" s="281"/>
      <c r="H33" s="281"/>
      <c r="I33" s="281"/>
      <c r="J33" s="281"/>
      <c r="K33" s="281"/>
      <c r="L33" s="281"/>
      <c r="M33" s="281"/>
      <c r="N33" s="281"/>
      <c r="O33" s="281"/>
      <c r="P33" s="281"/>
      <c r="Q33" s="281"/>
      <c r="R33" s="281"/>
      <c r="S33" s="281"/>
      <c r="T33" s="281"/>
      <c r="U33" s="281"/>
      <c r="V33" s="281"/>
      <c r="W33" s="281"/>
      <c r="X33" s="281"/>
      <c r="Y33" s="281"/>
      <c r="Z33" s="281"/>
      <c r="AA33" s="281"/>
      <c r="AB33" s="281"/>
      <c r="AC33" s="281"/>
      <c r="AD33" s="281"/>
      <c r="AE33" s="281"/>
      <c r="AF33" s="281"/>
      <c r="AG33" s="281"/>
      <c r="AH33" s="281"/>
      <c r="AI33" s="281"/>
      <c r="AJ33" s="281"/>
      <c r="AK33" s="281"/>
      <c r="AL33" s="281"/>
      <c r="AM33" s="281"/>
      <c r="AN33" s="281"/>
      <c r="AO33" s="281"/>
      <c r="AP33" s="281"/>
      <c r="AQ33" s="281"/>
      <c r="AR33" s="281"/>
      <c r="AS33" s="286"/>
      <c r="AT33" s="312"/>
    </row>
    <row r="34" spans="2:47" s="2" customFormat="1" ht="30" customHeight="1">
      <c r="B34" s="6"/>
      <c r="C34" s="259" t="s">
        <v>228</v>
      </c>
      <c r="D34" s="285">
        <v>0</v>
      </c>
      <c r="E34" s="285">
        <v>1160.0011179999999</v>
      </c>
      <c r="F34" s="285">
        <v>0</v>
      </c>
      <c r="G34" s="285">
        <v>0</v>
      </c>
      <c r="H34" s="285">
        <v>0</v>
      </c>
      <c r="I34" s="285">
        <v>129.25973523583724</v>
      </c>
      <c r="J34" s="285">
        <v>11936.054338000002</v>
      </c>
      <c r="K34" s="285">
        <v>0</v>
      </c>
      <c r="L34" s="285">
        <v>646.06306099999995</v>
      </c>
      <c r="M34" s="285">
        <v>0</v>
      </c>
      <c r="N34" s="285">
        <v>2.4990939999999999</v>
      </c>
      <c r="O34" s="285">
        <v>0.175485</v>
      </c>
      <c r="P34" s="285">
        <v>22560.418143430034</v>
      </c>
      <c r="Q34" s="285">
        <v>3642.8958950000001</v>
      </c>
      <c r="R34" s="285">
        <v>0</v>
      </c>
      <c r="S34" s="285">
        <v>356.79871800000001</v>
      </c>
      <c r="T34" s="285">
        <v>0</v>
      </c>
      <c r="U34" s="285">
        <v>0</v>
      </c>
      <c r="V34" s="285">
        <v>18.173992999999999</v>
      </c>
      <c r="W34" s="285">
        <v>597.98473800000011</v>
      </c>
      <c r="X34" s="285">
        <v>0</v>
      </c>
      <c r="Y34" s="285">
        <v>0</v>
      </c>
      <c r="Z34" s="285">
        <v>40.984775999999997</v>
      </c>
      <c r="AA34" s="285">
        <v>0</v>
      </c>
      <c r="AB34" s="285">
        <v>0</v>
      </c>
      <c r="AC34" s="285">
        <v>88.455366999999995</v>
      </c>
      <c r="AD34" s="285">
        <v>10.496022</v>
      </c>
      <c r="AE34" s="285">
        <v>0</v>
      </c>
      <c r="AF34" s="285">
        <v>0</v>
      </c>
      <c r="AG34" s="285">
        <v>0.45300699999999999</v>
      </c>
      <c r="AH34" s="285">
        <v>0</v>
      </c>
      <c r="AI34" s="285">
        <v>125448.17233074356</v>
      </c>
      <c r="AJ34" s="285">
        <v>0</v>
      </c>
      <c r="AK34" s="285">
        <v>61.024398000000005</v>
      </c>
      <c r="AL34" s="285">
        <v>484.54196300000001</v>
      </c>
      <c r="AM34" s="285">
        <v>0</v>
      </c>
      <c r="AN34" s="285">
        <v>26.523589999999999</v>
      </c>
      <c r="AO34" s="285">
        <v>0</v>
      </c>
      <c r="AP34" s="285">
        <v>133636.6369795654</v>
      </c>
      <c r="AQ34" s="285">
        <v>0.8006089999999999</v>
      </c>
      <c r="AR34" s="285">
        <v>540.52836600000001</v>
      </c>
      <c r="AS34" s="286">
        <v>150694.47086348743</v>
      </c>
      <c r="AT34" s="312"/>
    </row>
    <row r="35" spans="2:47" s="2" customFormat="1" ht="30" customHeight="1">
      <c r="B35" s="6"/>
      <c r="C35" s="378" t="s">
        <v>226</v>
      </c>
      <c r="D35" s="281"/>
      <c r="E35" s="281"/>
      <c r="F35" s="281"/>
      <c r="G35" s="281"/>
      <c r="H35" s="281"/>
      <c r="I35" s="281"/>
      <c r="J35" s="281"/>
      <c r="K35" s="281"/>
      <c r="L35" s="281"/>
      <c r="M35" s="281"/>
      <c r="N35" s="281"/>
      <c r="O35" s="281"/>
      <c r="P35" s="281"/>
      <c r="Q35" s="281"/>
      <c r="R35" s="281"/>
      <c r="S35" s="281"/>
      <c r="T35" s="281"/>
      <c r="U35" s="281"/>
      <c r="V35" s="281"/>
      <c r="W35" s="281"/>
      <c r="X35" s="281"/>
      <c r="Y35" s="281"/>
      <c r="Z35" s="281"/>
      <c r="AA35" s="281"/>
      <c r="AB35" s="281"/>
      <c r="AC35" s="281"/>
      <c r="AD35" s="281"/>
      <c r="AE35" s="281"/>
      <c r="AF35" s="281"/>
      <c r="AG35" s="281"/>
      <c r="AH35" s="281"/>
      <c r="AI35" s="281"/>
      <c r="AJ35" s="281"/>
      <c r="AK35" s="281"/>
      <c r="AL35" s="281"/>
      <c r="AM35" s="281"/>
      <c r="AN35" s="281"/>
      <c r="AO35" s="281"/>
      <c r="AP35" s="281"/>
      <c r="AQ35" s="281"/>
      <c r="AR35" s="281"/>
      <c r="AS35" s="286">
        <v>151290.6785657712</v>
      </c>
      <c r="AT35" s="312"/>
    </row>
    <row r="36" spans="2:47" s="239" customFormat="1" ht="30" customHeight="1">
      <c r="B36" s="242"/>
      <c r="C36" s="381" t="s">
        <v>188</v>
      </c>
      <c r="D36" s="318"/>
      <c r="E36" s="320"/>
      <c r="F36" s="318"/>
      <c r="G36" s="318"/>
      <c r="H36" s="318"/>
      <c r="I36" s="318"/>
      <c r="J36" s="318"/>
      <c r="K36" s="318"/>
      <c r="L36" s="318"/>
      <c r="M36" s="318"/>
      <c r="N36" s="318"/>
      <c r="O36" s="318"/>
      <c r="P36" s="318"/>
      <c r="Q36" s="318"/>
      <c r="R36" s="318"/>
      <c r="S36" s="318"/>
      <c r="T36" s="318"/>
      <c r="U36" s="318"/>
      <c r="V36" s="318"/>
      <c r="W36" s="318"/>
      <c r="X36" s="318"/>
      <c r="Y36" s="318"/>
      <c r="Z36" s="318"/>
      <c r="AA36" s="318"/>
      <c r="AB36" s="318"/>
      <c r="AC36" s="318"/>
      <c r="AD36" s="318"/>
      <c r="AE36" s="318"/>
      <c r="AF36" s="318"/>
      <c r="AG36" s="318"/>
      <c r="AH36" s="318"/>
      <c r="AI36" s="318"/>
      <c r="AJ36" s="318"/>
      <c r="AK36" s="318"/>
      <c r="AL36" s="318"/>
      <c r="AM36" s="318"/>
      <c r="AN36" s="318"/>
      <c r="AO36" s="318"/>
      <c r="AP36" s="318"/>
      <c r="AQ36" s="318"/>
      <c r="AR36" s="318"/>
      <c r="AS36" s="321"/>
      <c r="AT36" s="316"/>
    </row>
    <row r="37" spans="2:47" s="2" customFormat="1" ht="17.100000000000001" customHeight="1">
      <c r="B37" s="9"/>
      <c r="C37" s="263" t="s">
        <v>218</v>
      </c>
      <c r="D37" s="295"/>
      <c r="E37" s="295">
        <v>6.3646999999999995E-2</v>
      </c>
      <c r="F37" s="295"/>
      <c r="G37" s="295"/>
      <c r="H37" s="295"/>
      <c r="I37" s="295">
        <v>4.2400000000000001E-4</v>
      </c>
      <c r="J37" s="295">
        <v>208.69309299999998</v>
      </c>
      <c r="K37" s="295"/>
      <c r="L37" s="295">
        <v>8.5981760000000005</v>
      </c>
      <c r="M37" s="295"/>
      <c r="N37" s="295">
        <v>0</v>
      </c>
      <c r="O37" s="295">
        <v>0</v>
      </c>
      <c r="P37" s="295">
        <v>63.824291000000002</v>
      </c>
      <c r="Q37" s="295">
        <v>0.13574800000000001</v>
      </c>
      <c r="R37" s="295"/>
      <c r="S37" s="295">
        <v>5.5410130000000004</v>
      </c>
      <c r="T37" s="295"/>
      <c r="U37" s="295"/>
      <c r="V37" s="295">
        <v>0</v>
      </c>
      <c r="W37" s="295">
        <v>0</v>
      </c>
      <c r="X37" s="295"/>
      <c r="Y37" s="295"/>
      <c r="Z37" s="295">
        <v>0</v>
      </c>
      <c r="AA37" s="295"/>
      <c r="AB37" s="295"/>
      <c r="AC37" s="295">
        <v>0.71337499999999998</v>
      </c>
      <c r="AD37" s="295">
        <v>0</v>
      </c>
      <c r="AE37" s="295"/>
      <c r="AF37" s="295"/>
      <c r="AG37" s="295">
        <v>3.5769999999999999E-3</v>
      </c>
      <c r="AH37" s="295"/>
      <c r="AI37" s="295">
        <v>368.01301999999998</v>
      </c>
      <c r="AJ37" s="295"/>
      <c r="AK37" s="295">
        <v>4.6959000000000001E-2</v>
      </c>
      <c r="AL37" s="295">
        <v>0</v>
      </c>
      <c r="AM37" s="295"/>
      <c r="AN37" s="295">
        <v>0.120703</v>
      </c>
      <c r="AO37" s="295"/>
      <c r="AP37" s="295">
        <v>523.92207699999994</v>
      </c>
      <c r="AQ37" s="295">
        <v>8.2710000000000006E-3</v>
      </c>
      <c r="AR37" s="295">
        <v>2.4610979999999998</v>
      </c>
      <c r="AS37" s="286">
        <v>591.07273599999996</v>
      </c>
      <c r="AT37" s="312"/>
      <c r="AU37" s="371"/>
    </row>
    <row r="38" spans="2:47" s="2" customFormat="1" ht="17.100000000000001" customHeight="1">
      <c r="B38" s="10"/>
      <c r="C38" s="264" t="s">
        <v>219</v>
      </c>
      <c r="D38" s="295"/>
      <c r="E38" s="295">
        <v>53.538209000000002</v>
      </c>
      <c r="F38" s="295"/>
      <c r="G38" s="295"/>
      <c r="H38" s="295"/>
      <c r="I38" s="295">
        <v>1.049255</v>
      </c>
      <c r="J38" s="295">
        <v>296.08174100000002</v>
      </c>
      <c r="K38" s="295"/>
      <c r="L38" s="295">
        <v>5.5049210000000004</v>
      </c>
      <c r="M38" s="295"/>
      <c r="N38" s="295">
        <v>0.02</v>
      </c>
      <c r="O38" s="295">
        <v>8.5999999999999998E-4</v>
      </c>
      <c r="P38" s="295">
        <v>286.94605000000001</v>
      </c>
      <c r="Q38" s="295">
        <v>159.66900000000001</v>
      </c>
      <c r="R38" s="295"/>
      <c r="S38" s="295">
        <v>5.8921169999999998</v>
      </c>
      <c r="T38" s="295"/>
      <c r="U38" s="295"/>
      <c r="V38" s="295">
        <v>0.63999499999999998</v>
      </c>
      <c r="W38" s="295">
        <v>10.139923</v>
      </c>
      <c r="X38" s="374"/>
      <c r="Y38" s="374"/>
      <c r="Z38" s="295">
        <v>0.50791399999999998</v>
      </c>
      <c r="AA38" s="295"/>
      <c r="AB38" s="295"/>
      <c r="AC38" s="295">
        <v>0</v>
      </c>
      <c r="AD38" s="295">
        <v>0</v>
      </c>
      <c r="AE38" s="295"/>
      <c r="AF38" s="295"/>
      <c r="AG38" s="295">
        <v>0</v>
      </c>
      <c r="AH38" s="295"/>
      <c r="AI38" s="295">
        <v>3394.4591</v>
      </c>
      <c r="AJ38" s="295"/>
      <c r="AK38" s="295">
        <v>0.48688900000000002</v>
      </c>
      <c r="AL38" s="295">
        <v>3.2219730000000002</v>
      </c>
      <c r="AM38" s="295"/>
      <c r="AN38" s="295">
        <v>0</v>
      </c>
      <c r="AO38" s="295"/>
      <c r="AP38" s="295">
        <v>3304.9806939999999</v>
      </c>
      <c r="AQ38" s="295">
        <v>0</v>
      </c>
      <c r="AR38" s="295">
        <v>4.5309819999999998</v>
      </c>
      <c r="AS38" s="286">
        <v>3763.8348114999999</v>
      </c>
      <c r="AT38" s="311"/>
    </row>
    <row r="39" spans="2:47" s="269" customFormat="1" ht="59.25" customHeight="1">
      <c r="B39" s="307"/>
      <c r="C39" s="392" t="s">
        <v>217</v>
      </c>
      <c r="D39" s="392"/>
      <c r="E39" s="392"/>
      <c r="F39" s="392"/>
      <c r="G39" s="392"/>
      <c r="H39" s="392"/>
      <c r="I39" s="392"/>
      <c r="J39" s="392"/>
      <c r="K39" s="392"/>
      <c r="L39" s="392"/>
      <c r="M39" s="392"/>
      <c r="N39" s="392"/>
      <c r="O39" s="392"/>
      <c r="P39" s="392"/>
      <c r="Q39" s="392"/>
      <c r="R39" s="392"/>
      <c r="S39" s="392"/>
      <c r="T39" s="392"/>
      <c r="U39" s="392"/>
      <c r="V39" s="392"/>
      <c r="W39" s="392"/>
      <c r="X39" s="392"/>
      <c r="Y39" s="392"/>
      <c r="Z39" s="392"/>
      <c r="AA39" s="392"/>
      <c r="AB39" s="392"/>
      <c r="AC39" s="392"/>
      <c r="AD39" s="392"/>
      <c r="AE39" s="392"/>
      <c r="AF39" s="392"/>
      <c r="AG39" s="392"/>
      <c r="AH39" s="392"/>
      <c r="AI39" s="392"/>
      <c r="AJ39" s="392"/>
      <c r="AK39" s="392"/>
      <c r="AL39" s="392"/>
      <c r="AM39" s="392"/>
      <c r="AN39" s="392"/>
      <c r="AO39" s="392"/>
      <c r="AP39" s="392"/>
      <c r="AQ39" s="392"/>
      <c r="AR39" s="392"/>
      <c r="AS39" s="392"/>
      <c r="AT39" s="310"/>
    </row>
    <row r="40" spans="2:47" s="2" customFormat="1" ht="18" customHeight="1">
      <c r="B40" s="14" t="s">
        <v>158</v>
      </c>
      <c r="C40" s="26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  <c r="AO40" s="11"/>
      <c r="AP40" s="11"/>
      <c r="AQ40" s="11"/>
      <c r="AR40" s="11"/>
    </row>
  </sheetData>
  <sheetProtection formatCells="0" formatColumns="0"/>
  <mergeCells count="5">
    <mergeCell ref="C2:AS2"/>
    <mergeCell ref="C3:AS3"/>
    <mergeCell ref="C4:AS4"/>
    <mergeCell ref="C5:AS5"/>
    <mergeCell ref="C39:AS39"/>
  </mergeCells>
  <conditionalFormatting sqref="AS25 AS31 AS35 AS33 D27:AS30 D32:AS32 D34:AS34 D9:AR12 D15:AS18 D21:AS24 AS9:AS13 D37:AS38">
    <cfRule type="expression" dxfId="2" priority="3" stopIfTrue="1">
      <formula>AND(D9&lt;&gt;"",OR(D9&lt;0,NOT(ISNUMBER(D9))))</formula>
    </cfRule>
  </conditionalFormatting>
  <pageMargins left="0.74803149606299213" right="0.39370078740157483" top="0.98425196850393704" bottom="0.98425196850393704" header="0.51181102362204722" footer="0.51181102362204722"/>
  <pageSetup paperSize="9" scale="51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outlinePr summaryBelow="0" summaryRight="0"/>
    <pageSetUpPr fitToPage="1"/>
  </sheetPr>
  <dimension ref="B1:AT37"/>
  <sheetViews>
    <sheetView showGridLines="0" zoomScale="75" zoomScaleNormal="75" workbookViewId="0">
      <selection activeCell="C2" sqref="C2:AS2"/>
    </sheetView>
  </sheetViews>
  <sheetFormatPr defaultColWidth="0" defaultRowHeight="14.25"/>
  <cols>
    <col min="1" max="2" width="1.7109375" style="12" customWidth="1"/>
    <col min="3" max="3" width="50.7109375" style="265" customWidth="1"/>
    <col min="4" max="9" width="7.28515625" style="12" hidden="1" customWidth="1"/>
    <col min="10" max="21" width="7.28515625" style="12" customWidth="1"/>
    <col min="22" max="22" width="7.28515625" style="12" hidden="1" customWidth="1"/>
    <col min="23" max="23" width="7.28515625" style="12" customWidth="1"/>
    <col min="24" max="34" width="7.28515625" style="12" hidden="1" customWidth="1"/>
    <col min="35" max="35" width="7.28515625" style="12" customWidth="1"/>
    <col min="36" max="41" width="7.28515625" style="12" hidden="1" customWidth="1"/>
    <col min="42" max="42" width="9" style="12" customWidth="1"/>
    <col min="43" max="43" width="7.28515625" style="12" hidden="1" customWidth="1"/>
    <col min="44" max="44" width="10.7109375" style="12" hidden="1" customWidth="1"/>
    <col min="45" max="45" width="10.28515625" style="12" customWidth="1"/>
    <col min="46" max="46" width="1.7109375" style="12" customWidth="1"/>
    <col min="47" max="47" width="6.140625" style="12" customWidth="1"/>
    <col min="48" max="16384" width="0" style="12" hidden="1"/>
  </cols>
  <sheetData>
    <row r="1" spans="2:46" s="182" customFormat="1" ht="19.5" customHeight="1">
      <c r="B1" s="256" t="s">
        <v>194</v>
      </c>
      <c r="C1" s="253"/>
      <c r="D1" s="181"/>
      <c r="E1" s="181"/>
      <c r="F1" s="181"/>
      <c r="G1" s="181"/>
      <c r="H1" s="181"/>
      <c r="I1" s="181"/>
      <c r="J1" s="181"/>
      <c r="AS1" s="356"/>
    </row>
    <row r="2" spans="2:46" s="257" customFormat="1" ht="20.100000000000001" customHeight="1">
      <c r="C2" s="393" t="s">
        <v>210</v>
      </c>
      <c r="D2" s="393"/>
      <c r="E2" s="393"/>
      <c r="F2" s="393"/>
      <c r="G2" s="393"/>
      <c r="H2" s="393"/>
      <c r="I2" s="393"/>
      <c r="J2" s="393"/>
      <c r="K2" s="393"/>
      <c r="L2" s="393"/>
      <c r="M2" s="393"/>
      <c r="N2" s="393"/>
      <c r="O2" s="393"/>
      <c r="P2" s="393"/>
      <c r="Q2" s="393"/>
      <c r="R2" s="393"/>
      <c r="S2" s="393"/>
      <c r="T2" s="393"/>
      <c r="U2" s="393"/>
      <c r="V2" s="393"/>
      <c r="W2" s="393"/>
      <c r="X2" s="393"/>
      <c r="Y2" s="393"/>
      <c r="Z2" s="393"/>
      <c r="AA2" s="393"/>
      <c r="AB2" s="393"/>
      <c r="AC2" s="393"/>
      <c r="AD2" s="393"/>
      <c r="AE2" s="393"/>
      <c r="AF2" s="393"/>
      <c r="AG2" s="393"/>
      <c r="AH2" s="393"/>
      <c r="AI2" s="393"/>
      <c r="AJ2" s="393"/>
      <c r="AK2" s="393"/>
      <c r="AL2" s="393"/>
      <c r="AM2" s="393"/>
      <c r="AN2" s="393"/>
      <c r="AO2" s="393"/>
      <c r="AP2" s="393"/>
      <c r="AQ2" s="393"/>
      <c r="AR2" s="393"/>
      <c r="AS2" s="393"/>
    </row>
    <row r="3" spans="2:46" s="257" customFormat="1" ht="20.100000000000001" customHeight="1">
      <c r="C3" s="393" t="s">
        <v>220</v>
      </c>
      <c r="D3" s="393"/>
      <c r="E3" s="393"/>
      <c r="F3" s="393"/>
      <c r="G3" s="393"/>
      <c r="H3" s="393"/>
      <c r="I3" s="393"/>
      <c r="J3" s="393"/>
      <c r="K3" s="393"/>
      <c r="L3" s="393"/>
      <c r="M3" s="393"/>
      <c r="N3" s="393"/>
      <c r="O3" s="393"/>
      <c r="P3" s="393"/>
      <c r="Q3" s="393"/>
      <c r="R3" s="393"/>
      <c r="S3" s="393"/>
      <c r="T3" s="393"/>
      <c r="U3" s="393"/>
      <c r="V3" s="393"/>
      <c r="W3" s="393"/>
      <c r="X3" s="393"/>
      <c r="Y3" s="393"/>
      <c r="Z3" s="393"/>
      <c r="AA3" s="393"/>
      <c r="AB3" s="393"/>
      <c r="AC3" s="393"/>
      <c r="AD3" s="393"/>
      <c r="AE3" s="393"/>
      <c r="AF3" s="393"/>
      <c r="AG3" s="393"/>
      <c r="AH3" s="393"/>
      <c r="AI3" s="393"/>
      <c r="AJ3" s="393"/>
      <c r="AK3" s="393"/>
      <c r="AL3" s="393"/>
      <c r="AM3" s="393"/>
      <c r="AN3" s="393"/>
      <c r="AO3" s="393"/>
      <c r="AP3" s="393"/>
      <c r="AQ3" s="393"/>
      <c r="AR3" s="393"/>
      <c r="AS3" s="393"/>
    </row>
    <row r="4" spans="2:46" s="257" customFormat="1" ht="20.100000000000001" customHeight="1">
      <c r="C4" s="393" t="s">
        <v>213</v>
      </c>
      <c r="D4" s="393"/>
      <c r="E4" s="393"/>
      <c r="F4" s="393"/>
      <c r="G4" s="393"/>
      <c r="H4" s="393"/>
      <c r="I4" s="393"/>
      <c r="J4" s="393"/>
      <c r="K4" s="393"/>
      <c r="L4" s="393"/>
      <c r="M4" s="393"/>
      <c r="N4" s="393"/>
      <c r="O4" s="393"/>
      <c r="P4" s="393"/>
      <c r="Q4" s="393"/>
      <c r="R4" s="393"/>
      <c r="S4" s="393"/>
      <c r="T4" s="393"/>
      <c r="U4" s="393"/>
      <c r="V4" s="393"/>
      <c r="W4" s="393"/>
      <c r="X4" s="393"/>
      <c r="Y4" s="393"/>
      <c r="Z4" s="393"/>
      <c r="AA4" s="393"/>
      <c r="AB4" s="393"/>
      <c r="AC4" s="393"/>
      <c r="AD4" s="393"/>
      <c r="AE4" s="393"/>
      <c r="AF4" s="393"/>
      <c r="AG4" s="393"/>
      <c r="AH4" s="393"/>
      <c r="AI4" s="393"/>
      <c r="AJ4" s="393"/>
      <c r="AK4" s="393"/>
      <c r="AL4" s="393"/>
      <c r="AM4" s="393"/>
      <c r="AN4" s="393"/>
      <c r="AO4" s="393"/>
      <c r="AP4" s="393"/>
      <c r="AQ4" s="393"/>
      <c r="AR4" s="393"/>
      <c r="AS4" s="393"/>
    </row>
    <row r="5" spans="2:46" s="257" customFormat="1" ht="20.100000000000001" customHeight="1">
      <c r="C5" s="393" t="s">
        <v>212</v>
      </c>
      <c r="D5" s="393"/>
      <c r="E5" s="393"/>
      <c r="F5" s="393"/>
      <c r="G5" s="393"/>
      <c r="H5" s="393"/>
      <c r="I5" s="393"/>
      <c r="J5" s="393"/>
      <c r="K5" s="393"/>
      <c r="L5" s="393"/>
      <c r="M5" s="393"/>
      <c r="N5" s="393"/>
      <c r="O5" s="393"/>
      <c r="P5" s="393"/>
      <c r="Q5" s="393"/>
      <c r="R5" s="393"/>
      <c r="S5" s="393"/>
      <c r="T5" s="393"/>
      <c r="U5" s="393"/>
      <c r="V5" s="393"/>
      <c r="W5" s="393"/>
      <c r="X5" s="393"/>
      <c r="Y5" s="393"/>
      <c r="Z5" s="393"/>
      <c r="AA5" s="393"/>
      <c r="AB5" s="393"/>
      <c r="AC5" s="393"/>
      <c r="AD5" s="393"/>
      <c r="AE5" s="393"/>
      <c r="AF5" s="393"/>
      <c r="AG5" s="393"/>
      <c r="AH5" s="393"/>
      <c r="AI5" s="393"/>
      <c r="AJ5" s="393"/>
      <c r="AK5" s="393"/>
      <c r="AL5" s="393"/>
      <c r="AM5" s="393"/>
      <c r="AN5" s="393"/>
      <c r="AO5" s="393"/>
      <c r="AP5" s="393"/>
      <c r="AQ5" s="393"/>
      <c r="AR5" s="393"/>
      <c r="AS5" s="393"/>
    </row>
    <row r="6" spans="2:46" s="182" customFormat="1" ht="52.5" customHeight="1">
      <c r="B6" s="226"/>
      <c r="C6" s="254"/>
      <c r="I6" s="183"/>
      <c r="J6" s="183"/>
    </row>
    <row r="7" spans="2:46" s="2" customFormat="1" ht="34.5" customHeight="1">
      <c r="B7" s="322"/>
      <c r="C7" s="327" t="s">
        <v>181</v>
      </c>
      <c r="D7" s="324" t="s">
        <v>110</v>
      </c>
      <c r="E7" s="324" t="s">
        <v>153</v>
      </c>
      <c r="F7" s="324" t="s">
        <v>149</v>
      </c>
      <c r="G7" s="324" t="s">
        <v>111</v>
      </c>
      <c r="H7" s="324" t="s">
        <v>62</v>
      </c>
      <c r="I7" s="324" t="s">
        <v>152</v>
      </c>
      <c r="J7" s="324" t="s">
        <v>8</v>
      </c>
      <c r="K7" s="324" t="s">
        <v>112</v>
      </c>
      <c r="L7" s="324" t="s">
        <v>75</v>
      </c>
      <c r="M7" s="324" t="s">
        <v>113</v>
      </c>
      <c r="N7" s="324" t="s">
        <v>63</v>
      </c>
      <c r="O7" s="324" t="s">
        <v>61</v>
      </c>
      <c r="P7" s="324" t="s">
        <v>53</v>
      </c>
      <c r="Q7" s="324" t="s">
        <v>7</v>
      </c>
      <c r="R7" s="324" t="s">
        <v>64</v>
      </c>
      <c r="S7" s="324" t="s">
        <v>65</v>
      </c>
      <c r="T7" s="324" t="s">
        <v>76</v>
      </c>
      <c r="U7" s="324" t="s">
        <v>115</v>
      </c>
      <c r="V7" s="324" t="s">
        <v>77</v>
      </c>
      <c r="W7" s="324" t="s">
        <v>6</v>
      </c>
      <c r="X7" s="324" t="s">
        <v>66</v>
      </c>
      <c r="Y7" s="324" t="s">
        <v>116</v>
      </c>
      <c r="Z7" s="324" t="s">
        <v>117</v>
      </c>
      <c r="AA7" s="324" t="s">
        <v>67</v>
      </c>
      <c r="AB7" s="324" t="s">
        <v>118</v>
      </c>
      <c r="AC7" s="324" t="s">
        <v>81</v>
      </c>
      <c r="AD7" s="324" t="s">
        <v>78</v>
      </c>
      <c r="AE7" s="324" t="s">
        <v>119</v>
      </c>
      <c r="AF7" s="324" t="s">
        <v>68</v>
      </c>
      <c r="AG7" s="324" t="s">
        <v>69</v>
      </c>
      <c r="AH7" s="324" t="s">
        <v>150</v>
      </c>
      <c r="AI7" s="324" t="s">
        <v>70</v>
      </c>
      <c r="AJ7" s="324" t="s">
        <v>120</v>
      </c>
      <c r="AK7" s="324" t="s">
        <v>151</v>
      </c>
      <c r="AL7" s="324" t="s">
        <v>82</v>
      </c>
      <c r="AM7" s="324" t="s">
        <v>71</v>
      </c>
      <c r="AN7" s="324" t="s">
        <v>176</v>
      </c>
      <c r="AO7" s="324" t="s">
        <v>73</v>
      </c>
      <c r="AP7" s="324" t="s">
        <v>5</v>
      </c>
      <c r="AQ7" s="324" t="s">
        <v>74</v>
      </c>
      <c r="AR7" s="379" t="s">
        <v>193</v>
      </c>
      <c r="AS7" s="325" t="s">
        <v>184</v>
      </c>
      <c r="AT7" s="326"/>
    </row>
    <row r="8" spans="2:46" s="2" customFormat="1" ht="30" hidden="1" customHeight="1">
      <c r="B8" s="4"/>
      <c r="C8" s="266" t="s">
        <v>154</v>
      </c>
      <c r="D8" s="285"/>
      <c r="E8" s="285"/>
      <c r="F8" s="285"/>
      <c r="G8" s="285"/>
      <c r="H8" s="285"/>
      <c r="I8" s="285"/>
      <c r="J8" s="285"/>
      <c r="K8" s="285"/>
      <c r="L8" s="285"/>
      <c r="M8" s="285"/>
      <c r="N8" s="285"/>
      <c r="O8" s="285"/>
      <c r="P8" s="285"/>
      <c r="Q8" s="285"/>
      <c r="R8" s="285"/>
      <c r="S8" s="285"/>
      <c r="T8" s="285"/>
      <c r="U8" s="285"/>
      <c r="V8" s="285"/>
      <c r="W8" s="285"/>
      <c r="X8" s="285"/>
      <c r="Y8" s="285"/>
      <c r="Z8" s="285"/>
      <c r="AA8" s="285"/>
      <c r="AB8" s="285"/>
      <c r="AC8" s="285"/>
      <c r="AD8" s="285"/>
      <c r="AE8" s="285"/>
      <c r="AF8" s="285"/>
      <c r="AG8" s="285"/>
      <c r="AH8" s="285"/>
      <c r="AI8" s="285"/>
      <c r="AJ8" s="285"/>
      <c r="AK8" s="285"/>
      <c r="AL8" s="285"/>
      <c r="AM8" s="285"/>
      <c r="AN8" s="285"/>
      <c r="AO8" s="285"/>
      <c r="AP8" s="285"/>
      <c r="AQ8" s="285"/>
      <c r="AR8" s="285"/>
      <c r="AS8" s="286"/>
      <c r="AT8" s="287"/>
    </row>
    <row r="9" spans="2:46" s="2" customFormat="1" ht="17.100000000000001" hidden="1" customHeight="1">
      <c r="B9" s="6"/>
      <c r="C9" s="255" t="s">
        <v>106</v>
      </c>
      <c r="D9" s="295"/>
      <c r="E9" s="295"/>
      <c r="F9" s="295"/>
      <c r="G9" s="295"/>
      <c r="H9" s="295"/>
      <c r="I9" s="295"/>
      <c r="J9" s="295"/>
      <c r="K9" s="295"/>
      <c r="L9" s="295"/>
      <c r="M9" s="295"/>
      <c r="N9" s="295"/>
      <c r="O9" s="295"/>
      <c r="P9" s="295"/>
      <c r="Q9" s="295"/>
      <c r="R9" s="295"/>
      <c r="S9" s="295"/>
      <c r="T9" s="295"/>
      <c r="U9" s="295"/>
      <c r="V9" s="295"/>
      <c r="W9" s="295"/>
      <c r="X9" s="295"/>
      <c r="Y9" s="295"/>
      <c r="Z9" s="295"/>
      <c r="AA9" s="295"/>
      <c r="AB9" s="295"/>
      <c r="AC9" s="295"/>
      <c r="AD9" s="295"/>
      <c r="AE9" s="295"/>
      <c r="AF9" s="295"/>
      <c r="AG9" s="295"/>
      <c r="AH9" s="295"/>
      <c r="AI9" s="295"/>
      <c r="AJ9" s="295"/>
      <c r="AK9" s="295"/>
      <c r="AL9" s="295"/>
      <c r="AM9" s="295"/>
      <c r="AN9" s="295"/>
      <c r="AO9" s="295"/>
      <c r="AP9" s="295"/>
      <c r="AQ9" s="295"/>
      <c r="AR9" s="295"/>
      <c r="AS9" s="286">
        <v>0</v>
      </c>
      <c r="AT9" s="287"/>
    </row>
    <row r="10" spans="2:46" s="2" customFormat="1" ht="17.100000000000001" hidden="1" customHeight="1">
      <c r="B10" s="8"/>
      <c r="C10" s="255" t="s">
        <v>107</v>
      </c>
      <c r="D10" s="295"/>
      <c r="E10" s="295"/>
      <c r="F10" s="295"/>
      <c r="G10" s="295"/>
      <c r="H10" s="295"/>
      <c r="I10" s="295"/>
      <c r="J10" s="295"/>
      <c r="K10" s="295"/>
      <c r="L10" s="295"/>
      <c r="M10" s="295"/>
      <c r="N10" s="295"/>
      <c r="O10" s="295"/>
      <c r="P10" s="295"/>
      <c r="Q10" s="295"/>
      <c r="R10" s="295"/>
      <c r="S10" s="295"/>
      <c r="T10" s="295"/>
      <c r="U10" s="295"/>
      <c r="V10" s="295"/>
      <c r="W10" s="295"/>
      <c r="X10" s="295"/>
      <c r="Y10" s="295"/>
      <c r="Z10" s="295"/>
      <c r="AA10" s="295"/>
      <c r="AB10" s="295"/>
      <c r="AC10" s="295"/>
      <c r="AD10" s="295"/>
      <c r="AE10" s="295"/>
      <c r="AF10" s="295"/>
      <c r="AG10" s="295"/>
      <c r="AH10" s="295"/>
      <c r="AI10" s="295"/>
      <c r="AJ10" s="295"/>
      <c r="AK10" s="295"/>
      <c r="AL10" s="295"/>
      <c r="AM10" s="295"/>
      <c r="AN10" s="295"/>
      <c r="AO10" s="295"/>
      <c r="AP10" s="295"/>
      <c r="AQ10" s="295"/>
      <c r="AR10" s="295"/>
      <c r="AS10" s="286">
        <v>0</v>
      </c>
      <c r="AT10" s="287"/>
    </row>
    <row r="11" spans="2:46" s="2" customFormat="1" ht="17.100000000000001" hidden="1" customHeight="1">
      <c r="B11" s="8"/>
      <c r="C11" s="255" t="s">
        <v>108</v>
      </c>
      <c r="D11" s="295"/>
      <c r="E11" s="295"/>
      <c r="F11" s="295"/>
      <c r="G11" s="295"/>
      <c r="H11" s="295"/>
      <c r="I11" s="295"/>
      <c r="J11" s="295"/>
      <c r="K11" s="295"/>
      <c r="L11" s="295"/>
      <c r="M11" s="295"/>
      <c r="N11" s="295"/>
      <c r="O11" s="295"/>
      <c r="P11" s="295"/>
      <c r="Q11" s="295"/>
      <c r="R11" s="295"/>
      <c r="S11" s="295"/>
      <c r="T11" s="295"/>
      <c r="U11" s="295"/>
      <c r="V11" s="295"/>
      <c r="W11" s="295"/>
      <c r="X11" s="295"/>
      <c r="Y11" s="295"/>
      <c r="Z11" s="295"/>
      <c r="AA11" s="295"/>
      <c r="AB11" s="295"/>
      <c r="AC11" s="295"/>
      <c r="AD11" s="295"/>
      <c r="AE11" s="295"/>
      <c r="AF11" s="295"/>
      <c r="AG11" s="295"/>
      <c r="AH11" s="295"/>
      <c r="AI11" s="295"/>
      <c r="AJ11" s="295"/>
      <c r="AK11" s="295"/>
      <c r="AL11" s="295"/>
      <c r="AM11" s="295"/>
      <c r="AN11" s="295"/>
      <c r="AO11" s="295"/>
      <c r="AP11" s="295"/>
      <c r="AQ11" s="295"/>
      <c r="AR11" s="295"/>
      <c r="AS11" s="286">
        <v>0</v>
      </c>
      <c r="AT11" s="287"/>
    </row>
    <row r="12" spans="2:46" s="336" customFormat="1" ht="30" hidden="1" customHeight="1">
      <c r="B12" s="329"/>
      <c r="C12" s="330" t="s">
        <v>11</v>
      </c>
      <c r="D12" s="338">
        <v>0</v>
      </c>
      <c r="E12" s="338">
        <v>0</v>
      </c>
      <c r="F12" s="338">
        <v>0</v>
      </c>
      <c r="G12" s="338">
        <v>0</v>
      </c>
      <c r="H12" s="338">
        <v>0</v>
      </c>
      <c r="I12" s="338">
        <v>0</v>
      </c>
      <c r="J12" s="338">
        <v>0</v>
      </c>
      <c r="K12" s="338">
        <v>0</v>
      </c>
      <c r="L12" s="338">
        <v>0</v>
      </c>
      <c r="M12" s="338">
        <v>0</v>
      </c>
      <c r="N12" s="338">
        <v>0</v>
      </c>
      <c r="O12" s="338">
        <v>0</v>
      </c>
      <c r="P12" s="338">
        <v>0</v>
      </c>
      <c r="Q12" s="338">
        <v>0</v>
      </c>
      <c r="R12" s="338">
        <v>0</v>
      </c>
      <c r="S12" s="338">
        <v>0</v>
      </c>
      <c r="T12" s="338">
        <v>0</v>
      </c>
      <c r="U12" s="338">
        <v>0</v>
      </c>
      <c r="V12" s="338">
        <v>0</v>
      </c>
      <c r="W12" s="338">
        <v>0</v>
      </c>
      <c r="X12" s="338">
        <v>0</v>
      </c>
      <c r="Y12" s="338">
        <v>0</v>
      </c>
      <c r="Z12" s="338">
        <v>0</v>
      </c>
      <c r="AA12" s="338">
        <v>0</v>
      </c>
      <c r="AB12" s="338">
        <v>0</v>
      </c>
      <c r="AC12" s="338">
        <v>0</v>
      </c>
      <c r="AD12" s="338">
        <v>0</v>
      </c>
      <c r="AE12" s="338">
        <v>0</v>
      </c>
      <c r="AF12" s="338">
        <v>0</v>
      </c>
      <c r="AG12" s="338">
        <v>0</v>
      </c>
      <c r="AH12" s="338">
        <v>0</v>
      </c>
      <c r="AI12" s="338">
        <v>0</v>
      </c>
      <c r="AJ12" s="338">
        <v>0</v>
      </c>
      <c r="AK12" s="338">
        <v>0</v>
      </c>
      <c r="AL12" s="338">
        <v>0</v>
      </c>
      <c r="AM12" s="338">
        <v>0</v>
      </c>
      <c r="AN12" s="338">
        <v>0</v>
      </c>
      <c r="AO12" s="338">
        <v>0</v>
      </c>
      <c r="AP12" s="338">
        <v>0</v>
      </c>
      <c r="AQ12" s="338">
        <v>0</v>
      </c>
      <c r="AR12" s="338">
        <v>0</v>
      </c>
      <c r="AS12" s="332">
        <v>0</v>
      </c>
      <c r="AT12" s="339"/>
    </row>
    <row r="13" spans="2:46" s="2" customFormat="1" ht="30" customHeight="1">
      <c r="B13" s="4"/>
      <c r="C13" s="259" t="s">
        <v>195</v>
      </c>
      <c r="D13" s="285"/>
      <c r="E13" s="285"/>
      <c r="F13" s="285"/>
      <c r="G13" s="285"/>
      <c r="H13" s="285"/>
      <c r="I13" s="285"/>
      <c r="J13" s="285"/>
      <c r="K13" s="285"/>
      <c r="L13" s="285"/>
      <c r="M13" s="285"/>
      <c r="N13" s="285"/>
      <c r="O13" s="285"/>
      <c r="P13" s="285"/>
      <c r="Q13" s="285"/>
      <c r="R13" s="285"/>
      <c r="S13" s="285"/>
      <c r="T13" s="285"/>
      <c r="U13" s="285"/>
      <c r="V13" s="285"/>
      <c r="W13" s="285"/>
      <c r="X13" s="285"/>
      <c r="Y13" s="285"/>
      <c r="Z13" s="285"/>
      <c r="AA13" s="285"/>
      <c r="AB13" s="285"/>
      <c r="AC13" s="285"/>
      <c r="AD13" s="285"/>
      <c r="AE13" s="285"/>
      <c r="AF13" s="285"/>
      <c r="AG13" s="285"/>
      <c r="AH13" s="285"/>
      <c r="AI13" s="285"/>
      <c r="AJ13" s="285"/>
      <c r="AK13" s="285"/>
      <c r="AL13" s="285"/>
      <c r="AM13" s="285"/>
      <c r="AN13" s="285"/>
      <c r="AO13" s="285"/>
      <c r="AP13" s="285"/>
      <c r="AQ13" s="285"/>
      <c r="AR13" s="285"/>
      <c r="AS13" s="286"/>
      <c r="AT13" s="287"/>
    </row>
    <row r="14" spans="2:46" s="2" customFormat="1" ht="17.100000000000001" customHeight="1">
      <c r="B14" s="6"/>
      <c r="C14" s="255" t="s">
        <v>224</v>
      </c>
      <c r="D14" s="295"/>
      <c r="E14" s="295"/>
      <c r="F14" s="295"/>
      <c r="G14" s="295"/>
      <c r="H14" s="295"/>
      <c r="I14" s="295"/>
      <c r="J14" s="295">
        <v>0</v>
      </c>
      <c r="K14" s="295"/>
      <c r="L14" s="295"/>
      <c r="M14" s="295"/>
      <c r="N14" s="295">
        <v>20.8</v>
      </c>
      <c r="O14" s="295"/>
      <c r="P14" s="295">
        <v>0</v>
      </c>
      <c r="Q14" s="295">
        <v>0</v>
      </c>
      <c r="R14" s="295"/>
      <c r="S14" s="295"/>
      <c r="T14" s="295"/>
      <c r="U14" s="295"/>
      <c r="V14" s="295"/>
      <c r="W14" s="295"/>
      <c r="X14" s="295"/>
      <c r="Y14" s="295"/>
      <c r="Z14" s="295"/>
      <c r="AA14" s="295"/>
      <c r="AB14" s="295"/>
      <c r="AC14" s="295"/>
      <c r="AD14" s="295"/>
      <c r="AE14" s="295"/>
      <c r="AF14" s="295"/>
      <c r="AG14" s="295"/>
      <c r="AH14" s="295"/>
      <c r="AI14" s="295">
        <v>639.10885183795028</v>
      </c>
      <c r="AJ14" s="295"/>
      <c r="AK14" s="295"/>
      <c r="AL14" s="295"/>
      <c r="AM14" s="295"/>
      <c r="AN14" s="295"/>
      <c r="AO14" s="295"/>
      <c r="AP14" s="295">
        <v>2839</v>
      </c>
      <c r="AQ14" s="295"/>
      <c r="AR14" s="295"/>
      <c r="AS14" s="286">
        <v>3498.9088518379504</v>
      </c>
      <c r="AT14" s="287"/>
    </row>
    <row r="15" spans="2:46" s="2" customFormat="1" ht="17.100000000000001" customHeight="1">
      <c r="B15" s="8"/>
      <c r="C15" s="255" t="s">
        <v>225</v>
      </c>
      <c r="D15" s="295"/>
      <c r="E15" s="295"/>
      <c r="F15" s="295"/>
      <c r="G15" s="295"/>
      <c r="H15" s="295"/>
      <c r="I15" s="295"/>
      <c r="J15" s="295">
        <v>1377.2</v>
      </c>
      <c r="K15" s="295"/>
      <c r="L15" s="295"/>
      <c r="M15" s="295"/>
      <c r="N15" s="295">
        <v>20.8</v>
      </c>
      <c r="O15" s="295"/>
      <c r="P15" s="295">
        <v>41.229012743899602</v>
      </c>
      <c r="Q15" s="295">
        <v>1104.1199999999999</v>
      </c>
      <c r="R15" s="295"/>
      <c r="S15" s="295"/>
      <c r="T15" s="295"/>
      <c r="U15" s="295"/>
      <c r="V15" s="295"/>
      <c r="W15" s="295"/>
      <c r="X15" s="295"/>
      <c r="Y15" s="295"/>
      <c r="Z15" s="295"/>
      <c r="AA15" s="295"/>
      <c r="AB15" s="295"/>
      <c r="AC15" s="295"/>
      <c r="AD15" s="295"/>
      <c r="AE15" s="295"/>
      <c r="AF15" s="295"/>
      <c r="AG15" s="295"/>
      <c r="AH15" s="295"/>
      <c r="AI15" s="295">
        <v>3357.1854066814549</v>
      </c>
      <c r="AJ15" s="295"/>
      <c r="AK15" s="295"/>
      <c r="AL15" s="295"/>
      <c r="AM15" s="295"/>
      <c r="AN15" s="295"/>
      <c r="AO15" s="295"/>
      <c r="AP15" s="295">
        <v>11602</v>
      </c>
      <c r="AQ15" s="295"/>
      <c r="AR15" s="295"/>
      <c r="AS15" s="286">
        <v>17502.534419425356</v>
      </c>
      <c r="AT15" s="287"/>
    </row>
    <row r="16" spans="2:46" s="2" customFormat="1" ht="16.5" customHeight="1">
      <c r="B16" s="8"/>
      <c r="C16" s="255" t="s">
        <v>227</v>
      </c>
      <c r="D16" s="295"/>
      <c r="E16" s="295"/>
      <c r="F16" s="295"/>
      <c r="G16" s="295"/>
      <c r="H16" s="295"/>
      <c r="I16" s="295"/>
      <c r="J16" s="295">
        <v>480</v>
      </c>
      <c r="K16" s="295"/>
      <c r="L16" s="295"/>
      <c r="M16" s="295"/>
      <c r="N16" s="295">
        <v>0</v>
      </c>
      <c r="O16" s="295"/>
      <c r="P16" s="295">
        <v>21.577519115849402</v>
      </c>
      <c r="Q16" s="295">
        <v>480</v>
      </c>
      <c r="R16" s="295"/>
      <c r="S16" s="295"/>
      <c r="T16" s="295"/>
      <c r="U16" s="295"/>
      <c r="V16" s="295"/>
      <c r="W16" s="295"/>
      <c r="X16" s="295"/>
      <c r="Y16" s="295"/>
      <c r="Z16" s="295"/>
      <c r="AA16" s="295"/>
      <c r="AB16" s="295"/>
      <c r="AC16" s="295"/>
      <c r="AD16" s="295"/>
      <c r="AE16" s="295"/>
      <c r="AF16" s="295"/>
      <c r="AG16" s="295"/>
      <c r="AH16" s="295"/>
      <c r="AI16" s="295">
        <v>958.58462019720173</v>
      </c>
      <c r="AJ16" s="295"/>
      <c r="AK16" s="295"/>
      <c r="AL16" s="295"/>
      <c r="AM16" s="295"/>
      <c r="AN16" s="295"/>
      <c r="AO16" s="295"/>
      <c r="AP16" s="295">
        <v>1676.75</v>
      </c>
      <c r="AQ16" s="295"/>
      <c r="AR16" s="295"/>
      <c r="AS16" s="286">
        <v>3616.9121393130508</v>
      </c>
      <c r="AT16" s="287"/>
    </row>
    <row r="17" spans="2:46" s="336" customFormat="1" ht="30" customHeight="1">
      <c r="B17" s="337"/>
      <c r="C17" s="330" t="s">
        <v>184</v>
      </c>
      <c r="D17" s="338">
        <v>0</v>
      </c>
      <c r="E17" s="338">
        <v>0</v>
      </c>
      <c r="F17" s="338">
        <v>0</v>
      </c>
      <c r="G17" s="338">
        <v>0</v>
      </c>
      <c r="H17" s="338">
        <v>0</v>
      </c>
      <c r="I17" s="338">
        <v>0</v>
      </c>
      <c r="J17" s="338">
        <v>1857.2</v>
      </c>
      <c r="K17" s="338">
        <v>0</v>
      </c>
      <c r="L17" s="338">
        <v>0</v>
      </c>
      <c r="M17" s="338">
        <v>0</v>
      </c>
      <c r="N17" s="338">
        <v>41.6</v>
      </c>
      <c r="O17" s="338">
        <v>0</v>
      </c>
      <c r="P17" s="338">
        <v>62.806531859749001</v>
      </c>
      <c r="Q17" s="338">
        <v>1584.12</v>
      </c>
      <c r="R17" s="338">
        <v>0</v>
      </c>
      <c r="S17" s="338">
        <v>0</v>
      </c>
      <c r="T17" s="338">
        <v>0</v>
      </c>
      <c r="U17" s="338">
        <v>0</v>
      </c>
      <c r="V17" s="338">
        <v>0</v>
      </c>
      <c r="W17" s="338">
        <v>0</v>
      </c>
      <c r="X17" s="338">
        <v>0</v>
      </c>
      <c r="Y17" s="338">
        <v>0</v>
      </c>
      <c r="Z17" s="338">
        <v>0</v>
      </c>
      <c r="AA17" s="338">
        <v>0</v>
      </c>
      <c r="AB17" s="338">
        <v>0</v>
      </c>
      <c r="AC17" s="338">
        <v>0</v>
      </c>
      <c r="AD17" s="338">
        <v>0</v>
      </c>
      <c r="AE17" s="338">
        <v>0</v>
      </c>
      <c r="AF17" s="338">
        <v>0</v>
      </c>
      <c r="AG17" s="338">
        <v>0</v>
      </c>
      <c r="AH17" s="338">
        <v>0</v>
      </c>
      <c r="AI17" s="338">
        <v>4954.8788787166068</v>
      </c>
      <c r="AJ17" s="338">
        <v>0</v>
      </c>
      <c r="AK17" s="338">
        <v>0</v>
      </c>
      <c r="AL17" s="338">
        <v>0</v>
      </c>
      <c r="AM17" s="338">
        <v>0</v>
      </c>
      <c r="AN17" s="338">
        <v>0</v>
      </c>
      <c r="AO17" s="338">
        <v>0</v>
      </c>
      <c r="AP17" s="338">
        <v>16117.75</v>
      </c>
      <c r="AQ17" s="338">
        <v>0</v>
      </c>
      <c r="AR17" s="338">
        <v>0</v>
      </c>
      <c r="AS17" s="332">
        <v>24618.355410576354</v>
      </c>
      <c r="AT17" s="339"/>
    </row>
    <row r="18" spans="2:46" s="239" customFormat="1" ht="30" hidden="1" customHeight="1">
      <c r="B18" s="242"/>
      <c r="C18" s="262" t="s">
        <v>192</v>
      </c>
      <c r="D18" s="289"/>
      <c r="E18" s="289"/>
      <c r="F18" s="289"/>
      <c r="G18" s="289"/>
      <c r="H18" s="289"/>
      <c r="I18" s="289"/>
      <c r="J18" s="289"/>
      <c r="K18" s="289"/>
      <c r="L18" s="289"/>
      <c r="M18" s="289"/>
      <c r="N18" s="289"/>
      <c r="O18" s="289"/>
      <c r="P18" s="289"/>
      <c r="Q18" s="289"/>
      <c r="R18" s="289"/>
      <c r="S18" s="289"/>
      <c r="T18" s="289"/>
      <c r="U18" s="289"/>
      <c r="V18" s="289"/>
      <c r="W18" s="289"/>
      <c r="X18" s="289"/>
      <c r="Y18" s="289"/>
      <c r="Z18" s="289"/>
      <c r="AA18" s="289"/>
      <c r="AB18" s="289"/>
      <c r="AC18" s="289"/>
      <c r="AD18" s="289"/>
      <c r="AE18" s="289"/>
      <c r="AF18" s="289"/>
      <c r="AG18" s="289"/>
      <c r="AH18" s="289"/>
      <c r="AI18" s="289"/>
      <c r="AJ18" s="289"/>
      <c r="AK18" s="289"/>
      <c r="AL18" s="289"/>
      <c r="AM18" s="289"/>
      <c r="AN18" s="289"/>
      <c r="AO18" s="289"/>
      <c r="AP18" s="289"/>
      <c r="AQ18" s="289"/>
      <c r="AR18" s="289"/>
      <c r="AS18" s="292"/>
      <c r="AT18" s="293"/>
    </row>
    <row r="19" spans="2:46" s="239" customFormat="1" ht="30" hidden="1" customHeight="1">
      <c r="B19" s="242"/>
      <c r="C19" s="262" t="s">
        <v>189</v>
      </c>
      <c r="D19" s="289"/>
      <c r="E19" s="289"/>
      <c r="F19" s="289"/>
      <c r="G19" s="289"/>
      <c r="H19" s="289"/>
      <c r="I19" s="289"/>
      <c r="J19" s="289"/>
      <c r="K19" s="289"/>
      <c r="L19" s="289"/>
      <c r="M19" s="289"/>
      <c r="N19" s="289"/>
      <c r="O19" s="289"/>
      <c r="P19" s="289"/>
      <c r="Q19" s="289"/>
      <c r="R19" s="289"/>
      <c r="S19" s="289"/>
      <c r="T19" s="289"/>
      <c r="U19" s="289"/>
      <c r="V19" s="289"/>
      <c r="W19" s="289"/>
      <c r="X19" s="289"/>
      <c r="Y19" s="289"/>
      <c r="Z19" s="289"/>
      <c r="AA19" s="289"/>
      <c r="AB19" s="289"/>
      <c r="AC19" s="289"/>
      <c r="AD19" s="289"/>
      <c r="AE19" s="289"/>
      <c r="AF19" s="289"/>
      <c r="AG19" s="289"/>
      <c r="AH19" s="289"/>
      <c r="AI19" s="289"/>
      <c r="AJ19" s="289"/>
      <c r="AK19" s="289"/>
      <c r="AL19" s="289"/>
      <c r="AM19" s="289"/>
      <c r="AN19" s="289"/>
      <c r="AO19" s="289"/>
      <c r="AP19" s="289"/>
      <c r="AQ19" s="289"/>
      <c r="AR19" s="289"/>
      <c r="AS19" s="292"/>
      <c r="AT19" s="293"/>
    </row>
    <row r="20" spans="2:46" s="2" customFormat="1" ht="17.100000000000001" hidden="1" customHeight="1">
      <c r="B20" s="9"/>
      <c r="C20" s="255" t="s">
        <v>182</v>
      </c>
      <c r="D20" s="295"/>
      <c r="E20" s="295"/>
      <c r="F20" s="295"/>
      <c r="G20" s="295"/>
      <c r="H20" s="295"/>
      <c r="I20" s="295"/>
      <c r="J20" s="295"/>
      <c r="K20" s="295"/>
      <c r="L20" s="295"/>
      <c r="M20" s="295"/>
      <c r="N20" s="295"/>
      <c r="O20" s="295"/>
      <c r="P20" s="295"/>
      <c r="Q20" s="295"/>
      <c r="R20" s="295"/>
      <c r="S20" s="295"/>
      <c r="T20" s="295"/>
      <c r="U20" s="295"/>
      <c r="V20" s="295"/>
      <c r="W20" s="295"/>
      <c r="X20" s="295"/>
      <c r="Y20" s="295"/>
      <c r="Z20" s="295"/>
      <c r="AA20" s="295"/>
      <c r="AB20" s="295"/>
      <c r="AC20" s="295"/>
      <c r="AD20" s="295"/>
      <c r="AE20" s="295"/>
      <c r="AF20" s="295"/>
      <c r="AG20" s="295"/>
      <c r="AH20" s="295"/>
      <c r="AI20" s="295"/>
      <c r="AJ20" s="295"/>
      <c r="AK20" s="295"/>
      <c r="AL20" s="295"/>
      <c r="AM20" s="295"/>
      <c r="AN20" s="295"/>
      <c r="AO20" s="295"/>
      <c r="AP20" s="295"/>
      <c r="AQ20" s="295"/>
      <c r="AR20" s="295"/>
      <c r="AS20" s="286">
        <v>0</v>
      </c>
      <c r="AT20" s="287"/>
    </row>
    <row r="21" spans="2:46" s="2" customFormat="1" ht="17.100000000000001" hidden="1" customHeight="1">
      <c r="B21" s="6"/>
      <c r="C21" s="255" t="s">
        <v>183</v>
      </c>
      <c r="D21" s="295"/>
      <c r="E21" s="295"/>
      <c r="F21" s="295"/>
      <c r="G21" s="295"/>
      <c r="H21" s="295"/>
      <c r="I21" s="295"/>
      <c r="J21" s="295"/>
      <c r="K21" s="295"/>
      <c r="L21" s="295"/>
      <c r="M21" s="295"/>
      <c r="N21" s="295"/>
      <c r="O21" s="295"/>
      <c r="P21" s="295"/>
      <c r="Q21" s="295"/>
      <c r="R21" s="295"/>
      <c r="S21" s="295"/>
      <c r="T21" s="295"/>
      <c r="U21" s="295"/>
      <c r="V21" s="295"/>
      <c r="W21" s="295"/>
      <c r="X21" s="295"/>
      <c r="Y21" s="295"/>
      <c r="Z21" s="295"/>
      <c r="AA21" s="295"/>
      <c r="AB21" s="295"/>
      <c r="AC21" s="295"/>
      <c r="AD21" s="295"/>
      <c r="AE21" s="295"/>
      <c r="AF21" s="295"/>
      <c r="AG21" s="295"/>
      <c r="AH21" s="295"/>
      <c r="AI21" s="295"/>
      <c r="AJ21" s="295"/>
      <c r="AK21" s="295"/>
      <c r="AL21" s="295"/>
      <c r="AM21" s="295"/>
      <c r="AN21" s="295"/>
      <c r="AO21" s="295"/>
      <c r="AP21" s="295"/>
      <c r="AQ21" s="295"/>
      <c r="AR21" s="295"/>
      <c r="AS21" s="286">
        <v>0</v>
      </c>
      <c r="AT21" s="287"/>
    </row>
    <row r="22" spans="2:46" s="2" customFormat="1" ht="17.100000000000001" hidden="1" customHeight="1">
      <c r="B22" s="4"/>
      <c r="C22" s="255" t="s">
        <v>227</v>
      </c>
      <c r="D22" s="295"/>
      <c r="E22" s="295"/>
      <c r="F22" s="295"/>
      <c r="G22" s="295"/>
      <c r="H22" s="295"/>
      <c r="I22" s="295"/>
      <c r="J22" s="295"/>
      <c r="K22" s="295"/>
      <c r="L22" s="295"/>
      <c r="M22" s="295"/>
      <c r="N22" s="295"/>
      <c r="O22" s="295"/>
      <c r="P22" s="295"/>
      <c r="Q22" s="295"/>
      <c r="R22" s="295"/>
      <c r="S22" s="295"/>
      <c r="T22" s="295"/>
      <c r="U22" s="295"/>
      <c r="V22" s="295"/>
      <c r="W22" s="295"/>
      <c r="X22" s="295"/>
      <c r="Y22" s="295"/>
      <c r="Z22" s="295"/>
      <c r="AA22" s="295"/>
      <c r="AB22" s="295"/>
      <c r="AC22" s="295"/>
      <c r="AD22" s="295"/>
      <c r="AE22" s="295"/>
      <c r="AF22" s="295"/>
      <c r="AG22" s="295"/>
      <c r="AH22" s="295"/>
      <c r="AI22" s="295"/>
      <c r="AJ22" s="295"/>
      <c r="AK22" s="295"/>
      <c r="AL22" s="295"/>
      <c r="AM22" s="295"/>
      <c r="AN22" s="295"/>
      <c r="AO22" s="295"/>
      <c r="AP22" s="295"/>
      <c r="AQ22" s="295"/>
      <c r="AR22" s="295"/>
      <c r="AS22" s="286">
        <v>0</v>
      </c>
      <c r="AT22" s="287"/>
    </row>
    <row r="23" spans="2:46" s="336" customFormat="1" ht="30" hidden="1" customHeight="1">
      <c r="B23" s="340"/>
      <c r="C23" s="330" t="s">
        <v>184</v>
      </c>
      <c r="D23" s="338">
        <v>0</v>
      </c>
      <c r="E23" s="338">
        <v>0</v>
      </c>
      <c r="F23" s="338">
        <v>0</v>
      </c>
      <c r="G23" s="338">
        <v>0</v>
      </c>
      <c r="H23" s="338">
        <v>0</v>
      </c>
      <c r="I23" s="338">
        <v>0</v>
      </c>
      <c r="J23" s="338">
        <v>0</v>
      </c>
      <c r="K23" s="338">
        <v>0</v>
      </c>
      <c r="L23" s="338">
        <v>0</v>
      </c>
      <c r="M23" s="338">
        <v>0</v>
      </c>
      <c r="N23" s="338">
        <v>0</v>
      </c>
      <c r="O23" s="338">
        <v>0</v>
      </c>
      <c r="P23" s="338">
        <v>0</v>
      </c>
      <c r="Q23" s="338">
        <v>0</v>
      </c>
      <c r="R23" s="338">
        <v>0</v>
      </c>
      <c r="S23" s="338">
        <v>0</v>
      </c>
      <c r="T23" s="338">
        <v>0</v>
      </c>
      <c r="U23" s="338">
        <v>0</v>
      </c>
      <c r="V23" s="338">
        <v>0</v>
      </c>
      <c r="W23" s="338">
        <v>0</v>
      </c>
      <c r="X23" s="338">
        <v>0</v>
      </c>
      <c r="Y23" s="338">
        <v>0</v>
      </c>
      <c r="Z23" s="338">
        <v>0</v>
      </c>
      <c r="AA23" s="338">
        <v>0</v>
      </c>
      <c r="AB23" s="338">
        <v>0</v>
      </c>
      <c r="AC23" s="338">
        <v>0</v>
      </c>
      <c r="AD23" s="338">
        <v>0</v>
      </c>
      <c r="AE23" s="338">
        <v>0</v>
      </c>
      <c r="AF23" s="338">
        <v>0</v>
      </c>
      <c r="AG23" s="338">
        <v>0</v>
      </c>
      <c r="AH23" s="338">
        <v>0</v>
      </c>
      <c r="AI23" s="338">
        <v>0</v>
      </c>
      <c r="AJ23" s="338">
        <v>0</v>
      </c>
      <c r="AK23" s="338">
        <v>0</v>
      </c>
      <c r="AL23" s="338">
        <v>0</v>
      </c>
      <c r="AM23" s="338">
        <v>0</v>
      </c>
      <c r="AN23" s="338">
        <v>0</v>
      </c>
      <c r="AO23" s="338">
        <v>0</v>
      </c>
      <c r="AP23" s="338">
        <v>0</v>
      </c>
      <c r="AQ23" s="338">
        <v>0</v>
      </c>
      <c r="AR23" s="338">
        <v>0</v>
      </c>
      <c r="AS23" s="332">
        <v>0</v>
      </c>
      <c r="AT23" s="339"/>
    </row>
    <row r="24" spans="2:46" s="239" customFormat="1" ht="30" hidden="1" customHeight="1">
      <c r="B24" s="241"/>
      <c r="C24" s="262" t="s">
        <v>190</v>
      </c>
      <c r="D24" s="289"/>
      <c r="E24" s="289"/>
      <c r="F24" s="289"/>
      <c r="G24" s="289"/>
      <c r="H24" s="289"/>
      <c r="I24" s="289"/>
      <c r="J24" s="289"/>
      <c r="K24" s="289"/>
      <c r="L24" s="289"/>
      <c r="M24" s="289"/>
      <c r="N24" s="289"/>
      <c r="O24" s="289"/>
      <c r="P24" s="289"/>
      <c r="Q24" s="289"/>
      <c r="R24" s="289"/>
      <c r="S24" s="289"/>
      <c r="T24" s="289"/>
      <c r="U24" s="289"/>
      <c r="V24" s="289"/>
      <c r="W24" s="289"/>
      <c r="X24" s="289"/>
      <c r="Y24" s="289"/>
      <c r="Z24" s="289"/>
      <c r="AA24" s="289"/>
      <c r="AB24" s="289"/>
      <c r="AC24" s="289"/>
      <c r="AD24" s="289"/>
      <c r="AE24" s="289"/>
      <c r="AF24" s="289"/>
      <c r="AG24" s="289"/>
      <c r="AH24" s="289"/>
      <c r="AI24" s="289"/>
      <c r="AJ24" s="289"/>
      <c r="AK24" s="289"/>
      <c r="AL24" s="289"/>
      <c r="AM24" s="289"/>
      <c r="AN24" s="289"/>
      <c r="AO24" s="289"/>
      <c r="AP24" s="289"/>
      <c r="AQ24" s="289"/>
      <c r="AR24" s="289"/>
      <c r="AS24" s="292"/>
      <c r="AT24" s="293"/>
    </row>
    <row r="25" spans="2:46" s="2" customFormat="1" ht="17.100000000000001" hidden="1" customHeight="1">
      <c r="B25" s="6"/>
      <c r="C25" s="255" t="s">
        <v>182</v>
      </c>
      <c r="D25" s="295"/>
      <c r="E25" s="295"/>
      <c r="F25" s="295"/>
      <c r="G25" s="295"/>
      <c r="H25" s="295"/>
      <c r="I25" s="295"/>
      <c r="J25" s="295"/>
      <c r="K25" s="295"/>
      <c r="L25" s="295"/>
      <c r="M25" s="295"/>
      <c r="N25" s="295"/>
      <c r="O25" s="295"/>
      <c r="P25" s="295"/>
      <c r="Q25" s="295"/>
      <c r="R25" s="295"/>
      <c r="S25" s="295"/>
      <c r="T25" s="295"/>
      <c r="U25" s="295"/>
      <c r="V25" s="295"/>
      <c r="W25" s="295"/>
      <c r="X25" s="295"/>
      <c r="Y25" s="295"/>
      <c r="Z25" s="295"/>
      <c r="AA25" s="295"/>
      <c r="AB25" s="295"/>
      <c r="AC25" s="295"/>
      <c r="AD25" s="295"/>
      <c r="AE25" s="295"/>
      <c r="AF25" s="295"/>
      <c r="AG25" s="295"/>
      <c r="AH25" s="295"/>
      <c r="AI25" s="295"/>
      <c r="AJ25" s="295"/>
      <c r="AK25" s="295"/>
      <c r="AL25" s="295"/>
      <c r="AM25" s="295"/>
      <c r="AN25" s="295"/>
      <c r="AO25" s="295"/>
      <c r="AP25" s="295"/>
      <c r="AQ25" s="295"/>
      <c r="AR25" s="295"/>
      <c r="AS25" s="286">
        <v>0</v>
      </c>
      <c r="AT25" s="287"/>
    </row>
    <row r="26" spans="2:46" s="2" customFormat="1" ht="17.100000000000001" hidden="1" customHeight="1">
      <c r="B26" s="6"/>
      <c r="C26" s="255" t="s">
        <v>183</v>
      </c>
      <c r="D26" s="295"/>
      <c r="E26" s="295"/>
      <c r="F26" s="295"/>
      <c r="G26" s="295"/>
      <c r="H26" s="295"/>
      <c r="I26" s="295"/>
      <c r="J26" s="295"/>
      <c r="K26" s="295"/>
      <c r="L26" s="295"/>
      <c r="M26" s="295"/>
      <c r="N26" s="295"/>
      <c r="O26" s="295"/>
      <c r="P26" s="295"/>
      <c r="Q26" s="295"/>
      <c r="R26" s="295"/>
      <c r="S26" s="295"/>
      <c r="T26" s="295"/>
      <c r="U26" s="295"/>
      <c r="V26" s="295"/>
      <c r="W26" s="295"/>
      <c r="X26" s="295"/>
      <c r="Y26" s="295"/>
      <c r="Z26" s="295"/>
      <c r="AA26" s="295"/>
      <c r="AB26" s="295"/>
      <c r="AC26" s="295"/>
      <c r="AD26" s="295"/>
      <c r="AE26" s="295"/>
      <c r="AF26" s="295"/>
      <c r="AG26" s="295"/>
      <c r="AH26" s="295"/>
      <c r="AI26" s="295"/>
      <c r="AJ26" s="295"/>
      <c r="AK26" s="295"/>
      <c r="AL26" s="295"/>
      <c r="AM26" s="295"/>
      <c r="AN26" s="295"/>
      <c r="AO26" s="295"/>
      <c r="AP26" s="295"/>
      <c r="AQ26" s="295"/>
      <c r="AR26" s="295"/>
      <c r="AS26" s="286">
        <v>0</v>
      </c>
      <c r="AT26" s="287"/>
    </row>
    <row r="27" spans="2:46" s="2" customFormat="1" ht="17.100000000000001" hidden="1" customHeight="1">
      <c r="B27" s="4"/>
      <c r="C27" s="255" t="s">
        <v>227</v>
      </c>
      <c r="D27" s="295"/>
      <c r="E27" s="295"/>
      <c r="F27" s="295"/>
      <c r="G27" s="295"/>
      <c r="H27" s="295"/>
      <c r="I27" s="295"/>
      <c r="J27" s="295"/>
      <c r="K27" s="295"/>
      <c r="L27" s="295"/>
      <c r="M27" s="295"/>
      <c r="N27" s="295"/>
      <c r="O27" s="295"/>
      <c r="P27" s="295"/>
      <c r="Q27" s="295"/>
      <c r="R27" s="295"/>
      <c r="S27" s="295"/>
      <c r="T27" s="295"/>
      <c r="U27" s="295"/>
      <c r="V27" s="295"/>
      <c r="W27" s="295"/>
      <c r="X27" s="295"/>
      <c r="Y27" s="295"/>
      <c r="Z27" s="295"/>
      <c r="AA27" s="295"/>
      <c r="AB27" s="295"/>
      <c r="AC27" s="295"/>
      <c r="AD27" s="295"/>
      <c r="AE27" s="295"/>
      <c r="AF27" s="295"/>
      <c r="AG27" s="295"/>
      <c r="AH27" s="295"/>
      <c r="AI27" s="295"/>
      <c r="AJ27" s="295"/>
      <c r="AK27" s="295"/>
      <c r="AL27" s="295"/>
      <c r="AM27" s="295"/>
      <c r="AN27" s="295"/>
      <c r="AO27" s="295"/>
      <c r="AP27" s="295"/>
      <c r="AQ27" s="295"/>
      <c r="AR27" s="295"/>
      <c r="AS27" s="286">
        <v>0</v>
      </c>
      <c r="AT27" s="287"/>
    </row>
    <row r="28" spans="2:46" s="336" customFormat="1" ht="30" hidden="1" customHeight="1">
      <c r="B28" s="337"/>
      <c r="C28" s="330" t="s">
        <v>184</v>
      </c>
      <c r="D28" s="338">
        <v>0</v>
      </c>
      <c r="E28" s="338">
        <v>0</v>
      </c>
      <c r="F28" s="338">
        <v>0</v>
      </c>
      <c r="G28" s="338">
        <v>0</v>
      </c>
      <c r="H28" s="338">
        <v>0</v>
      </c>
      <c r="I28" s="338">
        <v>0</v>
      </c>
      <c r="J28" s="338">
        <v>0</v>
      </c>
      <c r="K28" s="338">
        <v>0</v>
      </c>
      <c r="L28" s="338">
        <v>0</v>
      </c>
      <c r="M28" s="338">
        <v>0</v>
      </c>
      <c r="N28" s="338">
        <v>0</v>
      </c>
      <c r="O28" s="338">
        <v>0</v>
      </c>
      <c r="P28" s="338">
        <v>0</v>
      </c>
      <c r="Q28" s="338">
        <v>0</v>
      </c>
      <c r="R28" s="338">
        <v>0</v>
      </c>
      <c r="S28" s="338">
        <v>0</v>
      </c>
      <c r="T28" s="338">
        <v>0</v>
      </c>
      <c r="U28" s="338">
        <v>0</v>
      </c>
      <c r="V28" s="338">
        <v>0</v>
      </c>
      <c r="W28" s="338">
        <v>0</v>
      </c>
      <c r="X28" s="338">
        <v>0</v>
      </c>
      <c r="Y28" s="338">
        <v>0</v>
      </c>
      <c r="Z28" s="338">
        <v>0</v>
      </c>
      <c r="AA28" s="338">
        <v>0</v>
      </c>
      <c r="AB28" s="338">
        <v>0</v>
      </c>
      <c r="AC28" s="338">
        <v>0</v>
      </c>
      <c r="AD28" s="338">
        <v>0</v>
      </c>
      <c r="AE28" s="338">
        <v>0</v>
      </c>
      <c r="AF28" s="338">
        <v>0</v>
      </c>
      <c r="AG28" s="338">
        <v>0</v>
      </c>
      <c r="AH28" s="338">
        <v>0</v>
      </c>
      <c r="AI28" s="338">
        <v>0</v>
      </c>
      <c r="AJ28" s="338">
        <v>0</v>
      </c>
      <c r="AK28" s="338">
        <v>0</v>
      </c>
      <c r="AL28" s="338">
        <v>0</v>
      </c>
      <c r="AM28" s="338">
        <v>0</v>
      </c>
      <c r="AN28" s="338">
        <v>0</v>
      </c>
      <c r="AO28" s="338">
        <v>0</v>
      </c>
      <c r="AP28" s="338">
        <v>0</v>
      </c>
      <c r="AQ28" s="338">
        <v>0</v>
      </c>
      <c r="AR28" s="338">
        <v>0</v>
      </c>
      <c r="AS28" s="332">
        <v>0</v>
      </c>
      <c r="AT28" s="339"/>
    </row>
    <row r="29" spans="2:46" s="2" customFormat="1" ht="30" hidden="1" customHeight="1">
      <c r="B29" s="6"/>
      <c r="C29" s="261" t="s">
        <v>186</v>
      </c>
      <c r="D29" s="285">
        <v>0</v>
      </c>
      <c r="E29" s="285">
        <v>0</v>
      </c>
      <c r="F29" s="285">
        <v>0</v>
      </c>
      <c r="G29" s="285">
        <v>0</v>
      </c>
      <c r="H29" s="285">
        <v>0</v>
      </c>
      <c r="I29" s="285">
        <v>0</v>
      </c>
      <c r="J29" s="285">
        <v>0</v>
      </c>
      <c r="K29" s="285">
        <v>0</v>
      </c>
      <c r="L29" s="285">
        <v>0</v>
      </c>
      <c r="M29" s="285">
        <v>0</v>
      </c>
      <c r="N29" s="285">
        <v>0</v>
      </c>
      <c r="O29" s="285">
        <v>0</v>
      </c>
      <c r="P29" s="285">
        <v>0</v>
      </c>
      <c r="Q29" s="285">
        <v>0</v>
      </c>
      <c r="R29" s="285">
        <v>0</v>
      </c>
      <c r="S29" s="285">
        <v>0</v>
      </c>
      <c r="T29" s="285">
        <v>0</v>
      </c>
      <c r="U29" s="285">
        <v>0</v>
      </c>
      <c r="V29" s="285">
        <v>0</v>
      </c>
      <c r="W29" s="285">
        <v>0</v>
      </c>
      <c r="X29" s="285">
        <v>0</v>
      </c>
      <c r="Y29" s="285">
        <v>0</v>
      </c>
      <c r="Z29" s="285">
        <v>0</v>
      </c>
      <c r="AA29" s="285">
        <v>0</v>
      </c>
      <c r="AB29" s="285">
        <v>0</v>
      </c>
      <c r="AC29" s="285">
        <v>0</v>
      </c>
      <c r="AD29" s="285">
        <v>0</v>
      </c>
      <c r="AE29" s="285">
        <v>0</v>
      </c>
      <c r="AF29" s="285">
        <v>0</v>
      </c>
      <c r="AG29" s="285">
        <v>0</v>
      </c>
      <c r="AH29" s="285">
        <v>0</v>
      </c>
      <c r="AI29" s="285">
        <v>0</v>
      </c>
      <c r="AJ29" s="285">
        <v>0</v>
      </c>
      <c r="AK29" s="285">
        <v>0</v>
      </c>
      <c r="AL29" s="285">
        <v>0</v>
      </c>
      <c r="AM29" s="285">
        <v>0</v>
      </c>
      <c r="AN29" s="285">
        <v>0</v>
      </c>
      <c r="AO29" s="285">
        <v>0</v>
      </c>
      <c r="AP29" s="285">
        <v>0</v>
      </c>
      <c r="AQ29" s="285">
        <v>0</v>
      </c>
      <c r="AR29" s="285">
        <v>0</v>
      </c>
      <c r="AS29" s="286">
        <v>0</v>
      </c>
      <c r="AT29" s="287"/>
    </row>
    <row r="30" spans="2:46" s="2" customFormat="1" ht="18" hidden="1" customHeight="1">
      <c r="B30" s="9"/>
      <c r="C30" s="261" t="s">
        <v>196</v>
      </c>
      <c r="D30" s="281"/>
      <c r="E30" s="281"/>
      <c r="F30" s="281"/>
      <c r="G30" s="281"/>
      <c r="H30" s="281"/>
      <c r="I30" s="281"/>
      <c r="J30" s="281"/>
      <c r="K30" s="281"/>
      <c r="L30" s="281"/>
      <c r="M30" s="281"/>
      <c r="N30" s="281"/>
      <c r="O30" s="281"/>
      <c r="P30" s="281"/>
      <c r="Q30" s="281"/>
      <c r="R30" s="281"/>
      <c r="S30" s="281"/>
      <c r="T30" s="281"/>
      <c r="U30" s="281"/>
      <c r="V30" s="281"/>
      <c r="W30" s="281"/>
      <c r="X30" s="281"/>
      <c r="Y30" s="281"/>
      <c r="Z30" s="281"/>
      <c r="AA30" s="281"/>
      <c r="AB30" s="281"/>
      <c r="AC30" s="281"/>
      <c r="AD30" s="281"/>
      <c r="AE30" s="281"/>
      <c r="AF30" s="281"/>
      <c r="AG30" s="281"/>
      <c r="AH30" s="281"/>
      <c r="AI30" s="281"/>
      <c r="AJ30" s="281"/>
      <c r="AK30" s="281"/>
      <c r="AL30" s="281"/>
      <c r="AM30" s="281"/>
      <c r="AN30" s="281"/>
      <c r="AO30" s="281"/>
      <c r="AP30" s="281"/>
      <c r="AQ30" s="281"/>
      <c r="AR30" s="281"/>
      <c r="AS30" s="286"/>
      <c r="AT30" s="287"/>
    </row>
    <row r="31" spans="2:46" s="2" customFormat="1" ht="30" customHeight="1">
      <c r="B31" s="6"/>
      <c r="C31" s="267" t="s">
        <v>197</v>
      </c>
      <c r="D31" s="285">
        <v>0</v>
      </c>
      <c r="E31" s="285">
        <v>0</v>
      </c>
      <c r="F31" s="285">
        <v>0</v>
      </c>
      <c r="G31" s="285">
        <v>0</v>
      </c>
      <c r="H31" s="285">
        <v>0</v>
      </c>
      <c r="I31" s="285">
        <v>0</v>
      </c>
      <c r="J31" s="285">
        <v>1857.2</v>
      </c>
      <c r="K31" s="285">
        <v>0</v>
      </c>
      <c r="L31" s="285">
        <v>0</v>
      </c>
      <c r="M31" s="285">
        <v>0</v>
      </c>
      <c r="N31" s="285">
        <v>41.6</v>
      </c>
      <c r="O31" s="285">
        <v>0</v>
      </c>
      <c r="P31" s="285">
        <v>62.806531859749001</v>
      </c>
      <c r="Q31" s="285">
        <v>1584.12</v>
      </c>
      <c r="R31" s="285">
        <v>0</v>
      </c>
      <c r="S31" s="285">
        <v>0</v>
      </c>
      <c r="T31" s="285">
        <v>0</v>
      </c>
      <c r="U31" s="285">
        <v>0</v>
      </c>
      <c r="V31" s="285">
        <v>0</v>
      </c>
      <c r="W31" s="285">
        <v>0</v>
      </c>
      <c r="X31" s="285">
        <v>0</v>
      </c>
      <c r="Y31" s="285">
        <v>0</v>
      </c>
      <c r="Z31" s="285">
        <v>0</v>
      </c>
      <c r="AA31" s="285">
        <v>0</v>
      </c>
      <c r="AB31" s="285">
        <v>0</v>
      </c>
      <c r="AC31" s="285">
        <v>0</v>
      </c>
      <c r="AD31" s="285">
        <v>0</v>
      </c>
      <c r="AE31" s="285">
        <v>0</v>
      </c>
      <c r="AF31" s="285">
        <v>0</v>
      </c>
      <c r="AG31" s="285">
        <v>0</v>
      </c>
      <c r="AH31" s="285">
        <v>0</v>
      </c>
      <c r="AI31" s="285">
        <v>4954.8788787166068</v>
      </c>
      <c r="AJ31" s="285">
        <v>0</v>
      </c>
      <c r="AK31" s="285">
        <v>0</v>
      </c>
      <c r="AL31" s="285">
        <v>0</v>
      </c>
      <c r="AM31" s="285">
        <v>0</v>
      </c>
      <c r="AN31" s="285">
        <v>0</v>
      </c>
      <c r="AO31" s="285">
        <v>0</v>
      </c>
      <c r="AP31" s="285">
        <v>16117.75</v>
      </c>
      <c r="AQ31" s="285">
        <v>0</v>
      </c>
      <c r="AR31" s="285">
        <v>0</v>
      </c>
      <c r="AS31" s="286">
        <v>24618.355410576354</v>
      </c>
      <c r="AT31" s="287"/>
    </row>
    <row r="32" spans="2:46" s="239" customFormat="1" ht="30" customHeight="1">
      <c r="B32" s="242"/>
      <c r="C32" s="262" t="s">
        <v>188</v>
      </c>
      <c r="D32" s="289"/>
      <c r="E32" s="289"/>
      <c r="F32" s="289"/>
      <c r="G32" s="289"/>
      <c r="H32" s="289"/>
      <c r="I32" s="289"/>
      <c r="J32" s="289"/>
      <c r="K32" s="289"/>
      <c r="L32" s="289"/>
      <c r="M32" s="289"/>
      <c r="N32" s="289"/>
      <c r="O32" s="289"/>
      <c r="P32" s="289"/>
      <c r="Q32" s="289"/>
      <c r="R32" s="289"/>
      <c r="S32" s="289"/>
      <c r="T32" s="289"/>
      <c r="U32" s="289"/>
      <c r="V32" s="289"/>
      <c r="W32" s="289"/>
      <c r="X32" s="289"/>
      <c r="Y32" s="289"/>
      <c r="Z32" s="289"/>
      <c r="AA32" s="289"/>
      <c r="AB32" s="289"/>
      <c r="AC32" s="289"/>
      <c r="AD32" s="289"/>
      <c r="AE32" s="289"/>
      <c r="AF32" s="289"/>
      <c r="AG32" s="289"/>
      <c r="AH32" s="289"/>
      <c r="AI32" s="289"/>
      <c r="AJ32" s="289"/>
      <c r="AK32" s="289"/>
      <c r="AL32" s="289"/>
      <c r="AM32" s="289"/>
      <c r="AN32" s="289"/>
      <c r="AO32" s="289"/>
      <c r="AP32" s="289"/>
      <c r="AQ32" s="289"/>
      <c r="AR32" s="289"/>
      <c r="AS32" s="292"/>
      <c r="AT32" s="293"/>
    </row>
    <row r="33" spans="2:46" s="2" customFormat="1" ht="18" customHeight="1">
      <c r="B33" s="9"/>
      <c r="C33" s="263" t="s">
        <v>222</v>
      </c>
      <c r="D33" s="295"/>
      <c r="E33" s="295"/>
      <c r="F33" s="295"/>
      <c r="G33" s="295"/>
      <c r="H33" s="295"/>
      <c r="I33" s="295"/>
      <c r="J33" s="295">
        <v>14.636091</v>
      </c>
      <c r="K33" s="295"/>
      <c r="L33" s="295"/>
      <c r="M33" s="295"/>
      <c r="N33" s="295">
        <v>0</v>
      </c>
      <c r="O33" s="295"/>
      <c r="P33" s="295">
        <v>0</v>
      </c>
      <c r="Q33" s="295">
        <v>0</v>
      </c>
      <c r="R33" s="295"/>
      <c r="S33" s="295"/>
      <c r="T33" s="295"/>
      <c r="U33" s="295"/>
      <c r="V33" s="295"/>
      <c r="W33" s="295"/>
      <c r="X33" s="295"/>
      <c r="Y33" s="295"/>
      <c r="Z33" s="295"/>
      <c r="AA33" s="295"/>
      <c r="AB33" s="295"/>
      <c r="AC33" s="295"/>
      <c r="AD33" s="295"/>
      <c r="AE33" s="295"/>
      <c r="AF33" s="295"/>
      <c r="AG33" s="295"/>
      <c r="AH33" s="295"/>
      <c r="AI33" s="295">
        <v>0</v>
      </c>
      <c r="AJ33" s="295"/>
      <c r="AK33" s="295"/>
      <c r="AL33" s="295"/>
      <c r="AM33" s="295"/>
      <c r="AN33" s="295"/>
      <c r="AO33" s="295"/>
      <c r="AP33" s="295">
        <v>1976.0395875000099</v>
      </c>
      <c r="AQ33" s="373"/>
      <c r="AR33" s="295"/>
      <c r="AS33" s="286">
        <v>1990.67567850001</v>
      </c>
      <c r="AT33" s="287"/>
    </row>
    <row r="34" spans="2:46" s="2" customFormat="1" ht="18" customHeight="1">
      <c r="B34" s="10"/>
      <c r="C34" s="264" t="s">
        <v>223</v>
      </c>
      <c r="D34" s="309"/>
      <c r="E34" s="309"/>
      <c r="F34" s="309"/>
      <c r="G34" s="309"/>
      <c r="H34" s="309"/>
      <c r="I34" s="309"/>
      <c r="J34" s="309">
        <v>5.5601719999999997</v>
      </c>
      <c r="K34" s="295"/>
      <c r="L34" s="309"/>
      <c r="M34" s="309"/>
      <c r="N34" s="309">
        <v>2.2507419999999998</v>
      </c>
      <c r="O34" s="309"/>
      <c r="P34" s="309">
        <v>0.72400399999999998</v>
      </c>
      <c r="Q34" s="309">
        <v>13.720618</v>
      </c>
      <c r="R34" s="309"/>
      <c r="S34" s="309"/>
      <c r="T34" s="309"/>
      <c r="U34" s="309"/>
      <c r="V34" s="309"/>
      <c r="W34" s="309"/>
      <c r="X34" s="309"/>
      <c r="Y34" s="309"/>
      <c r="Z34" s="309"/>
      <c r="AA34" s="309"/>
      <c r="AB34" s="309"/>
      <c r="AC34" s="309"/>
      <c r="AD34" s="309"/>
      <c r="AE34" s="309"/>
      <c r="AF34" s="309"/>
      <c r="AG34" s="309"/>
      <c r="AH34" s="309"/>
      <c r="AI34" s="309">
        <v>140.124786</v>
      </c>
      <c r="AJ34" s="309"/>
      <c r="AK34" s="309"/>
      <c r="AL34" s="309"/>
      <c r="AM34" s="309"/>
      <c r="AN34" s="309"/>
      <c r="AO34" s="309"/>
      <c r="AP34" s="309">
        <v>168.14400000000001</v>
      </c>
      <c r="AQ34" s="373"/>
      <c r="AR34" s="309"/>
      <c r="AS34" s="286">
        <v>330.52432199999998</v>
      </c>
      <c r="AT34" s="306"/>
    </row>
    <row r="35" spans="2:46" s="2" customFormat="1" ht="51.75" customHeight="1">
      <c r="B35" s="307"/>
      <c r="C35" s="392" t="s">
        <v>221</v>
      </c>
      <c r="D35" s="392"/>
      <c r="E35" s="392"/>
      <c r="F35" s="392"/>
      <c r="G35" s="392"/>
      <c r="H35" s="392"/>
      <c r="I35" s="392"/>
      <c r="J35" s="392"/>
      <c r="K35" s="392"/>
      <c r="L35" s="392"/>
      <c r="M35" s="392"/>
      <c r="N35" s="392"/>
      <c r="O35" s="392"/>
      <c r="P35" s="392"/>
      <c r="Q35" s="392"/>
      <c r="R35" s="392"/>
      <c r="S35" s="392"/>
      <c r="T35" s="392"/>
      <c r="U35" s="392"/>
      <c r="V35" s="392"/>
      <c r="W35" s="392"/>
      <c r="X35" s="392"/>
      <c r="Y35" s="392"/>
      <c r="Z35" s="392"/>
      <c r="AA35" s="392"/>
      <c r="AB35" s="392"/>
      <c r="AC35" s="392"/>
      <c r="AD35" s="392"/>
      <c r="AE35" s="392"/>
      <c r="AF35" s="392"/>
      <c r="AG35" s="392"/>
      <c r="AH35" s="392"/>
      <c r="AI35" s="392"/>
      <c r="AJ35" s="392"/>
      <c r="AK35" s="392"/>
      <c r="AL35" s="392"/>
      <c r="AM35" s="392"/>
      <c r="AN35" s="392"/>
      <c r="AO35" s="392"/>
      <c r="AP35" s="392"/>
      <c r="AQ35" s="392"/>
      <c r="AR35" s="392"/>
      <c r="AS35" s="392"/>
      <c r="AT35" s="308"/>
    </row>
    <row r="36" spans="2:46" s="2" customFormat="1" ht="18" customHeight="1">
      <c r="B36" s="7"/>
      <c r="C36" s="26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11"/>
      <c r="AP36" s="11"/>
      <c r="AQ36" s="11"/>
      <c r="AR36" s="1"/>
      <c r="AS36" s="1"/>
      <c r="AT36" s="1"/>
    </row>
    <row r="37" spans="2:46" s="2" customFormat="1" ht="18" customHeight="1">
      <c r="B37" s="7"/>
      <c r="C37" s="26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11"/>
      <c r="AP37" s="11"/>
      <c r="AQ37" s="11"/>
      <c r="AR37" s="1"/>
      <c r="AS37" s="1"/>
      <c r="AT37" s="1"/>
    </row>
  </sheetData>
  <sheetProtection formatCells="0" formatColumns="0" formatRows="0"/>
  <mergeCells count="5">
    <mergeCell ref="C2:AS2"/>
    <mergeCell ref="C3:AS3"/>
    <mergeCell ref="C4:AS4"/>
    <mergeCell ref="C5:AS5"/>
    <mergeCell ref="C35:AS35"/>
  </mergeCells>
  <conditionalFormatting sqref="AS30:AT30 D31:AT31 D25:AT29 D9:AT12 D20:AT23 D14:AT17 D33:AP34 AR33:AT34">
    <cfRule type="expression" dxfId="1" priority="1" stopIfTrue="1">
      <formula>AND(D9&lt;&gt;"",OR(D9&lt;0,NOT(ISNUMBER(D9))))</formula>
    </cfRule>
  </conditionalFormatting>
  <pageMargins left="0.74803149606299213" right="0.39370078740157483" top="0.98425196850393704" bottom="0.98425196850393704" header="0.51181102362204722" footer="0.51181102362204722"/>
  <pageSetup paperSize="9" scale="8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2</DocSecurity>
  <ScaleCrop>false</ScaleCrop>
  <HeadingPairs>
    <vt:vector size="4" baseType="variant">
      <vt:variant>
        <vt:lpstr>Листы</vt:lpstr>
      </vt:variant>
      <vt:variant>
        <vt:i4>14</vt:i4>
      </vt:variant>
      <vt:variant>
        <vt:lpstr>Именованные диапазоны</vt:lpstr>
      </vt:variant>
      <vt:variant>
        <vt:i4>11</vt:i4>
      </vt:variant>
    </vt:vector>
  </HeadingPairs>
  <TitlesOfParts>
    <vt:vector size="25" baseType="lpstr">
      <vt:lpstr>Info</vt:lpstr>
      <vt:lpstr>General_Checks</vt:lpstr>
      <vt:lpstr>O1</vt:lpstr>
      <vt:lpstr>OUT_1_Check</vt:lpstr>
      <vt:lpstr>O2</vt:lpstr>
      <vt:lpstr>O3</vt:lpstr>
      <vt:lpstr>Info_RUS</vt:lpstr>
      <vt:lpstr>O1_RUS</vt:lpstr>
      <vt:lpstr>O2_RUS</vt:lpstr>
      <vt:lpstr>O3_RUS</vt:lpstr>
      <vt:lpstr>OUT_2_Check</vt:lpstr>
      <vt:lpstr>OUT_3_Check</vt:lpstr>
      <vt:lpstr>OUT_4_Check</vt:lpstr>
      <vt:lpstr>CDS_Check</vt:lpstr>
      <vt:lpstr>Info!Область_печати</vt:lpstr>
      <vt:lpstr>Info_RUS!Область_печати</vt:lpstr>
      <vt:lpstr>'O1'!Область_печати</vt:lpstr>
      <vt:lpstr>O1_RUS!Область_печати</vt:lpstr>
      <vt:lpstr>'O2'!Область_печати</vt:lpstr>
      <vt:lpstr>O2_RUS!Область_печати</vt:lpstr>
      <vt:lpstr>'O3'!Область_печати</vt:lpstr>
      <vt:lpstr>O3_RUS!Область_печати</vt:lpstr>
      <vt:lpstr>OUT_1_Check!Область_печати</vt:lpstr>
      <vt:lpstr>OUT_3_Check!Область_печати</vt:lpstr>
      <vt:lpstr>OUT_4_Check!Область_печати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2016-12-28T13:53:45Z</cp:lastPrinted>
  <dcterms:created xsi:type="dcterms:W3CDTF">2000-03-23T14:24:07Z</dcterms:created>
  <dcterms:modified xsi:type="dcterms:W3CDTF">2019-10-07T14:18:33Z</dcterms:modified>
</cp:coreProperties>
</file>