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24226"/>
  <bookViews>
    <workbookView xWindow="1290" yWindow="960" windowWidth="9645" windowHeight="5160" tabRatio="714" activeTab="2"/>
  </bookViews>
  <sheets>
    <sheet name="Banks" sheetId="45" r:id="rId1"/>
    <sheet name="OUT_1RUS" sheetId="42" r:id="rId2"/>
    <sheet name="OUT_2RUS" sheetId="47" r:id="rId3"/>
    <sheet name="OUT_3RUS" sheetId="49" r:id="rId4"/>
    <sheet name="OUT_4RUS" sheetId="43" r:id="rId5"/>
    <sheet name="Complementary_Inf_Rus" sheetId="44" r:id="rId6"/>
    <sheet name="General_Checks" sheetId="27" state="hidden" r:id="rId7"/>
    <sheet name="OUT_1" sheetId="2" r:id="rId8"/>
    <sheet name="OUT_1_Check" sheetId="19" state="hidden" r:id="rId9"/>
    <sheet name="OUT_2_Check" sheetId="21" state="hidden" r:id="rId10"/>
    <sheet name="OUT_3_Check" sheetId="22" state="hidden" r:id="rId11"/>
    <sheet name="OUT_2" sheetId="46" r:id="rId12"/>
    <sheet name="OUT_3" sheetId="48" r:id="rId13"/>
    <sheet name="OUT_4" sheetId="14" r:id="rId14"/>
    <sheet name="Complementary_Inf" sheetId="39" r:id="rId15"/>
    <sheet name="OUT_4_Check" sheetId="28" state="hidden" r:id="rId16"/>
    <sheet name="CDS_Check" sheetId="36" state="hidden" r:id="rId17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4">Complementary_Inf!$A$1:$E$19</definedName>
    <definedName name="_xlnm.Print_Area" localSheetId="5">Complementary_Inf_Rus!$A$1:$E$19</definedName>
    <definedName name="_xlnm.Print_Area" localSheetId="7">OUT_1!$A$1:$AS$55</definedName>
    <definedName name="_xlnm.Print_Area" localSheetId="8">OUT_1_Check!$A$1:$AJ$56</definedName>
    <definedName name="_xlnm.Print_Area" localSheetId="1">OUT_1RUS!$A$1:$AS$55</definedName>
    <definedName name="_xlnm.Print_Area" localSheetId="11">OUT_2!$A$1:$M$52</definedName>
    <definedName name="_xlnm.Print_Area" localSheetId="9">OUT_2_Check!#REF!</definedName>
    <definedName name="_xlnm.Print_Area" localSheetId="2">OUT_2RUS!$A$1:$M$52</definedName>
    <definedName name="_xlnm.Print_Area" localSheetId="12">OUT_3!$A$1:$H$49</definedName>
    <definedName name="_xlnm.Print_Area" localSheetId="10">OUT_3_Check!$A$1:$O$43</definedName>
    <definedName name="_xlnm.Print_Area" localSheetId="3">OUT_3RUS!$A$1:$H$49</definedName>
    <definedName name="_xlnm.Print_Area" localSheetId="13">OUT_4!$A$1:$P$37</definedName>
    <definedName name="_xlnm.Print_Area" localSheetId="15">OUT_4_Check!$A$1:$S$38</definedName>
    <definedName name="_xlnm.Print_Area" localSheetId="4">OUT_4RUS!$A$1:$P$34</definedName>
  </definedNames>
  <calcPr calcId="162913"/>
</workbook>
</file>

<file path=xl/calcChain.xml><?xml version="1.0" encoding="utf-8"?>
<calcChain xmlns="http://schemas.openxmlformats.org/spreadsheetml/2006/main">
  <c r="M15" i="46" l="1"/>
  <c r="M15" i="47" s="1"/>
  <c r="M14" i="46"/>
  <c r="M35" i="46"/>
  <c r="M34" i="46"/>
  <c r="F30" i="49"/>
  <c r="E30" i="49"/>
  <c r="D30" i="49"/>
  <c r="F29" i="49"/>
  <c r="E29" i="49"/>
  <c r="D29" i="49"/>
  <c r="F28" i="49"/>
  <c r="E28" i="49"/>
  <c r="D28" i="49"/>
  <c r="G24" i="49"/>
  <c r="F24" i="49"/>
  <c r="E24" i="49"/>
  <c r="D24" i="49"/>
  <c r="F23" i="49"/>
  <c r="E23" i="49"/>
  <c r="D23" i="49"/>
  <c r="F22" i="49"/>
  <c r="E22" i="49"/>
  <c r="D22" i="49"/>
  <c r="D17" i="49"/>
  <c r="E17" i="49"/>
  <c r="F17" i="49"/>
  <c r="D18" i="49"/>
  <c r="E18" i="49"/>
  <c r="F18" i="49"/>
  <c r="D19" i="49"/>
  <c r="D33" i="49" s="1"/>
  <c r="E16" i="49"/>
  <c r="F16" i="49"/>
  <c r="G16" i="49"/>
  <c r="D16" i="49"/>
  <c r="G47" i="49"/>
  <c r="F47" i="49"/>
  <c r="E47" i="49"/>
  <c r="D47" i="49"/>
  <c r="G46" i="49"/>
  <c r="G45" i="49"/>
  <c r="G44" i="49"/>
  <c r="G40" i="49"/>
  <c r="F40" i="49"/>
  <c r="E40" i="49"/>
  <c r="D40" i="49"/>
  <c r="G39" i="49"/>
  <c r="G38" i="49"/>
  <c r="G37" i="49"/>
  <c r="G30" i="48"/>
  <c r="G30" i="49" s="1"/>
  <c r="G29" i="48"/>
  <c r="G29" i="49"/>
  <c r="G28" i="48"/>
  <c r="G28" i="49" s="1"/>
  <c r="G24" i="48"/>
  <c r="G23" i="48"/>
  <c r="G23" i="49" s="1"/>
  <c r="G22" i="48"/>
  <c r="G22" i="49" s="1"/>
  <c r="F31" i="48"/>
  <c r="E31" i="48"/>
  <c r="E31" i="49" s="1"/>
  <c r="D31" i="48"/>
  <c r="D31" i="49"/>
  <c r="F25" i="48"/>
  <c r="F25" i="49" s="1"/>
  <c r="E25" i="48"/>
  <c r="E25" i="49" s="1"/>
  <c r="D25" i="48"/>
  <c r="D25" i="49" s="1"/>
  <c r="G18" i="48"/>
  <c r="G18" i="49" s="1"/>
  <c r="G16" i="48"/>
  <c r="G17" i="48"/>
  <c r="G17" i="49" s="1"/>
  <c r="E19" i="48"/>
  <c r="E19" i="49" s="1"/>
  <c r="F19" i="48"/>
  <c r="F19" i="49" s="1"/>
  <c r="F33" i="49" s="1"/>
  <c r="F33" i="48"/>
  <c r="D19" i="48"/>
  <c r="F47" i="48"/>
  <c r="E47" i="48"/>
  <c r="D47" i="48"/>
  <c r="G46" i="48"/>
  <c r="G45" i="48"/>
  <c r="G44" i="48"/>
  <c r="F40" i="48"/>
  <c r="G40" i="48"/>
  <c r="E40" i="48"/>
  <c r="D40" i="48"/>
  <c r="G39" i="48"/>
  <c r="G38" i="48"/>
  <c r="G37" i="48"/>
  <c r="M35" i="47"/>
  <c r="M34" i="47"/>
  <c r="L36" i="47"/>
  <c r="L35" i="47"/>
  <c r="L34" i="47"/>
  <c r="K36" i="47"/>
  <c r="K35" i="47"/>
  <c r="K34" i="47"/>
  <c r="J36" i="47"/>
  <c r="J35" i="47"/>
  <c r="J34" i="47"/>
  <c r="I36" i="47"/>
  <c r="I35" i="47"/>
  <c r="I34" i="47"/>
  <c r="H36" i="47"/>
  <c r="H35" i="47"/>
  <c r="H34" i="47"/>
  <c r="G36" i="47"/>
  <c r="G35" i="47"/>
  <c r="G34" i="47"/>
  <c r="F36" i="47"/>
  <c r="F35" i="47"/>
  <c r="F34" i="47"/>
  <c r="E36" i="47"/>
  <c r="E35" i="47"/>
  <c r="E34" i="47"/>
  <c r="D35" i="47"/>
  <c r="D36" i="47"/>
  <c r="D34" i="47"/>
  <c r="L28" i="47"/>
  <c r="L29" i="47"/>
  <c r="K28" i="47"/>
  <c r="K29" i="47"/>
  <c r="K31" i="47"/>
  <c r="J28" i="47"/>
  <c r="J29" i="47"/>
  <c r="I28" i="47"/>
  <c r="I29" i="47"/>
  <c r="H28" i="47"/>
  <c r="H29" i="47"/>
  <c r="G28" i="47"/>
  <c r="G29" i="47"/>
  <c r="F28" i="47"/>
  <c r="F29" i="47"/>
  <c r="E28" i="47"/>
  <c r="E29" i="47"/>
  <c r="D28" i="47"/>
  <c r="D29" i="47"/>
  <c r="L27" i="47"/>
  <c r="K27" i="47"/>
  <c r="J27" i="47"/>
  <c r="I27" i="47"/>
  <c r="H27" i="47"/>
  <c r="G27" i="47"/>
  <c r="F27" i="47"/>
  <c r="E27" i="47"/>
  <c r="D27" i="47"/>
  <c r="L15" i="47"/>
  <c r="L16" i="47"/>
  <c r="K16" i="47"/>
  <c r="K15" i="47"/>
  <c r="J16" i="47"/>
  <c r="J15" i="47"/>
  <c r="I15" i="47"/>
  <c r="I16" i="47"/>
  <c r="H15" i="47"/>
  <c r="H16" i="47"/>
  <c r="H18" i="47"/>
  <c r="H19" i="47"/>
  <c r="H20" i="47"/>
  <c r="H21" i="47"/>
  <c r="M21" i="47" s="1"/>
  <c r="H22" i="47"/>
  <c r="H23" i="47"/>
  <c r="M23" i="47" s="1"/>
  <c r="G15" i="47"/>
  <c r="G16" i="47"/>
  <c r="F15" i="47"/>
  <c r="F16" i="47"/>
  <c r="E15" i="47"/>
  <c r="E16" i="47"/>
  <c r="D15" i="47"/>
  <c r="D16" i="47"/>
  <c r="M14" i="47"/>
  <c r="L14" i="47"/>
  <c r="K14" i="47"/>
  <c r="J14" i="47"/>
  <c r="I14" i="47"/>
  <c r="H14" i="47"/>
  <c r="G14" i="47"/>
  <c r="F14" i="47"/>
  <c r="E14" i="47"/>
  <c r="D14" i="47"/>
  <c r="M48" i="47"/>
  <c r="M47" i="47"/>
  <c r="L24" i="47"/>
  <c r="K24" i="47"/>
  <c r="J24" i="47"/>
  <c r="I24" i="47"/>
  <c r="G24" i="47"/>
  <c r="F24" i="47"/>
  <c r="D24" i="47"/>
  <c r="M24" i="47" s="1"/>
  <c r="M22" i="47"/>
  <c r="E37" i="46"/>
  <c r="E37" i="47"/>
  <c r="E30" i="46"/>
  <c r="E30" i="47"/>
  <c r="E17" i="46"/>
  <c r="E17" i="47" s="1"/>
  <c r="E43" i="47" s="1"/>
  <c r="M48" i="46"/>
  <c r="M47" i="46"/>
  <c r="L37" i="46"/>
  <c r="L37" i="47"/>
  <c r="K37" i="46"/>
  <c r="K37" i="47"/>
  <c r="J37" i="46"/>
  <c r="J37" i="47" s="1"/>
  <c r="I37" i="46"/>
  <c r="I37" i="47"/>
  <c r="H37" i="46"/>
  <c r="H37" i="47"/>
  <c r="G37" i="46"/>
  <c r="G37" i="47"/>
  <c r="F37" i="46"/>
  <c r="F37" i="47" s="1"/>
  <c r="M38" i="47" s="1"/>
  <c r="D37" i="46"/>
  <c r="M36" i="46"/>
  <c r="M36" i="47" s="1"/>
  <c r="L30" i="46"/>
  <c r="K30" i="46"/>
  <c r="K30" i="47" s="1"/>
  <c r="J30" i="46"/>
  <c r="J30" i="47" s="1"/>
  <c r="I30" i="46"/>
  <c r="I30" i="47"/>
  <c r="H30" i="46"/>
  <c r="H30" i="47" s="1"/>
  <c r="G30" i="46"/>
  <c r="G30" i="47" s="1"/>
  <c r="F30" i="46"/>
  <c r="F30" i="47" s="1"/>
  <c r="D30" i="46"/>
  <c r="D30" i="47"/>
  <c r="M29" i="46"/>
  <c r="M29" i="47" s="1"/>
  <c r="M28" i="46"/>
  <c r="M28" i="47"/>
  <c r="M27" i="46"/>
  <c r="M27" i="47"/>
  <c r="L24" i="46"/>
  <c r="K24" i="46"/>
  <c r="J24" i="46"/>
  <c r="I24" i="46"/>
  <c r="H24" i="46"/>
  <c r="H24" i="47" s="1"/>
  <c r="G24" i="46"/>
  <c r="F24" i="46"/>
  <c r="D24" i="46"/>
  <c r="M23" i="46"/>
  <c r="M22" i="46"/>
  <c r="M21" i="46"/>
  <c r="L17" i="46"/>
  <c r="L17" i="47" s="1"/>
  <c r="L43" i="47" s="1"/>
  <c r="K17" i="46"/>
  <c r="K17" i="47" s="1"/>
  <c r="K43" i="46"/>
  <c r="J17" i="46"/>
  <c r="J17" i="47" s="1"/>
  <c r="I17" i="46"/>
  <c r="I17" i="47" s="1"/>
  <c r="I43" i="47" s="1"/>
  <c r="H17" i="46"/>
  <c r="H17" i="47" s="1"/>
  <c r="H43" i="47" s="1"/>
  <c r="G17" i="46"/>
  <c r="G17" i="47" s="1"/>
  <c r="G43" i="47" s="1"/>
  <c r="F17" i="46"/>
  <c r="F17" i="47" s="1"/>
  <c r="F43" i="47" s="1"/>
  <c r="F43" i="46"/>
  <c r="D17" i="46"/>
  <c r="M17" i="46" s="1"/>
  <c r="M16" i="46"/>
  <c r="M16" i="47" s="1"/>
  <c r="D17" i="36"/>
  <c r="E9" i="27" s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AS15" i="2"/>
  <c r="AS16" i="2"/>
  <c r="AS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22" i="2"/>
  <c r="AS23" i="2"/>
  <c r="AS24" i="2"/>
  <c r="D25" i="2"/>
  <c r="AS25" i="2" s="1"/>
  <c r="AS26" i="19" s="1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9" i="2"/>
  <c r="AS30" i="2"/>
  <c r="AS31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6" i="2"/>
  <c r="AS37" i="2"/>
  <c r="AS38" i="2"/>
  <c r="D39" i="2"/>
  <c r="D42" i="2" s="1"/>
  <c r="E39" i="2"/>
  <c r="F39" i="2"/>
  <c r="G39" i="2"/>
  <c r="H39" i="2"/>
  <c r="I39" i="2"/>
  <c r="J39" i="2"/>
  <c r="J42" i="2" s="1"/>
  <c r="K39" i="2"/>
  <c r="L39" i="2"/>
  <c r="L42" i="2" s="1"/>
  <c r="M39" i="2"/>
  <c r="N39" i="2"/>
  <c r="O39" i="2"/>
  <c r="P39" i="2"/>
  <c r="Q39" i="2"/>
  <c r="R39" i="2"/>
  <c r="R42" i="2" s="1"/>
  <c r="S39" i="2"/>
  <c r="T39" i="2"/>
  <c r="T42" i="2" s="1"/>
  <c r="U39" i="2"/>
  <c r="V39" i="2"/>
  <c r="W39" i="2"/>
  <c r="X39" i="2"/>
  <c r="Y39" i="2"/>
  <c r="Z39" i="2"/>
  <c r="Z42" i="2" s="1"/>
  <c r="AA39" i="2"/>
  <c r="AB39" i="2"/>
  <c r="AB42" i="2" s="1"/>
  <c r="AC39" i="2"/>
  <c r="AD39" i="2"/>
  <c r="AE39" i="2"/>
  <c r="AF39" i="2"/>
  <c r="AG39" i="2"/>
  <c r="AH39" i="2"/>
  <c r="AH42" i="2" s="1"/>
  <c r="AI39" i="2"/>
  <c r="AJ39" i="2"/>
  <c r="AJ42" i="2" s="1"/>
  <c r="AK39" i="2"/>
  <c r="AL39" i="2"/>
  <c r="AM39" i="2"/>
  <c r="AN39" i="2"/>
  <c r="AO39" i="2"/>
  <c r="AP39" i="2"/>
  <c r="AP42" i="2" s="1"/>
  <c r="AQ39" i="2"/>
  <c r="AR39" i="2"/>
  <c r="AR42" i="2" s="1"/>
  <c r="E42" i="2"/>
  <c r="E46" i="2" s="1"/>
  <c r="E47" i="19" s="1"/>
  <c r="F42" i="2"/>
  <c r="H42" i="2"/>
  <c r="H46" i="2" s="1"/>
  <c r="H47" i="19" s="1"/>
  <c r="I42" i="2"/>
  <c r="K42" i="2"/>
  <c r="M42" i="2"/>
  <c r="N42" i="2"/>
  <c r="N46" i="2" s="1"/>
  <c r="N47" i="19" s="1"/>
  <c r="O42" i="2"/>
  <c r="P42" i="2"/>
  <c r="Q42" i="2"/>
  <c r="S42" i="2"/>
  <c r="U42" i="2"/>
  <c r="V42" i="2"/>
  <c r="V46" i="2" s="1"/>
  <c r="V47" i="19" s="1"/>
  <c r="W42" i="2"/>
  <c r="X42" i="2"/>
  <c r="Y42" i="2"/>
  <c r="AA42" i="2"/>
  <c r="AC42" i="2"/>
  <c r="AD42" i="2"/>
  <c r="AD46" i="2" s="1"/>
  <c r="AD47" i="19" s="1"/>
  <c r="AE42" i="2"/>
  <c r="AF42" i="2"/>
  <c r="AG42" i="2"/>
  <c r="AI42" i="2"/>
  <c r="AK42" i="2"/>
  <c r="AL42" i="2"/>
  <c r="AL46" i="2" s="1"/>
  <c r="AL47" i="19" s="1"/>
  <c r="AM42" i="2"/>
  <c r="AN42" i="2"/>
  <c r="AO42" i="2"/>
  <c r="AQ42" i="2"/>
  <c r="F46" i="2"/>
  <c r="I46" i="2"/>
  <c r="K46" i="2"/>
  <c r="M46" i="2"/>
  <c r="O46" i="2"/>
  <c r="P46" i="2"/>
  <c r="Q46" i="2"/>
  <c r="S46" i="2"/>
  <c r="U46" i="2"/>
  <c r="W46" i="2"/>
  <c r="X46" i="2"/>
  <c r="Y46" i="2"/>
  <c r="AA46" i="2"/>
  <c r="AC46" i="2"/>
  <c r="AE46" i="2"/>
  <c r="AF46" i="2"/>
  <c r="AG46" i="2"/>
  <c r="AI46" i="2"/>
  <c r="AK46" i="2"/>
  <c r="AM46" i="2"/>
  <c r="AN46" i="2"/>
  <c r="AO46" i="2"/>
  <c r="AQ46" i="2"/>
  <c r="AS50" i="2"/>
  <c r="AS51" i="2"/>
  <c r="AS16" i="19"/>
  <c r="AS17" i="19"/>
  <c r="AS18" i="19"/>
  <c r="D19" i="19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AC19" i="19"/>
  <c r="AD19" i="19"/>
  <c r="AE19" i="19"/>
  <c r="AF19" i="19"/>
  <c r="AG19" i="19"/>
  <c r="AH19" i="19"/>
  <c r="AI19" i="19"/>
  <c r="AJ19" i="19"/>
  <c r="AK19" i="19"/>
  <c r="AL19" i="19"/>
  <c r="AM19" i="19"/>
  <c r="AN19" i="19"/>
  <c r="AO19" i="19"/>
  <c r="AP19" i="19"/>
  <c r="AQ19" i="19"/>
  <c r="AR19" i="19"/>
  <c r="AS23" i="19"/>
  <c r="AS24" i="19"/>
  <c r="AS25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AD26" i="19"/>
  <c r="AE26" i="19"/>
  <c r="AF26" i="19"/>
  <c r="AG26" i="19"/>
  <c r="AH26" i="19"/>
  <c r="AI26" i="19"/>
  <c r="AJ26" i="19"/>
  <c r="AK26" i="19"/>
  <c r="AL26" i="19"/>
  <c r="AM26" i="19"/>
  <c r="AN26" i="19"/>
  <c r="AO26" i="19"/>
  <c r="AP26" i="19"/>
  <c r="AQ26" i="19"/>
  <c r="AR26" i="19"/>
  <c r="AS30" i="19"/>
  <c r="AS31" i="19"/>
  <c r="AS32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AC33" i="19"/>
  <c r="AD33" i="19"/>
  <c r="AE33" i="19"/>
  <c r="AF33" i="19"/>
  <c r="AG33" i="19"/>
  <c r="AH33" i="19"/>
  <c r="AI33" i="19"/>
  <c r="AJ33" i="19"/>
  <c r="AK33" i="19"/>
  <c r="AL33" i="19"/>
  <c r="AM33" i="19"/>
  <c r="AN33" i="19"/>
  <c r="AO33" i="19"/>
  <c r="AP33" i="19"/>
  <c r="AQ33" i="19"/>
  <c r="AR33" i="19"/>
  <c r="AS37" i="19"/>
  <c r="AS38" i="19"/>
  <c r="AS39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AD40" i="19"/>
  <c r="AE40" i="19"/>
  <c r="AF40" i="19"/>
  <c r="AG40" i="19"/>
  <c r="AH40" i="19"/>
  <c r="AI40" i="19"/>
  <c r="AJ40" i="19"/>
  <c r="AK40" i="19"/>
  <c r="AL40" i="19"/>
  <c r="AM40" i="19"/>
  <c r="AN40" i="19"/>
  <c r="AO40" i="19"/>
  <c r="AP40" i="19"/>
  <c r="AQ40" i="19"/>
  <c r="AR40" i="19"/>
  <c r="E43" i="19"/>
  <c r="F43" i="19"/>
  <c r="H43" i="19"/>
  <c r="I43" i="19"/>
  <c r="K43" i="19"/>
  <c r="M43" i="19"/>
  <c r="N43" i="19"/>
  <c r="O43" i="19"/>
  <c r="P43" i="19"/>
  <c r="Q43" i="19"/>
  <c r="S43" i="19"/>
  <c r="U43" i="19"/>
  <c r="V43" i="19"/>
  <c r="W43" i="19"/>
  <c r="X43" i="19"/>
  <c r="Y43" i="19"/>
  <c r="AA43" i="19"/>
  <c r="AC43" i="19"/>
  <c r="AD43" i="19"/>
  <c r="AE43" i="19"/>
  <c r="AF43" i="19"/>
  <c r="AG43" i="19"/>
  <c r="AI43" i="19"/>
  <c r="AK43" i="19"/>
  <c r="AL43" i="19"/>
  <c r="AM43" i="19"/>
  <c r="AN43" i="19"/>
  <c r="AO43" i="19"/>
  <c r="AQ43" i="19"/>
  <c r="F47" i="19"/>
  <c r="I47" i="19"/>
  <c r="K47" i="19"/>
  <c r="M47" i="19"/>
  <c r="O47" i="19"/>
  <c r="P47" i="19"/>
  <c r="Q47" i="19"/>
  <c r="S47" i="19"/>
  <c r="U47" i="19"/>
  <c r="W47" i="19"/>
  <c r="X47" i="19"/>
  <c r="Y47" i="19"/>
  <c r="AA47" i="19"/>
  <c r="AC47" i="19"/>
  <c r="AE47" i="19"/>
  <c r="AF47" i="19"/>
  <c r="AG47" i="19"/>
  <c r="AI47" i="19"/>
  <c r="AK47" i="19"/>
  <c r="AM47" i="19"/>
  <c r="AN47" i="19"/>
  <c r="AO47" i="19"/>
  <c r="AQ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/>
  <c r="E18" i="42"/>
  <c r="F18" i="42"/>
  <c r="G18" i="42"/>
  <c r="H18" i="42"/>
  <c r="I18" i="42"/>
  <c r="J18" i="42"/>
  <c r="K18" i="42"/>
  <c r="L18" i="42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E19" i="42"/>
  <c r="F19" i="42"/>
  <c r="G19" i="42"/>
  <c r="H19" i="42"/>
  <c r="I19" i="42"/>
  <c r="J19" i="42"/>
  <c r="K19" i="42"/>
  <c r="L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E32" i="42"/>
  <c r="E33" i="42"/>
  <c r="F32" i="42"/>
  <c r="F33" i="42" s="1"/>
  <c r="G32" i="42"/>
  <c r="G33" i="42" s="1"/>
  <c r="H32" i="42"/>
  <c r="I32" i="42"/>
  <c r="I33" i="42" s="1"/>
  <c r="J32" i="42"/>
  <c r="J33" i="42" s="1"/>
  <c r="K32" i="42"/>
  <c r="K33" i="42" s="1"/>
  <c r="L32" i="42"/>
  <c r="M32" i="42"/>
  <c r="N32" i="42"/>
  <c r="O32" i="42"/>
  <c r="P32" i="42"/>
  <c r="Q32" i="42"/>
  <c r="R32" i="42"/>
  <c r="S32" i="42"/>
  <c r="T32" i="42"/>
  <c r="U32" i="42"/>
  <c r="V32" i="42"/>
  <c r="W32" i="42"/>
  <c r="X32" i="42"/>
  <c r="Y32" i="42"/>
  <c r="Z32" i="42"/>
  <c r="Z42" i="42" s="1"/>
  <c r="Z47" i="42" s="1"/>
  <c r="AA32" i="42"/>
  <c r="AB32" i="42"/>
  <c r="AC32" i="42"/>
  <c r="AD32" i="42"/>
  <c r="AE32" i="42"/>
  <c r="AF32" i="42"/>
  <c r="AG32" i="42"/>
  <c r="AH32" i="42"/>
  <c r="AI32" i="42"/>
  <c r="AJ32" i="42"/>
  <c r="AK32" i="42"/>
  <c r="AL32" i="42"/>
  <c r="AM32" i="42"/>
  <c r="AN32" i="42"/>
  <c r="AO32" i="42"/>
  <c r="AP32" i="42"/>
  <c r="AP42" i="42" s="1"/>
  <c r="AP47" i="42" s="1"/>
  <c r="AQ32" i="42"/>
  <c r="AR32" i="42"/>
  <c r="D33" i="42"/>
  <c r="H33" i="42"/>
  <c r="L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D42" i="42"/>
  <c r="E39" i="42"/>
  <c r="E40" i="42" s="1"/>
  <c r="F39" i="42"/>
  <c r="F42" i="42" s="1"/>
  <c r="F47" i="42" s="1"/>
  <c r="F48" i="42" s="1"/>
  <c r="G39" i="42"/>
  <c r="G42" i="42"/>
  <c r="G47" i="42" s="1"/>
  <c r="G48" i="42" s="1"/>
  <c r="H39" i="42"/>
  <c r="H42" i="42" s="1"/>
  <c r="H47" i="42" s="1"/>
  <c r="H48" i="42" s="1"/>
  <c r="I39" i="42"/>
  <c r="I42" i="42" s="1"/>
  <c r="I47" i="42" s="1"/>
  <c r="I48" i="42" s="1"/>
  <c r="J39" i="42"/>
  <c r="J42" i="42" s="1"/>
  <c r="J47" i="42" s="1"/>
  <c r="J48" i="42" s="1"/>
  <c r="K39" i="42"/>
  <c r="K42" i="42" s="1"/>
  <c r="K47" i="42" s="1"/>
  <c r="K48" i="42" s="1"/>
  <c r="L39" i="42"/>
  <c r="L42" i="42"/>
  <c r="M39" i="42"/>
  <c r="M42" i="42" s="1"/>
  <c r="M47" i="42" s="1"/>
  <c r="N39" i="42"/>
  <c r="N42" i="42"/>
  <c r="O39" i="42"/>
  <c r="O42" i="42" s="1"/>
  <c r="O47" i="42" s="1"/>
  <c r="P39" i="42"/>
  <c r="P42" i="42" s="1"/>
  <c r="P47" i="42" s="1"/>
  <c r="Q39" i="42"/>
  <c r="Q42" i="42" s="1"/>
  <c r="Q47" i="42" s="1"/>
  <c r="R39" i="42"/>
  <c r="R42" i="42" s="1"/>
  <c r="R47" i="42" s="1"/>
  <c r="S39" i="42"/>
  <c r="S42" i="42" s="1"/>
  <c r="S47" i="42" s="1"/>
  <c r="T39" i="42"/>
  <c r="T42" i="42" s="1"/>
  <c r="T47" i="42" s="1"/>
  <c r="U39" i="42"/>
  <c r="U42" i="42"/>
  <c r="U47" i="42" s="1"/>
  <c r="V39" i="42"/>
  <c r="V42" i="42" s="1"/>
  <c r="V47" i="42" s="1"/>
  <c r="W39" i="42"/>
  <c r="W42" i="42"/>
  <c r="W47" i="42" s="1"/>
  <c r="X39" i="42"/>
  <c r="X42" i="42"/>
  <c r="Y39" i="42"/>
  <c r="Y42" i="42"/>
  <c r="Y47" i="42" s="1"/>
  <c r="Z39" i="42"/>
  <c r="AA39" i="42"/>
  <c r="AA42" i="42"/>
  <c r="AA47" i="42"/>
  <c r="AB39" i="42"/>
  <c r="AB42" i="42"/>
  <c r="AC39" i="42"/>
  <c r="AC42" i="42" s="1"/>
  <c r="AC47" i="42" s="1"/>
  <c r="AD39" i="42"/>
  <c r="AD42" i="42"/>
  <c r="AE39" i="42"/>
  <c r="AE42" i="42" s="1"/>
  <c r="AE47" i="42" s="1"/>
  <c r="AF39" i="42"/>
  <c r="AF42" i="42" s="1"/>
  <c r="AF47" i="42" s="1"/>
  <c r="AG39" i="42"/>
  <c r="AG42" i="42" s="1"/>
  <c r="AG47" i="42" s="1"/>
  <c r="AH39" i="42"/>
  <c r="AH42" i="42" s="1"/>
  <c r="AH47" i="42" s="1"/>
  <c r="AI39" i="42"/>
  <c r="AI42" i="42" s="1"/>
  <c r="AI47" i="42" s="1"/>
  <c r="AJ39" i="42"/>
  <c r="AJ42" i="42" s="1"/>
  <c r="AJ47" i="42" s="1"/>
  <c r="AK39" i="42"/>
  <c r="AK42" i="42"/>
  <c r="AK47" i="42" s="1"/>
  <c r="AL39" i="42"/>
  <c r="AL42" i="42" s="1"/>
  <c r="AL47" i="42" s="1"/>
  <c r="AM39" i="42"/>
  <c r="AM42" i="42"/>
  <c r="AM47" i="42" s="1"/>
  <c r="AN39" i="42"/>
  <c r="AN42" i="42"/>
  <c r="AO39" i="42"/>
  <c r="AO42" i="42"/>
  <c r="AO47" i="42" s="1"/>
  <c r="AP39" i="42"/>
  <c r="AQ39" i="42"/>
  <c r="AQ42" i="42"/>
  <c r="AQ47" i="42"/>
  <c r="AR39" i="42"/>
  <c r="AR42" i="42"/>
  <c r="D40" i="42"/>
  <c r="G40" i="42"/>
  <c r="J40" i="42"/>
  <c r="K40" i="42"/>
  <c r="L40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P20" i="28" s="1"/>
  <c r="N18" i="14"/>
  <c r="O18" i="14"/>
  <c r="M19" i="14"/>
  <c r="N19" i="14"/>
  <c r="O19" i="14"/>
  <c r="R21" i="28" s="1"/>
  <c r="M20" i="14"/>
  <c r="P22" i="28" s="1"/>
  <c r="N20" i="14"/>
  <c r="O20" i="14"/>
  <c r="D21" i="14"/>
  <c r="E21" i="14"/>
  <c r="E23" i="28" s="1"/>
  <c r="F21" i="14"/>
  <c r="G21" i="14"/>
  <c r="H21" i="14"/>
  <c r="I21" i="14"/>
  <c r="I23" i="28" s="1"/>
  <c r="J21" i="14"/>
  <c r="K21" i="14"/>
  <c r="L21" i="14"/>
  <c r="M25" i="14"/>
  <c r="N25" i="14"/>
  <c r="O25" i="14"/>
  <c r="M26" i="14"/>
  <c r="P28" i="28" s="1"/>
  <c r="N26" i="14"/>
  <c r="O26" i="14"/>
  <c r="M27" i="14"/>
  <c r="N27" i="14"/>
  <c r="O27" i="14"/>
  <c r="R29" i="28" s="1"/>
  <c r="D28" i="14"/>
  <c r="M28" i="14" s="1"/>
  <c r="E28" i="14"/>
  <c r="N28" i="14" s="1"/>
  <c r="Q30" i="28" s="1"/>
  <c r="F28" i="14"/>
  <c r="O28" i="14" s="1"/>
  <c r="R30" i="28" s="1"/>
  <c r="G28" i="14"/>
  <c r="H28" i="14"/>
  <c r="I28" i="14"/>
  <c r="J28" i="14"/>
  <c r="K28" i="14"/>
  <c r="L28" i="14"/>
  <c r="N30" i="28" s="1"/>
  <c r="M32" i="14"/>
  <c r="N32" i="14"/>
  <c r="O32" i="14"/>
  <c r="M33" i="14"/>
  <c r="N33" i="14"/>
  <c r="O33" i="14"/>
  <c r="M34" i="14"/>
  <c r="P36" i="28" s="1"/>
  <c r="N34" i="14"/>
  <c r="O34" i="14"/>
  <c r="D35" i="14"/>
  <c r="E35" i="14"/>
  <c r="N35" i="14" s="1"/>
  <c r="F35" i="14"/>
  <c r="G35" i="14"/>
  <c r="M35" i="14" s="1"/>
  <c r="H35" i="14"/>
  <c r="H37" i="28" s="1"/>
  <c r="I35" i="14"/>
  <c r="O35" i="14" s="1"/>
  <c r="J35" i="14"/>
  <c r="K35" i="14"/>
  <c r="L35" i="14"/>
  <c r="P16" i="28"/>
  <c r="A5" i="14" s="1"/>
  <c r="A5" i="48"/>
  <c r="Q16" i="28"/>
  <c r="R16" i="28"/>
  <c r="G20" i="28"/>
  <c r="K20" i="28"/>
  <c r="O20" i="28"/>
  <c r="Q20" i="28"/>
  <c r="R20" i="28"/>
  <c r="G21" i="28"/>
  <c r="K21" i="28"/>
  <c r="O21" i="28"/>
  <c r="P21" i="28"/>
  <c r="Q21" i="28"/>
  <c r="G22" i="28"/>
  <c r="K22" i="28"/>
  <c r="O22" i="28"/>
  <c r="Q22" i="28"/>
  <c r="R22" i="28"/>
  <c r="D23" i="28"/>
  <c r="F23" i="28"/>
  <c r="H23" i="28"/>
  <c r="L23" i="28"/>
  <c r="M23" i="28"/>
  <c r="N23" i="28"/>
  <c r="G27" i="28"/>
  <c r="K27" i="28"/>
  <c r="O27" i="28"/>
  <c r="Q27" i="28"/>
  <c r="R27" i="28"/>
  <c r="G28" i="28"/>
  <c r="K28" i="28"/>
  <c r="O28" i="28"/>
  <c r="Q28" i="28"/>
  <c r="R28" i="28"/>
  <c r="G29" i="28"/>
  <c r="K29" i="28"/>
  <c r="O29" i="28"/>
  <c r="P29" i="28"/>
  <c r="Q29" i="28"/>
  <c r="D30" i="28"/>
  <c r="E30" i="28"/>
  <c r="G30" i="28"/>
  <c r="H30" i="28"/>
  <c r="I30" i="28"/>
  <c r="J30" i="28"/>
  <c r="K30" i="28"/>
  <c r="L30" i="28"/>
  <c r="M30" i="28"/>
  <c r="O30" i="28"/>
  <c r="G34" i="28"/>
  <c r="K34" i="28"/>
  <c r="O34" i="28"/>
  <c r="Q34" i="28"/>
  <c r="R34" i="28"/>
  <c r="G35" i="28"/>
  <c r="K35" i="28"/>
  <c r="O35" i="28"/>
  <c r="P35" i="28"/>
  <c r="Q35" i="28"/>
  <c r="R35" i="28"/>
  <c r="G36" i="28"/>
  <c r="K36" i="28"/>
  <c r="O36" i="28"/>
  <c r="D37" i="28"/>
  <c r="F37" i="28"/>
  <c r="G37" i="28"/>
  <c r="I37" i="28"/>
  <c r="J37" i="28"/>
  <c r="K37" i="28"/>
  <c r="L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N19" i="43"/>
  <c r="O19" i="43"/>
  <c r="D20" i="43"/>
  <c r="E20" i="43"/>
  <c r="F20" i="43"/>
  <c r="G20" i="43"/>
  <c r="H20" i="43"/>
  <c r="I20" i="43"/>
  <c r="J20" i="43"/>
  <c r="K20" i="43"/>
  <c r="L20" i="43"/>
  <c r="M20" i="43"/>
  <c r="N20" i="43"/>
  <c r="O20" i="43"/>
  <c r="D21" i="43"/>
  <c r="E21" i="43"/>
  <c r="F21" i="43"/>
  <c r="G21" i="43"/>
  <c r="H21" i="43"/>
  <c r="I21" i="43"/>
  <c r="J21" i="43"/>
  <c r="K21" i="43"/>
  <c r="L21" i="43"/>
  <c r="M24" i="46"/>
  <c r="M18" i="46"/>
  <c r="D43" i="46"/>
  <c r="M30" i="46"/>
  <c r="M30" i="47" s="1"/>
  <c r="M31" i="46"/>
  <c r="M44" i="46" s="1"/>
  <c r="M38" i="46"/>
  <c r="G19" i="48"/>
  <c r="G19" i="49" s="1"/>
  <c r="G47" i="48"/>
  <c r="AR47" i="42"/>
  <c r="AN47" i="42"/>
  <c r="AD47" i="42"/>
  <c r="AB47" i="42"/>
  <c r="X47" i="42"/>
  <c r="N47" i="42"/>
  <c r="L47" i="42"/>
  <c r="L48" i="42"/>
  <c r="D47" i="42"/>
  <c r="D48" i="42"/>
  <c r="D33" i="48"/>
  <c r="G31" i="48"/>
  <c r="G31" i="49"/>
  <c r="F31" i="49"/>
  <c r="E33" i="48"/>
  <c r="G25" i="48"/>
  <c r="G25" i="49" s="1"/>
  <c r="L43" i="46"/>
  <c r="J43" i="46"/>
  <c r="M37" i="46"/>
  <c r="M37" i="47"/>
  <c r="D37" i="47"/>
  <c r="L30" i="47"/>
  <c r="H43" i="46"/>
  <c r="O21" i="14"/>
  <c r="R23" i="28" s="1"/>
  <c r="N21" i="14"/>
  <c r="N21" i="43" s="1"/>
  <c r="Q23" i="28"/>
  <c r="M21" i="14"/>
  <c r="P23" i="28"/>
  <c r="AS32" i="2"/>
  <c r="AS33" i="19" s="1"/>
  <c r="G42" i="2"/>
  <c r="G43" i="19" s="1"/>
  <c r="AS33" i="2"/>
  <c r="AS34" i="19" s="1"/>
  <c r="AS39" i="2"/>
  <c r="O23" i="28" s="1"/>
  <c r="F40" i="42"/>
  <c r="AS40" i="2"/>
  <c r="AS19" i="2"/>
  <c r="A4" i="46"/>
  <c r="A4" i="2"/>
  <c r="AS18" i="2"/>
  <c r="AS18" i="42" s="1"/>
  <c r="M21" i="43"/>
  <c r="AS32" i="42"/>
  <c r="K23" i="28"/>
  <c r="AS41" i="19"/>
  <c r="AS19" i="19"/>
  <c r="AS20" i="19"/>
  <c r="AB46" i="2" l="1"/>
  <c r="AB47" i="19" s="1"/>
  <c r="AB43" i="19"/>
  <c r="R37" i="28"/>
  <c r="R36" i="28"/>
  <c r="P34" i="28"/>
  <c r="P37" i="28"/>
  <c r="A3" i="14"/>
  <c r="M43" i="46"/>
  <c r="M17" i="47"/>
  <c r="M43" i="47" s="1"/>
  <c r="K43" i="47"/>
  <c r="AR46" i="2"/>
  <c r="AR47" i="19" s="1"/>
  <c r="AR43" i="19"/>
  <c r="T46" i="2"/>
  <c r="T47" i="19" s="1"/>
  <c r="T43" i="19"/>
  <c r="L46" i="2"/>
  <c r="L47" i="19" s="1"/>
  <c r="L43" i="19"/>
  <c r="AP46" i="2"/>
  <c r="AP47" i="19" s="1"/>
  <c r="AP43" i="19"/>
  <c r="AH46" i="2"/>
  <c r="AH47" i="19" s="1"/>
  <c r="AH43" i="19"/>
  <c r="Z46" i="2"/>
  <c r="Z47" i="19" s="1"/>
  <c r="Z43" i="19"/>
  <c r="R46" i="2"/>
  <c r="R47" i="19" s="1"/>
  <c r="R43" i="19"/>
  <c r="J46" i="2"/>
  <c r="J47" i="19" s="1"/>
  <c r="J43" i="19"/>
  <c r="M31" i="47"/>
  <c r="Q36" i="28"/>
  <c r="Q37" i="28"/>
  <c r="P27" i="28"/>
  <c r="A3" i="49" s="1"/>
  <c r="P30" i="28"/>
  <c r="AJ46" i="2"/>
  <c r="AJ47" i="19" s="1"/>
  <c r="AJ43" i="19"/>
  <c r="J43" i="47"/>
  <c r="E33" i="49"/>
  <c r="D46" i="2"/>
  <c r="D47" i="19" s="1"/>
  <c r="D43" i="19"/>
  <c r="AS42" i="2"/>
  <c r="G33" i="49"/>
  <c r="O21" i="43"/>
  <c r="E37" i="28"/>
  <c r="I40" i="42"/>
  <c r="G43" i="46"/>
  <c r="AS40" i="19"/>
  <c r="G23" i="28"/>
  <c r="G33" i="48"/>
  <c r="AS39" i="42"/>
  <c r="AS42" i="42" s="1"/>
  <c r="AS47" i="42" s="1"/>
  <c r="H40" i="42"/>
  <c r="AS47" i="2"/>
  <c r="E43" i="46"/>
  <c r="I43" i="46"/>
  <c r="J23" i="28"/>
  <c r="E42" i="42"/>
  <c r="E47" i="42" s="1"/>
  <c r="E48" i="42" s="1"/>
  <c r="G46" i="2"/>
  <c r="G47" i="19" s="1"/>
  <c r="F30" i="28"/>
  <c r="A4" i="49" s="1"/>
  <c r="D17" i="47"/>
  <c r="A6" i="14" l="1"/>
  <c r="A6" i="48"/>
  <c r="A5" i="47"/>
  <c r="A5" i="2"/>
  <c r="A5" i="46"/>
  <c r="A3" i="48"/>
  <c r="M18" i="47"/>
  <c r="M44" i="47" s="1"/>
  <c r="D43" i="47"/>
  <c r="A6" i="49"/>
  <c r="T16" i="28"/>
  <c r="AS48" i="19"/>
  <c r="A4" i="48"/>
  <c r="A4" i="14"/>
  <c r="E8" i="27"/>
  <c r="AS43" i="19"/>
  <c r="AS46" i="2"/>
  <c r="AS47" i="19" s="1"/>
  <c r="A7" i="2" s="1"/>
  <c r="A6" i="46" l="1"/>
  <c r="A6" i="47"/>
  <c r="A6" i="2"/>
  <c r="A3" i="46"/>
  <c r="A3" i="2"/>
  <c r="A3" i="47"/>
  <c r="A7" i="47"/>
  <c r="A7" i="46"/>
  <c r="E5" i="27"/>
  <c r="E6" i="27"/>
</calcChain>
</file>

<file path=xl/sharedStrings.xml><?xml version="1.0" encoding="utf-8"?>
<sst xmlns="http://schemas.openxmlformats.org/spreadsheetml/2006/main" count="1041" uniqueCount="409">
  <si>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</si>
  <si>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</si>
  <si>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</si>
  <si>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</si>
  <si>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</si>
  <si>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</si>
  <si>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</si>
  <si>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</si>
  <si>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</si>
  <si>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</si>
  <si>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</si>
  <si>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</si>
  <si>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</si>
  <si>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</si>
  <si>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</si>
  <si>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</si>
  <si>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</si>
  <si>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</si>
  <si>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</si>
  <si>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</si>
  <si>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</si>
  <si>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</si>
  <si>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</si>
  <si>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</si>
  <si>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</si>
  <si>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</si>
  <si>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</si>
  <si>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</si>
  <si>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</si>
  <si>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</si>
  <si>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</si>
  <si>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</si>
  <si>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</si>
  <si>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</si>
  <si>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</si>
  <si>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</si>
  <si>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</si>
  <si>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</si>
  <si>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</si>
  <si>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</si>
  <si>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</si>
  <si>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</si>
  <si>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</si>
  <si>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</si>
  <si>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</si>
  <si>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</si>
  <si>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</si>
  <si>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</si>
  <si>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</si>
  <si>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</si>
  <si>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</si>
  <si>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</si>
  <si>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</si>
  <si>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</si>
  <si>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</si>
  <si>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</si>
  <si>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</si>
  <si>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</si>
  <si>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</si>
  <si>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</si>
  <si>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</si>
  <si>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</si>
  <si>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</si>
  <si>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</si>
  <si>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</si>
  <si>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</si>
  <si>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</si>
  <si>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</si>
  <si>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</si>
  <si>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</si>
  <si>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</si>
  <si>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</si>
  <si>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</si>
  <si>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</si>
  <si>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</si>
  <si>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</si>
  <si>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</si>
  <si>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</si>
  <si>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</si>
  <si>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</si>
  <si>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</si>
  <si>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</si>
  <si>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</si>
  <si>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</si>
  <si>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</si>
  <si>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</si>
  <si>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</si>
  <si>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</si>
  <si>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</si>
  <si>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</si>
  <si>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</si>
  <si>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</si>
  <si>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</si>
  <si>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</si>
  <si>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</si>
  <si>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</si>
  <si>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</si>
  <si>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</si>
  <si>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</si>
  <si>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</si>
  <si>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</si>
  <si>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</si>
  <si>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</si>
  <si>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</si>
  <si>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</si>
  <si>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</si>
  <si>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</si>
  <si>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</si>
  <si>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</si>
  <si>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</si>
  <si>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</si>
  <si>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</si>
  <si>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</si>
  <si>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</si>
  <si>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</si>
  <si>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</si>
  <si>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</si>
  <si>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</si>
  <si>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</si>
  <si>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</si>
  <si>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</si>
  <si>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</si>
  <si>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</si>
  <si>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</si>
  <si>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</si>
  <si>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</si>
  <si>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</si>
  <si>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</si>
  <si>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</si>
  <si>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</si>
  <si>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</si>
  <si>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</si>
  <si>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</si>
  <si>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</si>
  <si>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</si>
  <si>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</si>
  <si>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</si>
  <si>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</si>
  <si>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</si>
  <si>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</si>
  <si>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</si>
  <si>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</si>
  <si>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</si>
  <si>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</si>
  <si>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</si>
  <si>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</si>
  <si>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</si>
  <si>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</si>
  <si>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</si>
  <si>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</si>
  <si>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</si>
  <si>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</si>
  <si>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</si>
  <si>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</si>
  <si>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</si>
  <si>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</si>
  <si>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</si>
  <si>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</si>
  <si>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</si>
  <si>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</si>
  <si>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</si>
  <si>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</si>
  <si>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</si>
  <si>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</si>
  <si>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</si>
  <si>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</si>
  <si>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</si>
  <si>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</si>
  <si>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</si>
  <si>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</si>
  <si>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</si>
  <si>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</si>
  <si>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</si>
  <si>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</si>
  <si>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</si>
  <si>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</si>
  <si>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</si>
  <si>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</si>
  <si>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</si>
  <si>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</si>
  <si>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</si>
  <si>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</si>
  <si>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</si>
  <si>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</si>
  <si>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</si>
  <si>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</si>
  <si>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</si>
  <si>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</si>
  <si>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</si>
  <si>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</si>
  <si>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</si>
  <si>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</si>
  <si>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</si>
  <si>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</si>
  <si>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</si>
  <si>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</si>
  <si>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</si>
  <si>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</si>
  <si>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</si>
  <si>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№</t>
  </si>
  <si>
    <t>№ лицензии</t>
  </si>
  <si>
    <t>Наименование банка</t>
  </si>
  <si>
    <t>Регион</t>
  </si>
  <si>
    <t>Обзор подготовлен на основании данных формы №0409701 "Отчет об операциях на валютных и денежных рынках" следующих кредитных организаций:</t>
  </si>
  <si>
    <t>По данным отчетности № 0409701 "Отчет об операциях на валютных и денежных рынках"</t>
  </si>
  <si>
    <t>Объем открытых сделок с производными инструментами на валюту (в разрезе сроков)</t>
  </si>
  <si>
    <t>Объем открытых сделок с производными инструментами на валюту (в разрезе валют)</t>
  </si>
  <si>
    <t>FORWARD RATE AGREEMENTS</t>
  </si>
  <si>
    <t>INTEREST RATE SWAPS</t>
  </si>
  <si>
    <t>CAD</t>
  </si>
  <si>
    <t>AUD</t>
  </si>
  <si>
    <r>
      <t xml:space="preserve">CURRENSY SWAPS AND SINGLE-CURRENCY INTEREST RATE DERIVATIVES </t>
    </r>
    <r>
      <rPr>
        <b/>
        <vertAlign val="superscript"/>
        <sz val="14"/>
        <rFont val="TimesNewRomanPS"/>
        <charset val="204"/>
      </rPr>
      <t>1</t>
    </r>
  </si>
  <si>
    <r>
      <t xml:space="preserve">Other </t>
    </r>
    <r>
      <rPr>
        <b/>
        <vertAlign val="superscript"/>
        <sz val="11"/>
        <rFont val="TimesNewRomanPS"/>
        <charset val="204"/>
      </rPr>
      <t>2</t>
    </r>
  </si>
  <si>
    <r>
      <t xml:space="preserve">¹ Instruments including single-currency interest rate contracts and currency swaps. </t>
    </r>
    <r>
      <rPr>
        <vertAlign val="superscript"/>
        <sz val="11"/>
        <rFont val="TimesNewRomanPS"/>
        <charset val="204"/>
      </rPr>
      <t>2</t>
    </r>
    <r>
      <rPr>
        <sz val="11"/>
        <rFont val="TimesNewRomanPS"/>
      </rPr>
      <t xml:space="preserve"> Additional currencies in which the reporter has a material amount of contracts outstanding.</t>
    </r>
  </si>
  <si>
    <t>СОГЛАШЕНИЯ О БУДУЩЕЙ ПРОЦЕНТНОЙ СТАВКЕ</t>
  </si>
  <si>
    <t>ВАЛЮТНО-ПРОЦЕНТНЫЕ СВОПЫ</t>
  </si>
  <si>
    <t>ПРОЦЕНТНЫЕ СВОПЫ</t>
  </si>
  <si>
    <t xml:space="preserve">     с банками-респондентами</t>
  </si>
  <si>
    <t xml:space="preserve">     с прочими КО и финансовыми институтами</t>
  </si>
  <si>
    <t>Таблица 2</t>
  </si>
  <si>
    <t xml:space="preserve">Основные показатели внутреннего валютного рынка Российской Федерации </t>
  </si>
  <si>
    <t>по методологии Банка международных расчетов</t>
  </si>
  <si>
    <r>
      <t xml:space="preserve">Объем открытых сделок с валютно-процентными свопами и процентными деривативами (в разрезе валют) </t>
    </r>
    <r>
      <rPr>
        <b/>
        <vertAlign val="superscript"/>
        <sz val="14"/>
        <rFont val="TimesNewRomanPS"/>
        <charset val="204"/>
      </rPr>
      <t>1</t>
    </r>
  </si>
  <si>
    <t xml:space="preserve">     с нефинансовыми организациями (клиентами)</t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</si>
  <si>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Nominal or notional principal amounts are reported  in millions of USD as of transaction date exchange rates. All data include interbank contracts which were traded starting from 1 April 2012.</t>
    </r>
  </si>
  <si>
    <t>Всего контрактов</t>
  </si>
  <si>
    <r>
      <t xml:space="preserve">Прочие </t>
    </r>
    <r>
      <rPr>
        <b/>
        <vertAlign val="superscript"/>
        <sz val="11"/>
        <rFont val="TimesNewRomanPS"/>
        <charset val="204"/>
      </rPr>
      <t>2</t>
    </r>
  </si>
  <si>
    <r>
      <t xml:space="preserve">¹ Всключаются операции с процентными деривативами в одной валюте и валютно-процентные свопы. </t>
    </r>
    <r>
      <rPr>
        <vertAlign val="superscript"/>
        <sz val="11"/>
        <rFont val="TimesNewRomanPS"/>
        <charset val="204"/>
      </rPr>
      <t>2</t>
    </r>
    <r>
      <rPr>
        <sz val="11"/>
        <rFont val="TimesNewRomanPS"/>
      </rPr>
      <t xml:space="preserve"> Прочие валюты, кроме указанных в отдельных столбцах таблицы.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</si>
  <si>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Номинальные объемы сделок указываются в миллионах долларов США по курсу на дату заключения сделки. Данные включают межбанковские сделки, заключенные после 1 апреля 2012 года.</t>
    </r>
  </si>
  <si>
    <t>¹ Instruments including single-currency interest rate contracts and currency swaps.</t>
  </si>
  <si>
    <r>
      <rPr>
        <vertAlign val="superscript"/>
        <sz val="9"/>
        <rFont val="Helvetica 65"/>
        <charset val="204"/>
      </rPr>
      <t>2</t>
    </r>
    <r>
      <rPr>
        <sz val="9"/>
        <rFont val="Helvetica 65"/>
      </rPr>
      <t xml:space="preserve"> Nominal or notional principal amounts are reported  in millions of USD as of transaction date exchange rates. All data include interbank contracts which were traded starting from 1 April 2012.</t>
    </r>
  </si>
  <si>
    <t>Таблица 3</t>
  </si>
  <si>
    <t>Итого</t>
  </si>
  <si>
    <t>¹ Всключаются операции с процентными деривативами в одной валюте и валютно-процентные свопы.</t>
  </si>
  <si>
    <r>
      <rPr>
        <vertAlign val="superscript"/>
        <sz val="9"/>
        <rFont val="Helvetica 65"/>
        <charset val="204"/>
      </rPr>
      <t>2</t>
    </r>
    <r>
      <rPr>
        <sz val="9"/>
        <rFont val="Helvetica 65"/>
      </rPr>
      <t xml:space="preserve"> Номинальные объемы сделок указываются в миллионах долларов США по курсу на дату заключения сделки. </t>
    </r>
  </si>
  <si>
    <t>Данные включают межбанковские сделки, заключенные после 1 апреля 2012 года.</t>
  </si>
  <si>
    <r>
      <t xml:space="preserve">Объем открытых сделок с валютно-процентными свопами и процентными деривативами (в разрезе сроков) </t>
    </r>
    <r>
      <rPr>
        <b/>
        <vertAlign val="superscript"/>
        <sz val="14"/>
        <rFont val="TimesNewRomanPS"/>
        <charset val="204"/>
      </rPr>
      <t>1</t>
    </r>
  </si>
  <si>
    <r>
      <t xml:space="preserve">TOT </t>
    </r>
    <r>
      <rPr>
        <b/>
        <vertAlign val="superscript"/>
        <sz val="11"/>
        <rFont val="TimesNewRomanPS"/>
        <charset val="204"/>
      </rPr>
      <t>4</t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</si>
  <si>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Total volume for currency swaps excludes double counting for 2 currencies.</t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</si>
  <si>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Значения в столбце "Итого" для валютно-процентных свопов без учета двойного счета по двум валютам в контракте.</t>
    </r>
  </si>
  <si>
    <t xml:space="preserve">по состоянию на конец  декабря  2012 года </t>
  </si>
  <si>
    <t>Nominal or notional principal amounts outstanding at end-December 2012</t>
  </si>
  <si>
    <t>1</t>
  </si>
  <si>
    <t>ЗАО ЮНИКРЕДИТ БАНК</t>
  </si>
  <si>
    <t>121</t>
  </si>
  <si>
    <t>ЗАО АКБ "ЦЕНТРОКРЕДИТ"</t>
  </si>
  <si>
    <t>197</t>
  </si>
  <si>
    <t>ОАО "МБСП"</t>
  </si>
  <si>
    <t>316</t>
  </si>
  <si>
    <t>ООО "ХКФ БАНК"</t>
  </si>
  <si>
    <t>323</t>
  </si>
  <si>
    <t>ОАО "МДМ БАНК"</t>
  </si>
  <si>
    <t>354</t>
  </si>
  <si>
    <t>ГПБ (ОАО)</t>
  </si>
  <si>
    <t>429</t>
  </si>
  <si>
    <t>ОАО "УБРИР"</t>
  </si>
  <si>
    <t>436</t>
  </si>
  <si>
    <t>ОАО "БАНК "САНКТ-ПЕТЕРБУРГ"</t>
  </si>
  <si>
    <t>705</t>
  </si>
  <si>
    <t>ОАО "СКБ-БАНК"</t>
  </si>
  <si>
    <t>964</t>
  </si>
  <si>
    <t>ВНЕШЭКОНОМБАНК</t>
  </si>
  <si>
    <t>1000</t>
  </si>
  <si>
    <t>ОАО БАНК ВТБ</t>
  </si>
  <si>
    <t>1317</t>
  </si>
  <si>
    <t>ОАО "СОБИНБАНК"</t>
  </si>
  <si>
    <t>1326</t>
  </si>
  <si>
    <t>ОАО "АЛЬФА-БАНК"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</si>
  <si>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</si>
  <si>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</si>
  <si>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</si>
  <si>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</si>
  <si>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</si>
  <si>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</si>
  <si>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1776</t>
  </si>
  <si>
    <t>ОАО БАНК "ПЕТРОКОММЕРЦ"</t>
  </si>
  <si>
    <t>1792</t>
  </si>
  <si>
    <t>ООО "РУСФИНАНС БАНК"</t>
  </si>
  <si>
    <t>1920</t>
  </si>
  <si>
    <t>АКБ "ЛАНТА-БАНК" (ЗАО)</t>
  </si>
  <si>
    <t>1942</t>
  </si>
  <si>
    <t>ЗАО "ГЛОБЭКСБАНК"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</si>
  <si>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</si>
  <si>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</si>
  <si>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</si>
  <si>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</si>
  <si>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</si>
  <si>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</si>
  <si>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</si>
  <si>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</si>
  <si>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</si>
  <si>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</si>
  <si>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</si>
  <si>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</si>
  <si>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</si>
  <si>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</si>
  <si>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</si>
  <si>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</si>
  <si>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</si>
  <si>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</si>
  <si>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</si>
  <si>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</si>
  <si>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</si>
  <si>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</si>
  <si>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</si>
  <si>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</si>
  <si>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2306</t>
  </si>
  <si>
    <t>АКБ "АБСОЛЮТ БАНК" (ЗАО)</t>
  </si>
  <si>
    <t>2307</t>
  </si>
  <si>
    <t>АКБ "СОЮЗ" (ОАО)</t>
  </si>
  <si>
    <t>2309</t>
  </si>
  <si>
    <t>АКБ "БАНК КИТАЯ (ЭЛОС)"</t>
  </si>
  <si>
    <t>2316</t>
  </si>
  <si>
    <t>ЗАО АКБ "ГАЗБАНК"</t>
  </si>
  <si>
    <t>2328</t>
  </si>
  <si>
    <t>ООО КБ "ОГНИ МОСКВЫ"</t>
  </si>
  <si>
    <t>2361</t>
  </si>
  <si>
    <t>ОАО "МДМ-БАНК"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</si>
  <si>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</si>
  <si>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</si>
  <si>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</si>
  <si>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</si>
  <si>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</si>
  <si>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</si>
  <si>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</si>
  <si>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</si>
  <si>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</si>
  <si>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</si>
  <si>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</si>
  <si>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</si>
  <si>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</si>
  <si>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</si>
  <si>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2594</t>
  </si>
  <si>
    <t>"КОРОЛЕВСКИЙ БАНК ШОТЛАНДИИ" ЗАО</t>
  </si>
  <si>
    <t>2629</t>
  </si>
  <si>
    <t>КБ "ДЖ.П. МОРГАН БАНК ИНТЕРНЕШНЛ" (ООО)</t>
  </si>
  <si>
    <t>2733</t>
  </si>
  <si>
    <t>ОАО СКБ ПРИМОРЬЯ "ПРИМСОЦБАНК"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</si>
  <si>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</si>
  <si>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</si>
  <si>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</si>
  <si>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</si>
  <si>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</si>
  <si>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</si>
  <si>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2968</t>
  </si>
  <si>
    <t>КБ "ЕВРОТРАСТ" (ЗАО)</t>
  </si>
  <si>
    <t>2996</t>
  </si>
  <si>
    <t>ООО "ПРОКОММЕРЦБАНК"</t>
  </si>
  <si>
    <t>2999</t>
  </si>
  <si>
    <t>СБ БАНК (ООО)</t>
  </si>
  <si>
    <t>3001</t>
  </si>
  <si>
    <t>ОАО АКБ "ПРИМОРЬЕ"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</si>
  <si>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</si>
  <si>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</si>
  <si>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</si>
  <si>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</si>
  <si>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</si>
  <si>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</si>
  <si>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3176</t>
  </si>
  <si>
    <t>ОАО "БАЛТИНВЕСТБАНК"</t>
  </si>
  <si>
    <t>3251</t>
  </si>
  <si>
    <t>ОАО "ПРОМСВЯЗЬБАНК"</t>
  </si>
  <si>
    <t>3266</t>
  </si>
  <si>
    <t>ЗАО АКБ "ИНТЕРПРОМБАНК"</t>
  </si>
  <si>
    <t>3287</t>
  </si>
  <si>
    <t>ОАО "ВБРР"</t>
  </si>
  <si>
    <t>3290</t>
  </si>
  <si>
    <t>ООО "ЭЙЧ-ЭС-БИ-СИ БАНК (РР)"</t>
  </si>
  <si>
    <t>3292</t>
  </si>
  <si>
    <t>ЗАО "РАЙФФАЙЗЕНБАНК"</t>
  </si>
  <si>
    <t>3294-*</t>
  </si>
  <si>
    <t>НКО ЗАО НРД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</si>
  <si>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</si>
  <si>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</si>
  <si>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</si>
  <si>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</si>
  <si>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</si>
  <si>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</si>
  <si>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</si>
  <si>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</si>
  <si>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</si>
  <si>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</si>
  <si>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</si>
  <si>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</si>
  <si>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</si>
  <si>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</si>
  <si>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</si>
  <si>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</si>
  <si>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</si>
  <si>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</si>
  <si>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</si>
  <si>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</si>
  <si>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</si>
  <si>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</si>
  <si>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</si>
  <si>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</si>
  <si>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</si>
  <si>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</si>
  <si>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</si>
  <si>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</si>
  <si>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1326/1</t>
  </si>
  <si>
    <t>ФИЛИАЛ "НИЖЕГОРОДСКИЙ" ОАО "АЛЬФА-БАНК"</t>
  </si>
  <si>
    <t>1680/1</t>
  </si>
  <si>
    <t>КРЕДИ АГРИКОЛЬ КИБ ЗАО (МОСКОВСКИЙ ФИЛИАЛ)</t>
  </si>
  <si>
    <t>1971/1</t>
  </si>
  <si>
    <t>Ф-Л ОАО ХАНТЫ-МАНСИЙСКИЙ БАНК МОСКВА</t>
  </si>
  <si>
    <t>2029/2</t>
  </si>
  <si>
    <t>МОСКОВСКИЙ ФИЛИАЛ ОАО "СМОЛЕНСКИЙ БАНК"</t>
  </si>
  <si>
    <t>по состоянию на конец  декабря 2012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</si>
</sst>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7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  <family val="2"/>
      <charset val="204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  <font>
      <b/>
      <vertAlign val="superscript"/>
      <sz val="11"/>
      <name val="TimesNewRomanPS"/>
      <charset val="204"/>
    </font>
    <font>
      <b/>
      <vertAlign val="superscript"/>
      <sz val="14"/>
      <name val="TimesNewRomanPS"/>
      <charset val="204"/>
    </font>
    <font>
      <vertAlign val="superscript"/>
      <sz val="9"/>
      <name val="Helvetica 65"/>
      <charset val="204"/>
    </font>
    <font>
      <sz val="9"/>
      <name val="Helvetica 65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514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0" fillId="2" borderId="0" xfId="0" quotePrefix="1" applyFont="1" applyFill="1" applyBorder="1" applyAlignment="1">
      <alignment vertical="center"/>
    </xf>
    <xf numFmtId="0" fontId="62" fillId="2" borderId="0" xfId="0" applyFont="1" applyFill="1" applyBorder="1" applyAlignment="1">
      <alignment vertical="center"/>
    </xf>
    <xf numFmtId="3" fontId="17" fillId="7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quotePrefix="1" applyNumberFormat="1" applyFont="1" applyFill="1" applyBorder="1" applyAlignment="1" applyProtection="1">
      <alignment horizontal="center" vertical="center"/>
      <protection locked="0"/>
    </xf>
    <xf numFmtId="3" fontId="6" fillId="2" borderId="21" xfId="0" applyNumberFormat="1" applyFont="1" applyFill="1" applyBorder="1" applyAlignment="1" applyProtection="1">
      <alignment horizontal="center" vertical="center"/>
      <protection locked="0"/>
    </xf>
    <xf numFmtId="176" fontId="17" fillId="2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176" fontId="17" fillId="2" borderId="21" xfId="0" applyNumberFormat="1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>
      <alignment horizontal="center" vertical="center"/>
    </xf>
    <xf numFmtId="176" fontId="17" fillId="2" borderId="6" xfId="0" applyNumberFormat="1" applyFont="1" applyFill="1" applyBorder="1" applyAlignment="1" applyProtection="1">
      <alignment horizontal="center" vertical="center"/>
      <protection locked="0"/>
    </xf>
    <xf numFmtId="3" fontId="17" fillId="2" borderId="6" xfId="0" applyNumberFormat="1" applyFont="1" applyFill="1" applyBorder="1" applyAlignment="1" applyProtection="1">
      <alignment horizontal="center" vertical="center"/>
      <protection locked="0"/>
    </xf>
    <xf numFmtId="3" fontId="17" fillId="7" borderId="6" xfId="0" applyNumberFormat="1" applyFont="1" applyFill="1" applyBorder="1" applyAlignment="1" applyProtection="1">
      <alignment horizontal="center" vertical="center"/>
      <protection locked="0"/>
    </xf>
    <xf numFmtId="3" fontId="17" fillId="2" borderId="6" xfId="0" quotePrefix="1" applyNumberFormat="1" applyFont="1" applyFill="1" applyBorder="1" applyAlignment="1" applyProtection="1">
      <alignment horizontal="center" vertical="center"/>
      <protection locked="0"/>
    </xf>
    <xf numFmtId="3" fontId="6" fillId="2" borderId="6" xfId="0" applyNumberFormat="1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vertical="center"/>
    </xf>
    <xf numFmtId="0" fontId="59" fillId="2" borderId="5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Continuous" vertical="center" wrapText="1"/>
    </xf>
    <xf numFmtId="0" fontId="6" fillId="2" borderId="10" xfId="0" applyFont="1" applyFill="1" applyBorder="1" applyAlignment="1">
      <alignment horizontal="centerContinuous" vertical="top" wrapText="1"/>
    </xf>
    <xf numFmtId="0" fontId="6" fillId="2" borderId="8" xfId="0" applyFont="1" applyFill="1" applyBorder="1" applyAlignment="1">
      <alignment horizontal="centerContinuous" vertical="center" wrapText="1"/>
    </xf>
    <xf numFmtId="3" fontId="17" fillId="2" borderId="37" xfId="0" applyNumberFormat="1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>
      <alignment vertical="center"/>
    </xf>
    <xf numFmtId="0" fontId="66" fillId="2" borderId="0" xfId="0" applyFont="1" applyFill="1" applyAlignment="1">
      <alignment vertical="center"/>
    </xf>
    <xf numFmtId="0" fontId="6" fillId="2" borderId="10" xfId="0" applyFont="1" applyFill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quotePrefix="1" applyNumberFormat="1" applyFont="1" applyFill="1" applyAlignment="1">
      <alignment horizontal="left" vertical="center"/>
    </xf>
    <xf numFmtId="3" fontId="37" fillId="2" borderId="0" xfId="0" applyNumberFormat="1" applyFont="1" applyFill="1" applyAlignment="1">
      <alignment horizontal="left" vertical="center"/>
    </xf>
    <xf numFmtId="0" fontId="37" fillId="2" borderId="0" xfId="0" applyFont="1" applyFill="1" applyAlignment="1">
      <alignment horizontal="left" vertical="center" wrapText="1" shrinkToFit="1"/>
    </xf>
    <xf numFmtId="0" fontId="14" fillId="2" borderId="0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6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203</v>
      </c>
    </row>
    <row r="3" spans="1:4">
      <c r="A3" s="440" t="s">
        <v>199</v>
      </c>
      <c r="B3" s="440" t="s">
        <v>200</v>
      </c>
      <c r="C3" s="440" t="s">
        <v>201</v>
      </c>
      <c r="D3" s="440" t="s">
        <v>202</v>
      </c>
    </row>
    <row r="4" spans="1:4">
      <c r="A4">
        <v>1</v>
      </c>
      <c r="B4" s="438" t="s">
        <v>242</v>
      </c>
      <c r="C4" s="439" t="s">
        <v>243</v>
      </c>
    </row>
    <row r="5" spans="1:4">
      <c r="A5">
        <v>2</v>
      </c>
      <c r="B5" s="438" t="s">
        <v>244</v>
      </c>
      <c r="C5" s="439" t="s">
        <v>245</v>
      </c>
    </row>
    <row r="6" spans="1:4">
      <c r="A6">
        <v>3</v>
      </c>
      <c r="B6" s="438" t="s">
        <v>246</v>
      </c>
      <c r="C6" s="439" t="s">
        <v>247</v>
      </c>
    </row>
    <row r="7" spans="1:4">
      <c r="A7">
        <v>4</v>
      </c>
      <c r="B7" s="438" t="s">
        <v>248</v>
      </c>
      <c r="C7" s="439" t="s">
        <v>249</v>
      </c>
    </row>
    <row r="8" spans="1:4">
      <c r="A8">
        <v>5</v>
      </c>
      <c r="B8" s="438" t="s">
        <v>250</v>
      </c>
      <c r="C8" s="439" t="s">
        <v>251</v>
      </c>
    </row>
    <row r="9" spans="1:4">
      <c r="A9">
        <v>6</v>
      </c>
      <c r="B9" s="438" t="s">
        <v>252</v>
      </c>
      <c r="C9" s="439" t="s">
        <v>253</v>
      </c>
    </row>
    <row r="10" spans="1:4">
      <c r="A10">
        <v>7</v>
      </c>
      <c r="B10" s="438" t="s">
        <v>254</v>
      </c>
      <c r="C10" s="439" t="s">
        <v>255</v>
      </c>
    </row>
    <row r="11" spans="1:4">
      <c r="A11">
        <v>8</v>
      </c>
      <c r="B11" s="438" t="s">
        <v>256</v>
      </c>
      <c r="C11" s="439" t="s">
        <v>257</v>
      </c>
    </row>
    <row r="12" spans="1:4">
      <c r="A12">
        <v>9</v>
      </c>
      <c r="B12" s="438" t="s">
        <v>258</v>
      </c>
      <c r="C12" s="439" t="s">
        <v>259</v>
      </c>
    </row>
    <row r="13" spans="1:4">
      <c r="A13">
        <v>10</v>
      </c>
      <c r="B13" s="438" t="s">
        <v>260</v>
      </c>
      <c r="C13" s="439" t="s">
        <v>261</v>
      </c>
    </row>
    <row r="14" spans="1:4">
      <c r="A14">
        <v>11</v>
      </c>
      <c r="B14" s="438" t="s">
        <v>262</v>
      </c>
      <c r="C14" s="439" t="s">
        <v>263</v>
      </c>
    </row>
    <row r="15" spans="1:4">
      <c r="A15">
        <v>12</v>
      </c>
      <c r="B15" s="438" t="s">
        <v>264</v>
      </c>
      <c r="C15" s="439" t="s">
        <v>265</v>
      </c>
    </row>
    <row r="16" spans="1:4">
      <c r="A16">
        <v>13</v>
      </c>
      <c r="B16" s="438" t="s">
        <v>266</v>
      </c>
      <c r="C16" s="439" t="s">
        <v>267</v>
      </c>
    </row>
    <row r="17" spans="1:3">
      <c r="A17">
        <v>14</v>
      </c>
      <c r="B17" s="438" t="s">
        <v>268</v>
      </c>
      <c r="C17" s="439" t="s">
        <v>269</v>
      </c>
    </row>
    <row r="18" spans="1:3">
      <c r="A18">
        <v>15</v>
      </c>
      <c r="B18" s="438" t="s">
        <v>270</v>
      </c>
      <c r="C18" s="439" t="s">
        <v>271</v>
      </c>
    </row>
    <row r="19" spans="1:3">
      <c r="A19">
        <v>16</v>
      </c>
      <c r="B19" s="438" t="s">
        <v>272</v>
      </c>
      <c r="C19" s="439" t="s">
        <v>273</v>
      </c>
    </row>
    <row r="20" spans="1:3">
      <c r="A20">
        <v>17</v>
      </c>
      <c r="B20" s="438" t="s">
        <v>274</v>
      </c>
      <c r="C20" s="439" t="s">
        <v>275</v>
      </c>
    </row>
    <row r="21" spans="1:3">
      <c r="A21">
        <v>18</v>
      </c>
      <c r="B21" s="438" t="s">
        <v>276</v>
      </c>
      <c r="C21" s="439" t="s">
        <v>277</v>
      </c>
    </row>
    <row r="22" spans="1:3">
      <c r="A22">
        <v>19</v>
      </c>
      <c r="B22" s="438" t="s">
        <v>278</v>
      </c>
      <c r="C22" s="439" t="s">
        <v>279</v>
      </c>
    </row>
    <row r="23" spans="1:3">
      <c r="A23">
        <v>20</v>
      </c>
      <c r="B23" s="438" t="s">
        <v>280</v>
      </c>
      <c r="C23" s="439" t="s">
        <v>281</v>
      </c>
    </row>
    <row r="24" spans="1:3">
      <c r="A24">
        <v>21</v>
      </c>
      <c r="B24" s="438" t="s">
        <v>282</v>
      </c>
      <c r="C24" s="439" t="s">
        <v>283</v>
      </c>
    </row>
    <row r="25" spans="1:3">
      <c r="A25">
        <v>22</v>
      </c>
      <c r="B25" s="438" t="s">
        <v>284</v>
      </c>
      <c r="C25" s="439" t="s">
        <v>285</v>
      </c>
    </row>
    <row r="26" spans="1:3">
      <c r="A26">
        <v>23</v>
      </c>
      <c r="B26" s="438" t="s">
        <v>286</v>
      </c>
      <c r="C26" s="439" t="s">
        <v>287</v>
      </c>
    </row>
    <row r="27" spans="1:3">
      <c r="A27">
        <v>24</v>
      </c>
      <c r="B27" s="438" t="s">
        <v>288</v>
      </c>
      <c r="C27" s="439" t="s">
        <v>289</v>
      </c>
    </row>
    <row r="28" spans="1:3">
      <c r="A28">
        <v>25</v>
      </c>
      <c r="B28" s="438" t="s">
        <v>290</v>
      </c>
      <c r="C28" s="439" t="s">
        <v>291</v>
      </c>
    </row>
    <row r="29" spans="1:3">
      <c r="A29">
        <v>26</v>
      </c>
      <c r="B29" s="438" t="s">
        <v>292</v>
      </c>
      <c r="C29" s="439" t="s">
        <v>293</v>
      </c>
    </row>
    <row r="30" spans="1:3">
      <c r="A30">
        <v>27</v>
      </c>
      <c r="B30" s="438" t="s">
        <v>294</v>
      </c>
      <c r="C30" s="439" t="s">
        <v>295</v>
      </c>
    </row>
    <row r="31" spans="1:3">
      <c r="A31">
        <v>28</v>
      </c>
      <c r="B31" s="438" t="s">
        <v>296</v>
      </c>
      <c r="C31" s="439" t="s">
        <v>297</v>
      </c>
    </row>
    <row r="32" spans="1:3">
      <c r="A32">
        <v>29</v>
      </c>
      <c r="B32" s="438" t="s">
        <v>298</v>
      </c>
      <c r="C32" s="439" t="s">
        <v>299</v>
      </c>
    </row>
    <row r="33" spans="1:3">
      <c r="A33">
        <v>30</v>
      </c>
      <c r="B33" s="438" t="s">
        <v>300</v>
      </c>
      <c r="C33" s="439" t="s">
        <v>301</v>
      </c>
    </row>
    <row r="34" spans="1:3">
      <c r="A34">
        <v>31</v>
      </c>
      <c r="B34" s="438" t="s">
        <v>302</v>
      </c>
      <c r="C34" s="439" t="s">
        <v>303</v>
      </c>
    </row>
    <row r="35" spans="1:3">
      <c r="A35">
        <v>32</v>
      </c>
      <c r="B35" s="438" t="s">
        <v>304</v>
      </c>
      <c r="C35" s="439" t="s">
        <v>305</v>
      </c>
    </row>
    <row r="36" spans="1:3">
      <c r="A36">
        <v>33</v>
      </c>
      <c r="B36" s="438" t="s">
        <v>306</v>
      </c>
      <c r="C36" s="439" t="s">
        <v>307</v>
      </c>
    </row>
    <row r="37" spans="1:3">
      <c r="A37">
        <v>34</v>
      </c>
      <c r="B37" s="438" t="s">
        <v>308</v>
      </c>
      <c r="C37" s="439" t="s">
        <v>309</v>
      </c>
    </row>
    <row r="38" spans="1:3">
      <c r="A38">
        <v>35</v>
      </c>
      <c r="B38" s="438" t="s">
        <v>310</v>
      </c>
      <c r="C38" s="439" t="s">
        <v>311</v>
      </c>
    </row>
    <row r="39" spans="1:3">
      <c r="A39">
        <v>36</v>
      </c>
      <c r="B39" s="438" t="s">
        <v>312</v>
      </c>
      <c r="C39" s="439" t="s">
        <v>313</v>
      </c>
    </row>
    <row r="40" spans="1:3">
      <c r="A40">
        <v>37</v>
      </c>
      <c r="B40" s="438" t="s">
        <v>314</v>
      </c>
      <c r="C40" s="439" t="s">
        <v>315</v>
      </c>
    </row>
    <row r="41" spans="1:3">
      <c r="A41">
        <v>38</v>
      </c>
      <c r="B41" s="438" t="s">
        <v>316</v>
      </c>
      <c r="C41" s="439" t="s">
        <v>317</v>
      </c>
    </row>
    <row r="42" spans="1:3">
      <c r="A42">
        <v>39</v>
      </c>
      <c r="B42" s="438" t="s">
        <v>318</v>
      </c>
      <c r="C42" s="439" t="s">
        <v>319</v>
      </c>
    </row>
    <row r="43" spans="1:3">
      <c r="A43">
        <v>40</v>
      </c>
      <c r="B43" s="438" t="s">
        <v>320</v>
      </c>
      <c r="C43" s="439" t="s">
        <v>321</v>
      </c>
    </row>
    <row r="44" spans="1:3">
      <c r="A44">
        <v>41</v>
      </c>
      <c r="B44" s="438" t="s">
        <v>322</v>
      </c>
      <c r="C44" s="439" t="s">
        <v>323</v>
      </c>
    </row>
    <row r="45" spans="1:3">
      <c r="A45">
        <v>42</v>
      </c>
      <c r="B45" s="438" t="s">
        <v>324</v>
      </c>
      <c r="C45" s="439" t="s">
        <v>325</v>
      </c>
    </row>
    <row r="46" spans="1:3">
      <c r="A46">
        <v>43</v>
      </c>
      <c r="B46" s="438" t="s">
        <v>326</v>
      </c>
      <c r="C46" s="439" t="s">
        <v>327</v>
      </c>
    </row>
    <row r="47" spans="1:3">
      <c r="A47">
        <v>44</v>
      </c>
      <c r="B47" s="438" t="s">
        <v>328</v>
      </c>
      <c r="C47" s="439" t="s">
        <v>329</v>
      </c>
    </row>
    <row r="48" spans="1:3">
      <c r="A48">
        <v>45</v>
      </c>
      <c r="B48" s="438" t="s">
        <v>330</v>
      </c>
      <c r="C48" s="439" t="s">
        <v>331</v>
      </c>
    </row>
    <row r="49" spans="1:3">
      <c r="A49">
        <v>46</v>
      </c>
      <c r="B49" s="438" t="s">
        <v>332</v>
      </c>
      <c r="C49" s="439" t="s">
        <v>333</v>
      </c>
    </row>
    <row r="50" spans="1:3">
      <c r="A50">
        <v>47</v>
      </c>
      <c r="B50" s="438" t="s">
        <v>334</v>
      </c>
      <c r="C50" s="439" t="s">
        <v>335</v>
      </c>
    </row>
    <row r="51" spans="1:3">
      <c r="A51">
        <v>48</v>
      </c>
      <c r="B51" s="438" t="s">
        <v>336</v>
      </c>
      <c r="C51" s="439" t="s">
        <v>337</v>
      </c>
    </row>
    <row r="52" spans="1:3">
      <c r="A52">
        <v>49</v>
      </c>
      <c r="B52" s="438" t="s">
        <v>338</v>
      </c>
      <c r="C52" s="439" t="s">
        <v>339</v>
      </c>
    </row>
    <row r="53" spans="1:3">
      <c r="A53">
        <v>50</v>
      </c>
      <c r="B53" s="438" t="s">
        <v>340</v>
      </c>
      <c r="C53" s="439" t="s">
        <v>341</v>
      </c>
    </row>
    <row r="54" spans="1:3">
      <c r="A54">
        <v>51</v>
      </c>
      <c r="B54" s="438" t="s">
        <v>342</v>
      </c>
      <c r="C54" s="439" t="s">
        <v>343</v>
      </c>
    </row>
    <row r="55" spans="1:3">
      <c r="A55">
        <v>52</v>
      </c>
      <c r="B55" s="438" t="s">
        <v>344</v>
      </c>
      <c r="C55" s="439" t="s">
        <v>345</v>
      </c>
    </row>
    <row r="56" spans="1:3">
      <c r="A56">
        <v>53</v>
      </c>
      <c r="B56" s="438" t="s">
        <v>346</v>
      </c>
      <c r="C56" s="439" t="s">
        <v>347</v>
      </c>
    </row>
    <row r="57" spans="1:3">
      <c r="A57">
        <v>54</v>
      </c>
      <c r="B57" s="438" t="s">
        <v>348</v>
      </c>
      <c r="C57" s="439" t="s">
        <v>349</v>
      </c>
    </row>
    <row r="58" spans="1:3">
      <c r="A58">
        <v>55</v>
      </c>
      <c r="B58" s="438" t="s">
        <v>350</v>
      </c>
      <c r="C58" s="439" t="s">
        <v>351</v>
      </c>
    </row>
    <row r="59" spans="1:3">
      <c r="A59">
        <v>56</v>
      </c>
      <c r="B59" s="438" t="s">
        <v>352</v>
      </c>
      <c r="C59" s="439" t="s">
        <v>353</v>
      </c>
    </row>
    <row r="60" spans="1:3">
      <c r="A60">
        <v>57</v>
      </c>
      <c r="B60" s="438" t="s">
        <v>354</v>
      </c>
      <c r="C60" s="439" t="s">
        <v>355</v>
      </c>
    </row>
    <row r="61" spans="1:3">
      <c r="A61">
        <v>58</v>
      </c>
      <c r="B61" s="438" t="s">
        <v>356</v>
      </c>
      <c r="C61" s="439" t="s">
        <v>357</v>
      </c>
    </row>
    <row r="62" spans="1:3">
      <c r="A62">
        <v>59</v>
      </c>
      <c r="B62" s="438" t="s">
        <v>358</v>
      </c>
      <c r="C62" s="439" t="s">
        <v>359</v>
      </c>
    </row>
    <row r="63" spans="1:3">
      <c r="A63">
        <v>60</v>
      </c>
      <c r="B63" s="438" t="s">
        <v>360</v>
      </c>
      <c r="C63" s="439" t="s">
        <v>361</v>
      </c>
    </row>
    <row r="64" spans="1:3">
      <c r="A64">
        <v>61</v>
      </c>
      <c r="B64" s="438" t="s">
        <v>362</v>
      </c>
      <c r="C64" s="439" t="s">
        <v>363</v>
      </c>
    </row>
    <row r="65" spans="1:3">
      <c r="A65">
        <v>62</v>
      </c>
      <c r="B65" s="438" t="s">
        <v>364</v>
      </c>
      <c r="C65" s="439" t="s">
        <v>365</v>
      </c>
    </row>
    <row r="66" spans="1:3">
      <c r="A66">
        <v>63</v>
      </c>
      <c r="B66" s="438" t="s">
        <v>366</v>
      </c>
      <c r="C66" s="439" t="s">
        <v>367</v>
      </c>
    </row>
    <row r="67" spans="1:3">
      <c r="A67">
        <v>64</v>
      </c>
      <c r="B67" s="438" t="s">
        <v>368</v>
      </c>
      <c r="C67" s="439" t="s">
        <v>369</v>
      </c>
    </row>
    <row r="68" spans="1:3">
      <c r="A68">
        <v>65</v>
      </c>
      <c r="B68" s="438" t="s">
        <v>370</v>
      </c>
      <c r="C68" s="439" t="s">
        <v>371</v>
      </c>
    </row>
    <row r="69" spans="1:3">
      <c r="A69">
        <v>66</v>
      </c>
      <c r="B69" s="438" t="s">
        <v>372</v>
      </c>
      <c r="C69" s="439" t="s">
        <v>373</v>
      </c>
    </row>
    <row r="70" spans="1:3">
      <c r="A70">
        <v>67</v>
      </c>
      <c r="B70" s="438" t="s">
        <v>374</v>
      </c>
      <c r="C70" s="439" t="s">
        <v>375</v>
      </c>
    </row>
    <row r="71" spans="1:3">
      <c r="A71">
        <v>68</v>
      </c>
      <c r="B71" s="438" t="s">
        <v>376</v>
      </c>
      <c r="C71" s="439" t="s">
        <v>377</v>
      </c>
    </row>
    <row r="72" spans="1:3">
      <c r="A72">
        <v>69</v>
      </c>
      <c r="B72" s="438" t="s">
        <v>378</v>
      </c>
      <c r="C72" s="439" t="s">
        <v>379</v>
      </c>
    </row>
    <row r="73" spans="1:3">
      <c r="A73">
        <v>70</v>
      </c>
      <c r="B73" s="438" t="s">
        <v>380</v>
      </c>
      <c r="C73" s="439" t="s">
        <v>381</v>
      </c>
    </row>
    <row r="74" spans="1:3">
      <c r="A74">
        <v>71</v>
      </c>
      <c r="B74" s="438" t="s">
        <v>382</v>
      </c>
      <c r="C74" s="439" t="s">
        <v>383</v>
      </c>
    </row>
    <row r="75" spans="1:3">
      <c r="A75">
        <v>72</v>
      </c>
      <c r="B75" s="438" t="s">
        <v>384</v>
      </c>
      <c r="C75" s="439" t="s">
        <v>385</v>
      </c>
    </row>
    <row r="76" spans="1:3">
      <c r="A76">
        <v>73</v>
      </c>
      <c r="B76" s="438" t="s">
        <v>386</v>
      </c>
      <c r="C76" s="439" t="s">
        <v>387</v>
      </c>
    </row>
    <row r="77" spans="1:3">
      <c r="A77">
        <v>74</v>
      </c>
      <c r="B77" s="438" t="s">
        <v>388</v>
      </c>
      <c r="C77" s="439" t="s">
        <v>389</v>
      </c>
    </row>
    <row r="78" spans="1:3">
      <c r="A78">
        <v>75</v>
      </c>
      <c r="B78" s="438" t="s">
        <v>390</v>
      </c>
      <c r="C78" s="439" t="s">
        <v>391</v>
      </c>
    </row>
    <row r="79" spans="1:3">
      <c r="A79">
        <v>76</v>
      </c>
      <c r="B79" s="438" t="s">
        <v>392</v>
      </c>
      <c r="C79" s="439" t="s">
        <v>393</v>
      </c>
    </row>
    <row r="80" spans="1:3">
      <c r="A80">
        <v>77</v>
      </c>
      <c r="B80" s="438" t="s">
        <v>394</v>
      </c>
      <c r="C80" s="439" t="s">
        <v>395</v>
      </c>
    </row>
    <row r="81" spans="1:3">
      <c r="A81">
        <v>78</v>
      </c>
      <c r="B81" s="438" t="s">
        <v>396</v>
      </c>
      <c r="C81" s="439" t="s">
        <v>397</v>
      </c>
    </row>
    <row r="82" spans="1:3">
      <c r="A82">
        <v>79</v>
      </c>
      <c r="B82" s="438" t="s">
        <v>398</v>
      </c>
      <c r="C82" s="439" t="s">
        <v>399</v>
      </c>
    </row>
    <row r="83" spans="1:3">
      <c r="A83">
        <v>80</v>
      </c>
      <c r="B83" s="438" t="s">
        <v>400</v>
      </c>
      <c r="C83" s="439" t="s">
        <v>401</v>
      </c>
    </row>
    <row r="84" spans="1:3">
      <c r="A84">
        <v>81</v>
      </c>
      <c r="B84" s="438" t="s">
        <v>402</v>
      </c>
      <c r="C84" s="439" t="s">
        <v>403</v>
      </c>
    </row>
    <row r="85" spans="1:3">
      <c r="A85">
        <v>82</v>
      </c>
      <c r="B85" s="438" t="s">
        <v>404</v>
      </c>
      <c r="C85" s="439" t="s">
        <v>405</v>
      </c>
    </row>
    <row r="86" spans="1:3">
      <c r="A86">
        <v>83</v>
      </c>
      <c r="B86" s="438" t="s">
        <v>406</v>
      </c>
      <c r="C86" s="439" t="s">
        <v>407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93" t="s">
        <v>84</v>
      </c>
      <c r="K12" s="494"/>
      <c r="L12" s="494"/>
      <c r="M12" s="494"/>
      <c r="N12" s="494"/>
      <c r="O12" s="494"/>
      <c r="P12" s="494"/>
      <c r="Q12" s="494"/>
      <c r="R12" s="494"/>
      <c r="S12" s="494"/>
      <c r="T12" s="494"/>
      <c r="U12" s="494"/>
      <c r="V12" s="494"/>
      <c r="W12" s="494"/>
      <c r="X12" s="494"/>
      <c r="Y12" s="494"/>
      <c r="Z12" s="494"/>
      <c r="AA12" s="494"/>
      <c r="AB12" s="494"/>
      <c r="AC12" s="494"/>
      <c r="AD12" s="494"/>
      <c r="AE12" s="494"/>
      <c r="AF12" s="494"/>
      <c r="AG12" s="494"/>
      <c r="AH12" s="494"/>
      <c r="AI12" s="494"/>
      <c r="AJ12" s="494"/>
      <c r="AK12" s="494"/>
      <c r="AL12" s="494"/>
      <c r="AM12" s="494"/>
      <c r="AN12" s="494"/>
      <c r="AO12" s="494"/>
      <c r="AP12" s="494"/>
      <c r="AQ12" s="494"/>
      <c r="AR12" s="494"/>
      <c r="AS12" s="495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D60"/>
  <sheetViews>
    <sheetView view="pageBreakPreview" zoomScale="60" zoomScaleNormal="100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50" sqref="A50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6" width="14.85546875" style="38" customWidth="1"/>
    <col min="7" max="7" width="14.85546875" style="191" customWidth="1"/>
    <col min="8" max="11" width="14.85546875" style="38" customWidth="1"/>
    <col min="12" max="12" width="15.42578125" style="38" customWidth="1"/>
    <col min="13" max="13" width="14.5703125" style="38" customWidth="1"/>
    <col min="14" max="14" width="4.5703125" style="38" customWidth="1"/>
    <col min="15" max="16384" width="0" style="38" hidden="1"/>
  </cols>
  <sheetData>
    <row r="1" spans="1:30" s="5" customFormat="1" ht="27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30" s="5" customFormat="1" ht="18" customHeight="1">
      <c r="A2" s="6"/>
      <c r="C2" s="7"/>
      <c r="D2" s="3"/>
      <c r="E2" s="3"/>
      <c r="G2" s="8"/>
      <c r="H2" s="105" t="s">
        <v>0</v>
      </c>
      <c r="I2" s="105"/>
      <c r="J2" s="8"/>
      <c r="K2" s="8"/>
      <c r="L2" s="8"/>
      <c r="M2" s="8"/>
      <c r="N2" s="8"/>
      <c r="O2" s="10"/>
    </row>
    <row r="3" spans="1:30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73"/>
      <c r="C3" s="474"/>
      <c r="D3" s="3"/>
      <c r="E3" s="3"/>
      <c r="G3" s="8"/>
      <c r="H3" s="105" t="s">
        <v>1</v>
      </c>
      <c r="I3" s="105"/>
      <c r="J3" s="8"/>
      <c r="K3" s="8"/>
      <c r="L3" s="8"/>
      <c r="M3" s="8"/>
      <c r="N3" s="8"/>
      <c r="O3" s="12"/>
    </row>
    <row r="4" spans="1:30" s="5" customFormat="1" ht="18" customHeight="1">
      <c r="A4" s="199">
        <f>+SUM(OUT_1_Check!D19:AR19)+SUM(OUT_1_Check!D26:AR26)+SUM(OUT_1_Check!D33:AR33)+SUM(OUT_1_Check!D40:AR40)</f>
        <v>0</v>
      </c>
      <c r="B4" s="473"/>
      <c r="C4" s="474"/>
      <c r="D4" s="3"/>
      <c r="E4" s="3"/>
      <c r="G4" s="8"/>
      <c r="H4" s="104"/>
      <c r="I4" s="104"/>
      <c r="J4" s="8"/>
      <c r="K4" s="8"/>
      <c r="L4" s="8"/>
      <c r="M4" s="9"/>
      <c r="N4" s="8"/>
      <c r="O4" s="12"/>
    </row>
    <row r="5" spans="1:30" s="5" customFormat="1" ht="18" customHeight="1">
      <c r="A5" s="200">
        <f>+SUM(OUT_1_Check!D43:AR43)</f>
        <v>0</v>
      </c>
      <c r="B5" s="475"/>
      <c r="C5" s="476"/>
      <c r="D5" s="3"/>
      <c r="E5" s="3"/>
      <c r="G5" s="8"/>
      <c r="H5" s="105" t="s">
        <v>211</v>
      </c>
      <c r="I5" s="105"/>
      <c r="J5" s="8"/>
      <c r="K5" s="8"/>
      <c r="L5" s="318"/>
      <c r="M5" s="8"/>
      <c r="N5" s="8"/>
      <c r="O5" s="12"/>
    </row>
    <row r="6" spans="1:30" s="5" customFormat="1" ht="18" customHeight="1">
      <c r="A6" s="199">
        <f>+OUT_1_Check!AS20+OUT_1_Check!AS34+OUT_1_Check!AS41+OUT_1_Check!AS48</f>
        <v>0</v>
      </c>
      <c r="B6" s="475"/>
      <c r="C6" s="475"/>
      <c r="D6" s="3"/>
      <c r="E6" s="3"/>
      <c r="G6" s="8"/>
      <c r="H6" s="105" t="s">
        <v>241</v>
      </c>
      <c r="I6" s="105"/>
      <c r="J6" s="8"/>
      <c r="K6" s="8"/>
      <c r="L6" s="8"/>
      <c r="M6" s="317"/>
      <c r="N6" s="8"/>
      <c r="O6" s="12"/>
    </row>
    <row r="7" spans="1:30" s="5" customFormat="1" ht="18" customHeight="1">
      <c r="A7" s="199">
        <f>+SUM(OUT_1_Check!D47:AS47)</f>
        <v>0</v>
      </c>
      <c r="B7" s="477"/>
      <c r="C7" s="477"/>
      <c r="D7" s="3"/>
      <c r="E7" s="3"/>
      <c r="G7" s="8"/>
      <c r="H7" s="106" t="s">
        <v>2</v>
      </c>
      <c r="I7" s="106"/>
      <c r="J7" s="8"/>
      <c r="K7" s="8"/>
      <c r="L7" s="318"/>
      <c r="M7" s="8"/>
      <c r="N7" s="8"/>
      <c r="O7" s="12"/>
    </row>
    <row r="8" spans="1:30" s="5" customFormat="1" ht="18" customHeight="1">
      <c r="A8" s="199"/>
      <c r="B8" s="477"/>
      <c r="C8" s="477"/>
      <c r="D8" s="3"/>
      <c r="E8" s="3"/>
      <c r="G8" s="8"/>
      <c r="H8" s="106"/>
      <c r="I8" s="106"/>
      <c r="J8" s="8"/>
      <c r="K8" s="8"/>
      <c r="L8" s="318"/>
      <c r="M8" s="8"/>
      <c r="N8" s="8"/>
      <c r="O8" s="12"/>
    </row>
    <row r="9" spans="1:30" s="335" customFormat="1" ht="18" hidden="1" customHeight="1">
      <c r="A9" s="333"/>
      <c r="B9" s="477"/>
      <c r="C9" s="477"/>
      <c r="D9" s="334"/>
      <c r="E9" s="334"/>
      <c r="G9" s="336"/>
      <c r="H9" s="337"/>
      <c r="I9" s="337"/>
      <c r="J9" s="336"/>
      <c r="K9" s="336"/>
      <c r="L9" s="338"/>
      <c r="M9" s="336"/>
      <c r="N9" s="336"/>
      <c r="O9" s="339"/>
    </row>
    <row r="10" spans="1:30" s="335" customFormat="1" ht="18" hidden="1" customHeight="1">
      <c r="A10" s="340"/>
      <c r="B10" s="477"/>
      <c r="C10" s="477"/>
      <c r="D10" s="336"/>
      <c r="E10" s="336"/>
      <c r="G10" s="336"/>
      <c r="H10" s="336"/>
      <c r="I10" s="336"/>
      <c r="J10" s="336"/>
      <c r="K10" s="336"/>
      <c r="L10" s="336"/>
      <c r="M10" s="336"/>
      <c r="N10" s="336"/>
      <c r="O10" s="339"/>
    </row>
    <row r="11" spans="1:30" s="17" customFormat="1" ht="16.5">
      <c r="A11" s="14"/>
      <c r="B11" s="15"/>
      <c r="C11" s="16"/>
      <c r="D11" s="331" t="s">
        <v>69</v>
      </c>
      <c r="E11" s="331" t="s">
        <v>4</v>
      </c>
      <c r="F11" s="329" t="s">
        <v>52</v>
      </c>
      <c r="G11" s="329" t="s">
        <v>5</v>
      </c>
      <c r="H11" s="329" t="s">
        <v>6</v>
      </c>
      <c r="I11" s="329" t="s">
        <v>7</v>
      </c>
      <c r="J11" s="329" t="s">
        <v>209</v>
      </c>
      <c r="K11" s="329" t="s">
        <v>210</v>
      </c>
      <c r="L11" s="331" t="s">
        <v>212</v>
      </c>
      <c r="M11" s="329" t="s">
        <v>237</v>
      </c>
    </row>
    <row r="12" spans="1:30" s="17" customFormat="1" ht="27.95" customHeight="1">
      <c r="A12" s="341"/>
      <c r="B12" s="342" t="s">
        <v>3</v>
      </c>
      <c r="C12" s="343"/>
      <c r="D12" s="332"/>
      <c r="E12" s="332"/>
      <c r="F12" s="330"/>
      <c r="G12" s="330"/>
      <c r="H12" s="330"/>
      <c r="I12" s="330"/>
      <c r="J12" s="330"/>
      <c r="K12" s="330"/>
      <c r="L12" s="332"/>
      <c r="M12" s="330"/>
    </row>
    <row r="13" spans="1:30" s="17" customFormat="1" ht="30.75" customHeight="1">
      <c r="A13" s="20"/>
      <c r="B13" s="441" t="s">
        <v>207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</row>
    <row r="14" spans="1:30" s="17" customFormat="1" ht="18" customHeight="1">
      <c r="A14" s="24"/>
      <c r="B14" s="51" t="s">
        <v>105</v>
      </c>
      <c r="C14" s="25"/>
      <c r="D14" s="319"/>
      <c r="E14" s="319"/>
      <c r="F14" s="227"/>
      <c r="G14" s="225"/>
      <c r="H14" s="227"/>
      <c r="I14" s="227"/>
      <c r="J14" s="227"/>
      <c r="K14" s="227"/>
      <c r="L14" s="227"/>
      <c r="M14" s="295">
        <f>SUM(D14:L14)</f>
        <v>0</v>
      </c>
    </row>
    <row r="15" spans="1:30" s="23" customFormat="1" ht="17.25" customHeight="1">
      <c r="A15" s="26"/>
      <c r="B15" s="51" t="s">
        <v>106</v>
      </c>
      <c r="C15" s="328"/>
      <c r="D15" s="227"/>
      <c r="E15" s="227"/>
      <c r="F15" s="227"/>
      <c r="G15" s="227"/>
      <c r="H15" s="227"/>
      <c r="I15" s="227"/>
      <c r="J15" s="225"/>
      <c r="K15" s="227"/>
      <c r="L15" s="227"/>
      <c r="M15" s="295">
        <f>SUM(D15:L15)</f>
        <v>0</v>
      </c>
      <c r="N15" s="17"/>
      <c r="O15" s="181"/>
      <c r="P15" s="181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</row>
    <row r="16" spans="1:30" s="23" customFormat="1" ht="18" hidden="1" customHeight="1">
      <c r="A16" s="26"/>
      <c r="B16" s="51" t="s">
        <v>107</v>
      </c>
      <c r="C16" s="25"/>
      <c r="D16" s="227"/>
      <c r="E16" s="227"/>
      <c r="F16" s="227"/>
      <c r="G16" s="227"/>
      <c r="H16" s="227"/>
      <c r="I16" s="227"/>
      <c r="J16" s="227"/>
      <c r="K16" s="227"/>
      <c r="L16" s="227"/>
      <c r="M16" s="295">
        <f>SUM(D16:L16)/2</f>
        <v>0</v>
      </c>
      <c r="N16" s="17"/>
      <c r="O16" s="218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1:30" s="17" customFormat="1" ht="18" customHeight="1">
      <c r="A17" s="24"/>
      <c r="B17" s="25" t="s">
        <v>10</v>
      </c>
      <c r="C17" s="25"/>
      <c r="D17" s="295">
        <f t="shared" ref="D17:L17" si="0">+SUM(D14:D16)</f>
        <v>0</v>
      </c>
      <c r="E17" s="295">
        <f t="shared" si="0"/>
        <v>0</v>
      </c>
      <c r="F17" s="295">
        <f t="shared" si="0"/>
        <v>0</v>
      </c>
      <c r="G17" s="295">
        <f t="shared" si="0"/>
        <v>0</v>
      </c>
      <c r="H17" s="295">
        <f t="shared" si="0"/>
        <v>0</v>
      </c>
      <c r="I17" s="295">
        <f t="shared" si="0"/>
        <v>0</v>
      </c>
      <c r="J17" s="295">
        <f t="shared" si="0"/>
        <v>0</v>
      </c>
      <c r="K17" s="295">
        <f t="shared" si="0"/>
        <v>0</v>
      </c>
      <c r="L17" s="295">
        <f t="shared" si="0"/>
        <v>0</v>
      </c>
      <c r="M17" s="295">
        <f>SUM(D17:L17)</f>
        <v>0</v>
      </c>
      <c r="O17" s="181"/>
      <c r="P17" s="23"/>
    </row>
    <row r="18" spans="1:30" s="17" customFormat="1" ht="18" hidden="1" customHeight="1">
      <c r="A18" s="26"/>
      <c r="B18" s="25" t="s">
        <v>21</v>
      </c>
      <c r="C18" s="25"/>
      <c r="D18" s="292"/>
      <c r="E18" s="292"/>
      <c r="F18" s="292"/>
      <c r="G18" s="292"/>
      <c r="H18" s="292"/>
      <c r="I18" s="292"/>
      <c r="J18" s="292"/>
      <c r="K18" s="292"/>
      <c r="L18" s="292"/>
      <c r="M18" s="295">
        <f>SUM(D17:L17)/2</f>
        <v>0</v>
      </c>
      <c r="O18" s="181"/>
      <c r="P18" s="186"/>
    </row>
    <row r="19" spans="1:30" s="17" customFormat="1" ht="18" hidden="1" customHeight="1">
      <c r="A19" s="26"/>
      <c r="B19" s="27"/>
      <c r="C19" s="27"/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O19" s="23"/>
      <c r="P19" s="186"/>
    </row>
    <row r="20" spans="1:30" s="17" customFormat="1" ht="18" hidden="1" customHeight="1">
      <c r="A20" s="20"/>
      <c r="B20" s="21" t="s">
        <v>22</v>
      </c>
      <c r="C20" s="22"/>
      <c r="D20" s="225"/>
      <c r="E20" s="225"/>
      <c r="F20" s="227"/>
      <c r="G20" s="227"/>
      <c r="H20" s="227"/>
      <c r="I20" s="227"/>
      <c r="J20" s="227"/>
      <c r="K20" s="227"/>
      <c r="L20" s="227"/>
      <c r="M20" s="227"/>
      <c r="O20" s="23"/>
    </row>
    <row r="21" spans="1:30" s="17" customFormat="1" ht="18" hidden="1" customHeight="1">
      <c r="A21" s="24"/>
      <c r="B21" s="51" t="s">
        <v>105</v>
      </c>
      <c r="C21" s="25"/>
      <c r="D21" s="319"/>
      <c r="E21" s="319"/>
      <c r="F21" s="227"/>
      <c r="G21" s="227"/>
      <c r="H21" s="227"/>
      <c r="I21" s="227"/>
      <c r="J21" s="227"/>
      <c r="K21" s="227"/>
      <c r="L21" s="227"/>
      <c r="M21" s="295">
        <f>SUM(D21:L21)/2</f>
        <v>0</v>
      </c>
      <c r="O21" s="23"/>
    </row>
    <row r="22" spans="1:30" s="17" customFormat="1" ht="18" hidden="1" customHeight="1">
      <c r="A22" s="26"/>
      <c r="B22" s="51" t="s">
        <v>106</v>
      </c>
      <c r="C22" s="25"/>
      <c r="D22" s="227"/>
      <c r="E22" s="227"/>
      <c r="F22" s="227"/>
      <c r="G22" s="227"/>
      <c r="H22" s="227"/>
      <c r="I22" s="227"/>
      <c r="J22" s="227"/>
      <c r="K22" s="227"/>
      <c r="L22" s="227"/>
      <c r="M22" s="295">
        <f>SUM(D22:L22)/2</f>
        <v>0</v>
      </c>
      <c r="O22" s="23"/>
    </row>
    <row r="23" spans="1:30" s="17" customFormat="1" ht="18" hidden="1" customHeight="1">
      <c r="A23" s="26"/>
      <c r="B23" s="51" t="s">
        <v>107</v>
      </c>
      <c r="C23" s="25"/>
      <c r="D23" s="315"/>
      <c r="E23" s="315"/>
      <c r="F23" s="315"/>
      <c r="G23" s="315"/>
      <c r="H23" s="315"/>
      <c r="I23" s="315"/>
      <c r="J23" s="315"/>
      <c r="K23" s="315"/>
      <c r="L23" s="315"/>
      <c r="M23" s="295">
        <f>SUM(D23:L23)/2</f>
        <v>0</v>
      </c>
      <c r="O23" s="181"/>
    </row>
    <row r="24" spans="1:30" s="17" customFormat="1" ht="18" hidden="1" customHeight="1">
      <c r="A24" s="24"/>
      <c r="B24" s="25" t="s">
        <v>10</v>
      </c>
      <c r="C24" s="25"/>
      <c r="D24" s="295">
        <f t="shared" ref="D24:L24" si="1">+SUM(D21:D23)</f>
        <v>0</v>
      </c>
      <c r="E24" s="295"/>
      <c r="F24" s="295">
        <f t="shared" si="1"/>
        <v>0</v>
      </c>
      <c r="G24" s="295">
        <f t="shared" si="1"/>
        <v>0</v>
      </c>
      <c r="H24" s="295">
        <f t="shared" si="1"/>
        <v>0</v>
      </c>
      <c r="I24" s="295">
        <f t="shared" si="1"/>
        <v>0</v>
      </c>
      <c r="J24" s="295">
        <f t="shared" si="1"/>
        <v>0</v>
      </c>
      <c r="K24" s="295">
        <f t="shared" si="1"/>
        <v>0</v>
      </c>
      <c r="L24" s="295">
        <f t="shared" si="1"/>
        <v>0</v>
      </c>
      <c r="M24" s="295">
        <f>SUM(D24:L24)/2</f>
        <v>0</v>
      </c>
    </row>
    <row r="25" spans="1:30" s="23" customFormat="1" ht="6" customHeight="1">
      <c r="A25" s="20"/>
      <c r="B25" s="22"/>
      <c r="C25" s="22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1:30" s="23" customFormat="1" ht="29.25" customHeight="1">
      <c r="A26" s="28"/>
      <c r="B26" s="21" t="s">
        <v>22</v>
      </c>
      <c r="C26" s="22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1:30" s="17" customFormat="1" ht="18" customHeight="1">
      <c r="A27" s="28"/>
      <c r="B27" s="51" t="s">
        <v>105</v>
      </c>
      <c r="C27" s="25"/>
      <c r="D27" s="319">
        <v>4556.0837563476562</v>
      </c>
      <c r="E27" s="319">
        <v>4305.2504760742186</v>
      </c>
      <c r="F27" s="227">
        <v>438.58773339843748</v>
      </c>
      <c r="G27" s="227"/>
      <c r="H27" s="227"/>
      <c r="I27" s="227"/>
      <c r="J27" s="227"/>
      <c r="K27" s="227"/>
      <c r="L27" s="227"/>
      <c r="M27" s="295">
        <f>SUM(D27:L27)/2</f>
        <v>4649.9609829101564</v>
      </c>
    </row>
    <row r="28" spans="1:30" s="17" customFormat="1" ht="17.25" customHeight="1">
      <c r="A28" s="24"/>
      <c r="B28" s="51" t="s">
        <v>106</v>
      </c>
      <c r="C28" s="25"/>
      <c r="D28" s="227">
        <v>2861.0360131835937</v>
      </c>
      <c r="E28" s="227">
        <v>3547.0386408562658</v>
      </c>
      <c r="F28" s="227">
        <v>654.41714720392224</v>
      </c>
      <c r="G28" s="227"/>
      <c r="H28" s="227">
        <v>154.21703124999999</v>
      </c>
      <c r="I28" s="227">
        <v>154.21703124999999</v>
      </c>
      <c r="J28" s="227"/>
      <c r="K28" s="227">
        <v>31.585480468749999</v>
      </c>
      <c r="L28" s="227"/>
      <c r="M28" s="295">
        <f>SUM(D28:L28)/2</f>
        <v>3701.255672106266</v>
      </c>
    </row>
    <row r="29" spans="1:30" s="17" customFormat="1" ht="17.25" hidden="1" customHeight="1">
      <c r="A29" s="20"/>
      <c r="B29" s="51" t="s">
        <v>107</v>
      </c>
      <c r="C29" s="25"/>
      <c r="D29" s="227"/>
      <c r="E29" s="227"/>
      <c r="F29" s="227"/>
      <c r="G29" s="227"/>
      <c r="H29" s="227"/>
      <c r="I29" s="227"/>
      <c r="J29" s="227"/>
      <c r="K29" s="227"/>
      <c r="L29" s="227"/>
      <c r="M29" s="295">
        <f>SUM(D29:L29)/2</f>
        <v>0</v>
      </c>
    </row>
    <row r="30" spans="1:30" s="23" customFormat="1" ht="18" customHeight="1">
      <c r="A30" s="28"/>
      <c r="B30" s="25" t="s">
        <v>10</v>
      </c>
      <c r="C30" s="25"/>
      <c r="D30" s="295">
        <f t="shared" ref="D30:L30" si="2">+SUM(D27:D29)</f>
        <v>7417.1197695312494</v>
      </c>
      <c r="E30" s="295">
        <f t="shared" si="2"/>
        <v>7852.2891169304839</v>
      </c>
      <c r="F30" s="295">
        <f t="shared" si="2"/>
        <v>1093.0048806023597</v>
      </c>
      <c r="G30" s="295">
        <f t="shared" si="2"/>
        <v>0</v>
      </c>
      <c r="H30" s="295">
        <f t="shared" si="2"/>
        <v>154.21703124999999</v>
      </c>
      <c r="I30" s="295">
        <f t="shared" si="2"/>
        <v>154.21703124999999</v>
      </c>
      <c r="J30" s="295">
        <f t="shared" si="2"/>
        <v>0</v>
      </c>
      <c r="K30" s="295">
        <f t="shared" si="2"/>
        <v>31.585480468749999</v>
      </c>
      <c r="L30" s="295">
        <f t="shared" si="2"/>
        <v>0</v>
      </c>
      <c r="M30" s="295">
        <f>SUM(D30:L30)/2</f>
        <v>8351.2166550164202</v>
      </c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1:30" s="17" customFormat="1" ht="18" hidden="1" customHeight="1">
      <c r="A31" s="24"/>
      <c r="B31" s="25" t="s">
        <v>21</v>
      </c>
      <c r="C31" s="25"/>
      <c r="D31" s="292"/>
      <c r="E31" s="292"/>
      <c r="F31" s="292"/>
      <c r="G31" s="292"/>
      <c r="H31" s="292"/>
      <c r="I31" s="292"/>
      <c r="J31" s="292"/>
      <c r="K31" s="292"/>
      <c r="L31" s="292"/>
      <c r="M31" s="227">
        <f>SUM(D30:L30)/2</f>
        <v>8351.2166550164202</v>
      </c>
    </row>
    <row r="32" spans="1:30" s="23" customFormat="1" ht="18" customHeight="1">
      <c r="A32" s="28"/>
      <c r="B32" s="29"/>
      <c r="C32" s="29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</row>
    <row r="33" spans="1:30" s="23" customFormat="1" ht="29.25" customHeight="1">
      <c r="A33" s="24"/>
      <c r="B33" s="21" t="s">
        <v>208</v>
      </c>
      <c r="C33" s="22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</row>
    <row r="34" spans="1:30" s="17" customFormat="1" ht="18" customHeight="1">
      <c r="A34" s="24"/>
      <c r="B34" s="51" t="s">
        <v>105</v>
      </c>
      <c r="C34" s="25"/>
      <c r="D34" s="319">
        <v>3624.3145137939455</v>
      </c>
      <c r="E34" s="319">
        <v>2197.6970468750001</v>
      </c>
      <c r="F34" s="227">
        <v>87.996236328124994</v>
      </c>
      <c r="G34" s="227"/>
      <c r="H34" s="227"/>
      <c r="I34" s="227"/>
      <c r="J34" s="227"/>
      <c r="K34" s="227"/>
      <c r="L34" s="227"/>
      <c r="M34" s="295">
        <f>SUM(D34:L34)</f>
        <v>5910.0077969970698</v>
      </c>
    </row>
    <row r="35" spans="1:30" s="17" customFormat="1" ht="18" customHeight="1">
      <c r="A35" s="24"/>
      <c r="B35" s="51" t="s">
        <v>106</v>
      </c>
      <c r="C35" s="25"/>
      <c r="D35" s="227">
        <v>1693.3962269287108</v>
      </c>
      <c r="E35" s="227">
        <v>6573.4070000000002</v>
      </c>
      <c r="F35" s="227">
        <v>452.02606329441073</v>
      </c>
      <c r="G35" s="227"/>
      <c r="H35" s="227">
        <v>310.59004687499998</v>
      </c>
      <c r="I35" s="227">
        <v>898.73178613281254</v>
      </c>
      <c r="J35" s="227"/>
      <c r="K35" s="227"/>
      <c r="L35" s="227"/>
      <c r="M35" s="295">
        <f>SUM(D35:L35)</f>
        <v>9928.1511232309331</v>
      </c>
    </row>
    <row r="36" spans="1:30" s="17" customFormat="1" ht="17.25" hidden="1" customHeight="1">
      <c r="A36" s="20"/>
      <c r="B36" s="51" t="s">
        <v>107</v>
      </c>
      <c r="C36" s="25"/>
      <c r="D36" s="227"/>
      <c r="E36" s="227"/>
      <c r="F36" s="227"/>
      <c r="G36" s="227"/>
      <c r="H36" s="227"/>
      <c r="I36" s="227"/>
      <c r="J36" s="227"/>
      <c r="K36" s="227"/>
      <c r="L36" s="227"/>
      <c r="M36" s="295">
        <f>SUM(D36:L36)/2</f>
        <v>0</v>
      </c>
    </row>
    <row r="37" spans="1:30" s="17" customFormat="1" ht="18" customHeight="1">
      <c r="A37" s="24"/>
      <c r="B37" s="25" t="s">
        <v>10</v>
      </c>
      <c r="C37" s="25"/>
      <c r="D37" s="295">
        <f t="shared" ref="D37:L37" si="3">+SUM(D34:D36)</f>
        <v>5317.7107407226558</v>
      </c>
      <c r="E37" s="295">
        <f t="shared" si="3"/>
        <v>8771.1040468749998</v>
      </c>
      <c r="F37" s="295">
        <f t="shared" si="3"/>
        <v>540.02229962253568</v>
      </c>
      <c r="G37" s="295">
        <f t="shared" si="3"/>
        <v>0</v>
      </c>
      <c r="H37" s="295">
        <f t="shared" si="3"/>
        <v>310.59004687499998</v>
      </c>
      <c r="I37" s="295">
        <f t="shared" si="3"/>
        <v>898.73178613281254</v>
      </c>
      <c r="J37" s="295">
        <f t="shared" si="3"/>
        <v>0</v>
      </c>
      <c r="K37" s="295">
        <f t="shared" si="3"/>
        <v>0</v>
      </c>
      <c r="L37" s="295">
        <f t="shared" si="3"/>
        <v>0</v>
      </c>
      <c r="M37" s="295">
        <f>SUM(D37:L37)</f>
        <v>15838.158920228005</v>
      </c>
    </row>
    <row r="38" spans="1:30" s="17" customFormat="1" ht="18" hidden="1" customHeight="1">
      <c r="A38" s="24"/>
      <c r="B38" s="25" t="s">
        <v>21</v>
      </c>
      <c r="C38" s="25"/>
      <c r="D38" s="292"/>
      <c r="E38" s="292"/>
      <c r="F38" s="292"/>
      <c r="G38" s="292"/>
      <c r="H38" s="292"/>
      <c r="I38" s="292"/>
      <c r="J38" s="292"/>
      <c r="K38" s="292"/>
      <c r="L38" s="292"/>
      <c r="M38" s="227">
        <f>SUM(D37:L37)/2</f>
        <v>7919.0794601140024</v>
      </c>
    </row>
    <row r="39" spans="1:30" s="17" customFormat="1" ht="18" customHeight="1">
      <c r="A39" s="24"/>
      <c r="B39" s="25"/>
      <c r="C39" s="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</row>
    <row r="40" spans="1:30" s="17" customFormat="1" ht="18" customHeight="1">
      <c r="A40" s="24"/>
      <c r="B40" s="25"/>
      <c r="C40" s="25"/>
      <c r="D40" s="225"/>
      <c r="E40" s="225"/>
      <c r="F40" s="225"/>
      <c r="G40" s="225"/>
      <c r="H40" s="225"/>
      <c r="I40" s="225"/>
      <c r="J40" s="225"/>
      <c r="K40" s="225"/>
      <c r="L40" s="225"/>
      <c r="M40" s="225"/>
      <c r="P40" s="181"/>
    </row>
    <row r="41" spans="1:30" s="17" customFormat="1" ht="18" hidden="1" customHeight="1">
      <c r="A41" s="28"/>
      <c r="B41" s="30" t="s">
        <v>98</v>
      </c>
      <c r="C41" s="21"/>
      <c r="D41" s="292"/>
      <c r="E41" s="292"/>
      <c r="F41" s="292"/>
      <c r="G41" s="292"/>
      <c r="H41" s="292"/>
      <c r="I41" s="292"/>
      <c r="J41" s="292"/>
      <c r="K41" s="292"/>
      <c r="L41" s="292"/>
      <c r="M41" s="227"/>
    </row>
    <row r="42" spans="1:30" s="17" customFormat="1" ht="18" hidden="1" customHeight="1">
      <c r="A42" s="24"/>
      <c r="B42" s="25"/>
      <c r="C42" s="25"/>
      <c r="D42" s="225"/>
      <c r="E42" s="225"/>
      <c r="F42" s="225"/>
      <c r="G42" s="225"/>
      <c r="H42" s="225"/>
      <c r="I42" s="225"/>
      <c r="J42" s="225"/>
      <c r="K42" s="225"/>
      <c r="L42" s="225"/>
      <c r="M42" s="225"/>
    </row>
    <row r="43" spans="1:30" s="17" customFormat="1" ht="18" customHeight="1">
      <c r="A43" s="433"/>
      <c r="B43" s="33" t="s">
        <v>18</v>
      </c>
      <c r="C43" s="33"/>
      <c r="D43" s="296">
        <f t="shared" ref="D43:M43" si="4">+SUM(D17,D30,D37)</f>
        <v>12734.830510253905</v>
      </c>
      <c r="E43" s="296">
        <f t="shared" si="4"/>
        <v>16623.393163805486</v>
      </c>
      <c r="F43" s="296">
        <f t="shared" si="4"/>
        <v>1633.0271802248953</v>
      </c>
      <c r="G43" s="296">
        <f t="shared" si="4"/>
        <v>0</v>
      </c>
      <c r="H43" s="296">
        <f t="shared" si="4"/>
        <v>464.80707812499998</v>
      </c>
      <c r="I43" s="296">
        <f t="shared" si="4"/>
        <v>1052.9488173828126</v>
      </c>
      <c r="J43" s="296">
        <f t="shared" si="4"/>
        <v>0</v>
      </c>
      <c r="K43" s="296">
        <f t="shared" si="4"/>
        <v>31.585480468749999</v>
      </c>
      <c r="L43" s="296">
        <f t="shared" si="4"/>
        <v>0</v>
      </c>
      <c r="M43" s="296">
        <f t="shared" si="4"/>
        <v>24189.375575244427</v>
      </c>
    </row>
    <row r="44" spans="1:30" s="17" customFormat="1" ht="18" hidden="1" customHeight="1">
      <c r="A44" s="24"/>
      <c r="B44" s="51" t="s">
        <v>125</v>
      </c>
      <c r="C44" s="25"/>
      <c r="D44" s="292"/>
      <c r="E44" s="292"/>
      <c r="F44" s="292"/>
      <c r="G44" s="292"/>
      <c r="H44" s="292"/>
      <c r="I44" s="292"/>
      <c r="J44" s="292"/>
      <c r="K44" s="292"/>
      <c r="L44" s="292"/>
      <c r="M44" s="295">
        <f>+SUM(M41,M38,M31,M24,M18)</f>
        <v>16270.296115130423</v>
      </c>
    </row>
    <row r="45" spans="1:30" s="17" customFormat="1" ht="16.5" hidden="1" customHeight="1">
      <c r="A45" s="28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</row>
    <row r="46" spans="1:30" s="17" customFormat="1" ht="18" hidden="1" customHeight="1">
      <c r="A46" s="28"/>
      <c r="B46" s="21" t="s">
        <v>23</v>
      </c>
      <c r="C46" s="21"/>
      <c r="D46" s="225"/>
      <c r="E46" s="225"/>
      <c r="F46" s="225"/>
      <c r="G46" s="225"/>
      <c r="H46" s="225"/>
      <c r="I46" s="225"/>
      <c r="J46" s="225"/>
      <c r="K46" s="225"/>
      <c r="L46" s="225"/>
      <c r="M46" s="225"/>
    </row>
    <row r="47" spans="1:30" s="17" customFormat="1" ht="18" hidden="1" customHeight="1">
      <c r="A47" s="28"/>
      <c r="B47" s="30" t="s">
        <v>101</v>
      </c>
      <c r="C47" s="21"/>
      <c r="D47" s="319"/>
      <c r="E47" s="319"/>
      <c r="F47" s="320"/>
      <c r="G47" s="227"/>
      <c r="H47" s="227"/>
      <c r="I47" s="227"/>
      <c r="J47" s="227"/>
      <c r="K47" s="227"/>
      <c r="L47" s="227"/>
      <c r="M47" s="325">
        <f>SUM(D47:L47)/2</f>
        <v>0</v>
      </c>
    </row>
    <row r="48" spans="1:30" s="17" customFormat="1" ht="18" hidden="1" customHeight="1">
      <c r="A48" s="31"/>
      <c r="B48" s="32" t="s">
        <v>102</v>
      </c>
      <c r="C48" s="33"/>
      <c r="D48" s="228"/>
      <c r="E48" s="228"/>
      <c r="F48" s="228"/>
      <c r="G48" s="228"/>
      <c r="H48" s="228"/>
      <c r="I48" s="228"/>
      <c r="J48" s="228"/>
      <c r="K48" s="228"/>
      <c r="L48" s="228"/>
      <c r="M48" s="312">
        <f>SUM(D48:L48)/2</f>
        <v>0</v>
      </c>
    </row>
    <row r="49" spans="1:14" s="17" customFormat="1" ht="18" customHeight="1">
      <c r="A49" s="25" t="s">
        <v>213</v>
      </c>
      <c r="B49" s="25"/>
      <c r="C49" s="25"/>
      <c r="M49" s="34"/>
      <c r="N49" s="34"/>
    </row>
    <row r="50" spans="1:14" s="17" customFormat="1" ht="18" customHeight="1">
      <c r="A50" s="442" t="s">
        <v>224</v>
      </c>
      <c r="B50" s="25"/>
      <c r="C50" s="25"/>
      <c r="F50" s="34"/>
      <c r="G50" s="34"/>
      <c r="H50" s="34"/>
      <c r="I50" s="34"/>
      <c r="J50" s="34"/>
      <c r="K50" s="34"/>
      <c r="L50" s="34"/>
    </row>
    <row r="51" spans="1:14" s="17" customFormat="1" ht="18" customHeight="1">
      <c r="A51" s="442" t="s">
        <v>238</v>
      </c>
      <c r="B51" s="25"/>
      <c r="C51" s="25"/>
      <c r="F51" s="34"/>
      <c r="G51" s="34"/>
      <c r="H51" s="34"/>
      <c r="I51" s="34"/>
      <c r="J51" s="34"/>
      <c r="K51" s="34"/>
      <c r="L51" s="34"/>
    </row>
    <row r="52" spans="1:14" s="17" customFormat="1" ht="18" customHeight="1">
      <c r="A52" s="25"/>
      <c r="B52" s="25"/>
      <c r="C52" s="25"/>
      <c r="F52" s="34"/>
      <c r="G52" s="34"/>
      <c r="H52" s="34"/>
      <c r="I52" s="34"/>
      <c r="J52" s="34"/>
      <c r="K52" s="34"/>
      <c r="L52" s="34"/>
    </row>
    <row r="53" spans="1:14" s="13" customFormat="1" ht="18" customHeight="1">
      <c r="A53" s="36"/>
      <c r="B53" s="36"/>
      <c r="C53" s="36"/>
      <c r="F53" s="37"/>
      <c r="G53" s="37"/>
      <c r="H53" s="37"/>
      <c r="I53" s="37"/>
      <c r="J53" s="37"/>
      <c r="K53" s="37"/>
      <c r="L53" s="37"/>
    </row>
    <row r="54" spans="1:14" s="13" customFormat="1" ht="18" hidden="1" customHeight="1">
      <c r="A54" s="36"/>
      <c r="B54" s="36"/>
      <c r="C54" s="36"/>
      <c r="F54" s="37"/>
      <c r="G54" s="37"/>
      <c r="H54" s="37"/>
      <c r="I54" s="37"/>
      <c r="J54" s="37"/>
      <c r="K54" s="37"/>
      <c r="L54" s="37"/>
    </row>
    <row r="55" spans="1:14"/>
    <row r="56" spans="1:14"/>
    <row r="57" spans="1:14"/>
    <row r="58" spans="1:14"/>
    <row r="59" spans="1:14"/>
    <row r="60" spans="1:14"/>
  </sheetData>
  <sheetProtection formatCells="0" formatColumns="0"/>
  <mergeCells count="5">
    <mergeCell ref="B3:C3"/>
    <mergeCell ref="B4:C4"/>
    <mergeCell ref="B5:C5"/>
    <mergeCell ref="B6:C6"/>
    <mergeCell ref="B7:C10"/>
  </mergeCells>
  <pageMargins left="0.78740157480314965" right="0.39370078740157483" top="0.39370078740157483" bottom="0.39370078740157483" header="0.51181102362204722" footer="0.51181102362204722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opLeftCell="A4" zoomScale="75" zoomScaleNormal="75" workbookViewId="0">
      <selection activeCell="G25" sqref="G25"/>
    </sheetView>
  </sheetViews>
  <sheetFormatPr defaultColWidth="0" defaultRowHeight="12" zeroHeight="1"/>
  <cols>
    <col min="1" max="1" width="9.7109375" style="38" customWidth="1"/>
    <col min="2" max="2" width="14.85546875" style="38" customWidth="1"/>
    <col min="3" max="3" width="29.140625" style="38" customWidth="1"/>
    <col min="4" max="4" width="15.42578125" style="38" customWidth="1"/>
    <col min="5" max="5" width="14.5703125" style="38" customWidth="1"/>
    <col min="6" max="6" width="12.85546875" style="38" bestFit="1" customWidth="1"/>
    <col min="7" max="7" width="11.7109375" style="38" customWidth="1"/>
    <col min="8" max="8" width="2.5703125" style="38" customWidth="1"/>
    <col min="9" max="16384" width="0" style="38" hidden="1"/>
  </cols>
  <sheetData>
    <row r="1" spans="1:9" s="5" customFormat="1" ht="18" customHeight="1">
      <c r="A1" s="1" t="s">
        <v>27</v>
      </c>
      <c r="B1" s="2"/>
      <c r="C1" s="2"/>
      <c r="D1" s="3"/>
      <c r="E1" s="3"/>
      <c r="F1" s="3"/>
      <c r="G1" s="4"/>
      <c r="H1" s="4"/>
    </row>
    <row r="2" spans="1:9" s="5" customFormat="1" ht="18" customHeight="1">
      <c r="A2" s="6"/>
      <c r="B2" s="11"/>
      <c r="C2" s="11"/>
      <c r="D2" s="105" t="s">
        <v>0</v>
      </c>
      <c r="E2" s="9"/>
      <c r="F2" s="8"/>
      <c r="G2" s="8"/>
      <c r="H2" s="10"/>
    </row>
    <row r="3" spans="1:9" s="5" customFormat="1" ht="18" customHeight="1">
      <c r="A3" s="219">
        <f>+SUM(OUT_4_Check!P20:R22)+SUM(OUT_4_Check!P27:R29)+SUM(OUT_4_Check!P34:R36)</f>
        <v>0</v>
      </c>
      <c r="B3" s="326"/>
      <c r="C3" s="288"/>
      <c r="D3" s="105" t="s">
        <v>1</v>
      </c>
      <c r="E3" s="8"/>
      <c r="F3" s="8"/>
      <c r="G3" s="8"/>
      <c r="H3" s="12"/>
    </row>
    <row r="4" spans="1:9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104"/>
      <c r="E4" s="8"/>
      <c r="F4" s="8"/>
      <c r="G4" s="8"/>
      <c r="H4" s="12"/>
    </row>
    <row r="5" spans="1:9" s="5" customFormat="1" ht="18" customHeight="1">
      <c r="A5" s="219">
        <f>+SUM(OUT_4_Check!P16:R16)</f>
        <v>0</v>
      </c>
      <c r="B5" s="288"/>
      <c r="C5" s="288"/>
      <c r="D5" s="105" t="s">
        <v>211</v>
      </c>
      <c r="E5" s="8"/>
      <c r="F5" s="8"/>
      <c r="G5" s="8"/>
      <c r="H5" s="12"/>
    </row>
    <row r="6" spans="1:9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105" t="s">
        <v>241</v>
      </c>
      <c r="E6" s="8"/>
      <c r="F6" s="8"/>
      <c r="G6" s="8"/>
      <c r="H6" s="12"/>
    </row>
    <row r="7" spans="1:9" s="5" customFormat="1" ht="9.75" customHeight="1">
      <c r="A7" s="220"/>
      <c r="B7" s="327"/>
      <c r="C7" s="327"/>
      <c r="D7" s="105"/>
      <c r="E7" s="8"/>
      <c r="F7" s="8"/>
      <c r="G7" s="8"/>
      <c r="H7" s="12"/>
    </row>
    <row r="8" spans="1:9" s="5" customFormat="1" ht="18" customHeight="1">
      <c r="A8" s="11"/>
      <c r="B8" s="327"/>
      <c r="C8" s="327"/>
      <c r="D8" s="106" t="s">
        <v>2</v>
      </c>
      <c r="E8" s="8"/>
      <c r="F8" s="8"/>
      <c r="G8" s="8"/>
      <c r="H8" s="12"/>
    </row>
    <row r="9" spans="1:9" s="335" customFormat="1" ht="18" hidden="1" customHeight="1">
      <c r="A9" s="344"/>
      <c r="B9" s="345"/>
      <c r="C9" s="345"/>
      <c r="E9" s="336"/>
      <c r="F9" s="336"/>
      <c r="G9" s="336"/>
      <c r="H9" s="339"/>
    </row>
    <row r="10" spans="1:9" s="5" customFormat="1" ht="15" customHeight="1">
      <c r="A10" s="11"/>
      <c r="B10" s="327"/>
      <c r="C10" s="327"/>
      <c r="D10" s="8"/>
      <c r="E10" s="8"/>
      <c r="F10" s="8"/>
      <c r="G10" s="8"/>
      <c r="H10" s="12"/>
    </row>
    <row r="11" spans="1:9" s="17" customFormat="1" ht="96.75" customHeight="1">
      <c r="A11" s="458"/>
      <c r="B11" s="459" t="s">
        <v>44</v>
      </c>
      <c r="C11" s="460"/>
      <c r="D11" s="45" t="s">
        <v>45</v>
      </c>
      <c r="E11" s="45" t="s">
        <v>46</v>
      </c>
      <c r="F11" s="45" t="s">
        <v>47</v>
      </c>
      <c r="G11" s="45" t="s">
        <v>33</v>
      </c>
    </row>
    <row r="12" spans="1:9" s="17" customFormat="1" ht="18" hidden="1" customHeight="1">
      <c r="A12" s="20"/>
      <c r="B12" s="21" t="s">
        <v>48</v>
      </c>
      <c r="C12" s="25"/>
      <c r="D12" s="320"/>
      <c r="E12" s="320"/>
      <c r="F12" s="320"/>
      <c r="G12" s="224"/>
    </row>
    <row r="13" spans="1:9" s="17" customFormat="1" ht="18" hidden="1" customHeight="1">
      <c r="A13" s="24"/>
      <c r="B13" s="21" t="s">
        <v>49</v>
      </c>
      <c r="C13" s="25"/>
      <c r="D13" s="292"/>
      <c r="E13" s="292"/>
      <c r="F13" s="292"/>
      <c r="G13" s="227"/>
    </row>
    <row r="14" spans="1:9" s="17" customFormat="1" ht="18" hidden="1" customHeight="1">
      <c r="A14" s="26"/>
      <c r="B14" s="25"/>
      <c r="C14" s="25"/>
      <c r="D14" s="225"/>
      <c r="E14" s="225"/>
      <c r="F14" s="225"/>
      <c r="G14" s="227"/>
    </row>
    <row r="15" spans="1:9" s="17" customFormat="1" ht="18" customHeight="1">
      <c r="A15" s="26"/>
      <c r="B15" s="441" t="s">
        <v>207</v>
      </c>
      <c r="C15" s="21"/>
      <c r="D15" s="225"/>
      <c r="E15" s="225"/>
      <c r="F15" s="225"/>
      <c r="G15" s="225"/>
      <c r="I15" s="186"/>
    </row>
    <row r="16" spans="1:9" s="17" customFormat="1" ht="18" customHeight="1">
      <c r="A16" s="28"/>
      <c r="B16" s="51" t="s">
        <v>105</v>
      </c>
      <c r="C16" s="25"/>
      <c r="D16" s="315"/>
      <c r="E16" s="315"/>
      <c r="F16" s="315"/>
      <c r="G16" s="297">
        <f>SUM(D16,E16,F16)</f>
        <v>0</v>
      </c>
    </row>
    <row r="17" spans="1:7" s="17" customFormat="1" ht="18" customHeight="1">
      <c r="A17" s="24"/>
      <c r="B17" s="51" t="s">
        <v>106</v>
      </c>
      <c r="C17" s="462"/>
      <c r="D17" s="461"/>
      <c r="E17" s="315"/>
      <c r="F17" s="315"/>
      <c r="G17" s="297">
        <f>SUM(D17,E17,F17)</f>
        <v>0</v>
      </c>
    </row>
    <row r="18" spans="1:7" s="17" customFormat="1" ht="18" hidden="1" customHeight="1">
      <c r="A18" s="20"/>
      <c r="B18" s="51" t="s">
        <v>107</v>
      </c>
      <c r="C18" s="462"/>
      <c r="D18" s="461"/>
      <c r="E18" s="315"/>
      <c r="F18" s="315"/>
      <c r="G18" s="297">
        <f>SUM(D18,E18,F18)</f>
        <v>0</v>
      </c>
    </row>
    <row r="19" spans="1:7" s="17" customFormat="1" ht="18" customHeight="1">
      <c r="A19" s="456"/>
      <c r="B19" s="25" t="s">
        <v>10</v>
      </c>
      <c r="C19" s="462"/>
      <c r="D19" s="297">
        <f>+SUM(D16:D18)</f>
        <v>0</v>
      </c>
      <c r="E19" s="297">
        <f>+SUM(E16:E18)</f>
        <v>0</v>
      </c>
      <c r="F19" s="297">
        <f>+SUM(F16:F18)</f>
        <v>0</v>
      </c>
      <c r="G19" s="297">
        <f>SUM(D19,E19,F19)</f>
        <v>0</v>
      </c>
    </row>
    <row r="20" spans="1:7" s="17" customFormat="1" ht="18" customHeight="1">
      <c r="A20" s="456"/>
      <c r="B20" s="51"/>
      <c r="C20" s="462"/>
      <c r="D20" s="461"/>
      <c r="E20" s="315"/>
      <c r="F20" s="315"/>
      <c r="G20" s="297"/>
    </row>
    <row r="21" spans="1:7" s="17" customFormat="1" ht="18" customHeight="1">
      <c r="A21" s="20"/>
      <c r="B21" s="21" t="s">
        <v>22</v>
      </c>
      <c r="C21" s="462"/>
      <c r="D21" s="461"/>
      <c r="E21" s="315"/>
      <c r="F21" s="315"/>
      <c r="G21" s="297"/>
    </row>
    <row r="22" spans="1:7" s="17" customFormat="1" ht="18" customHeight="1">
      <c r="A22" s="20"/>
      <c r="B22" s="51" t="s">
        <v>105</v>
      </c>
      <c r="C22" s="462"/>
      <c r="D22" s="461"/>
      <c r="E22" s="315">
        <v>3605.1753815917968</v>
      </c>
      <c r="F22" s="315">
        <v>1044.7856013183593</v>
      </c>
      <c r="G22" s="297">
        <f>SUM(D22,E22,F22)</f>
        <v>4649.9609829101564</v>
      </c>
    </row>
    <row r="23" spans="1:7" s="17" customFormat="1" ht="18" customHeight="1">
      <c r="A23" s="20"/>
      <c r="B23" s="51" t="s">
        <v>106</v>
      </c>
      <c r="C23" s="462"/>
      <c r="D23" s="461"/>
      <c r="E23" s="315">
        <v>2987.9240363640783</v>
      </c>
      <c r="F23" s="315">
        <v>713.33163574218747</v>
      </c>
      <c r="G23" s="297">
        <f>SUM(D23,E23,F23)</f>
        <v>3701.2556721062656</v>
      </c>
    </row>
    <row r="24" spans="1:7" s="17" customFormat="1" ht="18" hidden="1" customHeight="1">
      <c r="A24" s="20"/>
      <c r="B24" s="51" t="s">
        <v>107</v>
      </c>
      <c r="C24" s="462"/>
      <c r="D24" s="461"/>
      <c r="E24" s="315"/>
      <c r="F24" s="315"/>
      <c r="G24" s="297">
        <f>SUM(D24,E24,F24)</f>
        <v>0</v>
      </c>
    </row>
    <row r="25" spans="1:7" s="17" customFormat="1" ht="18" customHeight="1">
      <c r="A25" s="20"/>
      <c r="B25" s="25" t="s">
        <v>10</v>
      </c>
      <c r="C25" s="462"/>
      <c r="D25" s="449">
        <f>+SUM(D22:D24)</f>
        <v>0</v>
      </c>
      <c r="E25" s="446">
        <f>+SUM(E22:E24)</f>
        <v>6593.0994179558747</v>
      </c>
      <c r="F25" s="446">
        <f>+SUM(F22:F24)</f>
        <v>1758.1172370605468</v>
      </c>
      <c r="G25" s="297">
        <f>SUM(D25,E25,F25)</f>
        <v>8351.216655016422</v>
      </c>
    </row>
    <row r="26" spans="1:7" s="17" customFormat="1" ht="18" customHeight="1">
      <c r="A26" s="20"/>
      <c r="B26" s="51"/>
      <c r="C26" s="462"/>
      <c r="D26" s="461"/>
      <c r="E26" s="315"/>
      <c r="F26" s="315"/>
      <c r="G26" s="297"/>
    </row>
    <row r="27" spans="1:7" s="17" customFormat="1" ht="18" customHeight="1">
      <c r="A27" s="20"/>
      <c r="B27" s="21" t="s">
        <v>208</v>
      </c>
      <c r="C27" s="462"/>
      <c r="D27" s="461"/>
      <c r="E27" s="315"/>
      <c r="F27" s="315"/>
      <c r="G27" s="297"/>
    </row>
    <row r="28" spans="1:7" s="17" customFormat="1" ht="18" customHeight="1">
      <c r="A28" s="20"/>
      <c r="B28" s="51" t="s">
        <v>105</v>
      </c>
      <c r="C28" s="462"/>
      <c r="D28" s="461">
        <v>949.6948984375</v>
      </c>
      <c r="E28" s="315">
        <v>3980.1493746337892</v>
      </c>
      <c r="F28" s="315">
        <v>980.16352392578119</v>
      </c>
      <c r="G28" s="297">
        <f>SUM(D28,E28,F28)</f>
        <v>5910.0077969970707</v>
      </c>
    </row>
    <row r="29" spans="1:7" s="17" customFormat="1" ht="18" customHeight="1">
      <c r="A29" s="20"/>
      <c r="B29" s="51" t="s">
        <v>106</v>
      </c>
      <c r="C29" s="462"/>
      <c r="D29" s="461">
        <v>1342.7100117187499</v>
      </c>
      <c r="E29" s="315">
        <v>5572.5671712045678</v>
      </c>
      <c r="F29" s="315">
        <v>3012.873940307617</v>
      </c>
      <c r="G29" s="297">
        <f>SUM(D29,E29,F29)</f>
        <v>9928.1511232309349</v>
      </c>
    </row>
    <row r="30" spans="1:7" s="17" customFormat="1" ht="18" hidden="1" customHeight="1">
      <c r="A30" s="20"/>
      <c r="B30" s="51" t="s">
        <v>107</v>
      </c>
      <c r="C30" s="462"/>
      <c r="D30" s="461"/>
      <c r="E30" s="315"/>
      <c r="F30" s="315"/>
      <c r="G30" s="297">
        <f>SUM(D30,E30,F30)</f>
        <v>0</v>
      </c>
    </row>
    <row r="31" spans="1:7" s="17" customFormat="1" ht="18" customHeight="1">
      <c r="A31" s="20"/>
      <c r="B31" s="25" t="s">
        <v>10</v>
      </c>
      <c r="C31" s="462"/>
      <c r="D31" s="449">
        <f>+SUM(D28:D30)</f>
        <v>2292.40491015625</v>
      </c>
      <c r="E31" s="449">
        <f>+SUM(E28:E30)</f>
        <v>9552.716545838357</v>
      </c>
      <c r="F31" s="449">
        <f>+SUM(F28:F30)</f>
        <v>3993.0374642333982</v>
      </c>
      <c r="G31" s="297">
        <f>SUM(D31,E31,F31)</f>
        <v>15838.158920228005</v>
      </c>
    </row>
    <row r="32" spans="1:7" s="17" customFormat="1" ht="18" customHeight="1">
      <c r="A32" s="20"/>
      <c r="C32" s="462"/>
      <c r="D32" s="461"/>
      <c r="E32" s="315"/>
      <c r="F32" s="315"/>
      <c r="G32" s="297"/>
    </row>
    <row r="33" spans="1:7" s="17" customFormat="1" ht="18" customHeight="1">
      <c r="A33" s="432"/>
      <c r="B33" s="457" t="s">
        <v>18</v>
      </c>
      <c r="C33" s="40"/>
      <c r="D33" s="296">
        <f>+SUM(D19,D25,D31)</f>
        <v>2292.40491015625</v>
      </c>
      <c r="E33" s="296">
        <f>+SUM(E19,E25,E31)</f>
        <v>16145.815963794232</v>
      </c>
      <c r="F33" s="296">
        <f>+SUM(F19,F25,F31)</f>
        <v>5751.1547012939445</v>
      </c>
      <c r="G33" s="296">
        <f>+SUM(G19,G25,G31)</f>
        <v>24189.375575244427</v>
      </c>
    </row>
    <row r="34" spans="1:7" s="17" customFormat="1" ht="18" hidden="1" customHeight="1">
      <c r="A34" s="28"/>
      <c r="B34" s="29"/>
      <c r="C34" s="29"/>
      <c r="D34" s="295"/>
      <c r="E34" s="295"/>
      <c r="F34" s="295"/>
      <c r="G34" s="295"/>
    </row>
    <row r="35" spans="1:7" s="17" customFormat="1" ht="18" hidden="1" customHeight="1">
      <c r="A35" s="24"/>
      <c r="B35" s="21" t="s">
        <v>50</v>
      </c>
      <c r="C35" s="21"/>
      <c r="D35" s="295"/>
      <c r="E35" s="295"/>
      <c r="F35" s="295"/>
      <c r="G35" s="295"/>
    </row>
    <row r="36" spans="1:7" s="17" customFormat="1" ht="18" hidden="1" customHeight="1">
      <c r="A36" s="24"/>
      <c r="B36" s="21" t="s">
        <v>26</v>
      </c>
      <c r="C36" s="21"/>
      <c r="D36" s="295"/>
      <c r="E36" s="295"/>
      <c r="F36" s="295"/>
      <c r="G36" s="295"/>
    </row>
    <row r="37" spans="1:7" s="17" customFormat="1" ht="18" hidden="1" customHeight="1">
      <c r="A37" s="20"/>
      <c r="B37" s="51" t="s">
        <v>105</v>
      </c>
      <c r="C37" s="25"/>
      <c r="D37" s="315"/>
      <c r="E37" s="315"/>
      <c r="F37" s="315"/>
      <c r="G37" s="297" t="e">
        <f>+SUM(F37,#REF!,#REF!)</f>
        <v>#REF!</v>
      </c>
    </row>
    <row r="38" spans="1:7" s="17" customFormat="1" ht="18" hidden="1" customHeight="1">
      <c r="A38" s="24"/>
      <c r="B38" s="51" t="s">
        <v>106</v>
      </c>
      <c r="C38" s="25"/>
      <c r="D38" s="315"/>
      <c r="E38" s="315"/>
      <c r="F38" s="315"/>
      <c r="G38" s="297" t="e">
        <f>+SUM(F38,#REF!,#REF!)</f>
        <v>#REF!</v>
      </c>
    </row>
    <row r="39" spans="1:7" s="17" customFormat="1" ht="18" hidden="1" customHeight="1">
      <c r="A39" s="24"/>
      <c r="B39" s="51" t="s">
        <v>107</v>
      </c>
      <c r="C39" s="25"/>
      <c r="D39" s="315"/>
      <c r="E39" s="315"/>
      <c r="F39" s="315"/>
      <c r="G39" s="297" t="e">
        <f>+SUM(F39,#REF!,#REF!)</f>
        <v>#REF!</v>
      </c>
    </row>
    <row r="40" spans="1:7" s="17" customFormat="1" ht="18" hidden="1" customHeight="1">
      <c r="A40" s="24"/>
      <c r="B40" s="25" t="s">
        <v>10</v>
      </c>
      <c r="C40" s="25"/>
      <c r="D40" s="295">
        <f>+SUM(D37:D39)</f>
        <v>0</v>
      </c>
      <c r="E40" s="295">
        <f>+SUM(E37:E39)</f>
        <v>0</v>
      </c>
      <c r="F40" s="295">
        <f>+SUM(F37:F39)</f>
        <v>0</v>
      </c>
      <c r="G40" s="297" t="e">
        <f>+SUM(F40,#REF!,#REF!)</f>
        <v>#REF!</v>
      </c>
    </row>
    <row r="41" spans="1:7" s="17" customFormat="1" ht="18" hidden="1" customHeight="1">
      <c r="A41" s="24"/>
      <c r="B41" s="29"/>
      <c r="C41" s="29"/>
      <c r="D41" s="295"/>
      <c r="E41" s="295"/>
      <c r="F41" s="295"/>
      <c r="G41" s="295"/>
    </row>
    <row r="42" spans="1:7" s="17" customFormat="1" ht="18" hidden="1" customHeight="1">
      <c r="A42" s="24"/>
      <c r="B42" s="21" t="s">
        <v>51</v>
      </c>
      <c r="C42" s="21"/>
      <c r="D42" s="295"/>
      <c r="E42" s="295"/>
      <c r="F42" s="295"/>
      <c r="G42" s="295"/>
    </row>
    <row r="43" spans="1:7" s="17" customFormat="1" ht="18" hidden="1" customHeight="1">
      <c r="A43" s="24"/>
      <c r="B43" s="21" t="s">
        <v>26</v>
      </c>
      <c r="C43" s="21"/>
      <c r="D43" s="295"/>
      <c r="E43" s="295"/>
      <c r="F43" s="295"/>
      <c r="G43" s="295"/>
    </row>
    <row r="44" spans="1:7" s="17" customFormat="1" ht="18" hidden="1" customHeight="1">
      <c r="A44" s="28"/>
      <c r="B44" s="51" t="s">
        <v>105</v>
      </c>
      <c r="C44" s="25"/>
      <c r="D44" s="315"/>
      <c r="E44" s="315"/>
      <c r="F44" s="315"/>
      <c r="G44" s="295" t="e">
        <f>+SUM(F44,#REF!,#REF!)</f>
        <v>#REF!</v>
      </c>
    </row>
    <row r="45" spans="1:7" s="17" customFormat="1" ht="18" hidden="1" customHeight="1">
      <c r="A45" s="28"/>
      <c r="B45" s="51" t="s">
        <v>106</v>
      </c>
      <c r="C45" s="25"/>
      <c r="D45" s="315"/>
      <c r="E45" s="315"/>
      <c r="F45" s="315"/>
      <c r="G45" s="295" t="e">
        <f>+SUM(F45,#REF!,#REF!)</f>
        <v>#REF!</v>
      </c>
    </row>
    <row r="46" spans="1:7" s="17" customFormat="1" ht="18" hidden="1" customHeight="1">
      <c r="A46" s="28"/>
      <c r="B46" s="51" t="s">
        <v>107</v>
      </c>
      <c r="C46" s="25"/>
      <c r="D46" s="315"/>
      <c r="E46" s="315"/>
      <c r="F46" s="315"/>
      <c r="G46" s="295" t="e">
        <f>+SUM(F46,#REF!,#REF!)</f>
        <v>#REF!</v>
      </c>
    </row>
    <row r="47" spans="1:7" s="23" customFormat="1" ht="18" hidden="1" customHeight="1">
      <c r="A47" s="31"/>
      <c r="B47" s="40" t="s">
        <v>10</v>
      </c>
      <c r="C47" s="40"/>
      <c r="D47" s="296">
        <f>+SUM(D44:D46)</f>
        <v>0</v>
      </c>
      <c r="E47" s="296">
        <f>+SUM(E44:E46)</f>
        <v>0</v>
      </c>
      <c r="F47" s="296">
        <f>+SUM(F44:F46)</f>
        <v>0</v>
      </c>
      <c r="G47" s="296" t="e">
        <f>+SUM(F47,#REF!,#REF!)</f>
        <v>#REF!</v>
      </c>
    </row>
    <row r="48" spans="1:7" s="13" customFormat="1" ht="12" customHeight="1"/>
    <row r="49" spans="1:1" s="13" customFormat="1" ht="18" customHeight="1">
      <c r="A49" s="13" t="s">
        <v>229</v>
      </c>
    </row>
    <row r="50" spans="1:1" s="13" customFormat="1" ht="18" customHeight="1">
      <c r="A50" s="463" t="s">
        <v>230</v>
      </c>
    </row>
    <row r="51" spans="1:1" s="13" customFormat="1" ht="18" customHeight="1"/>
    <row r="52" spans="1:1"/>
    <row r="53" spans="1:1"/>
    <row r="54" spans="1:1"/>
    <row r="55" spans="1:1"/>
    <row r="56" spans="1:1"/>
  </sheetData>
  <sheetProtection formatCells="0" formatColumns="0" formatRows="0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H7" sqref="H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end-December 2012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20975.760871130053</v>
      </c>
      <c r="E18" s="315">
        <v>8834.501620440009</v>
      </c>
      <c r="F18" s="315">
        <v>1340.8523954300008</v>
      </c>
      <c r="G18" s="315">
        <v>1041.0397877900002</v>
      </c>
      <c r="H18" s="315">
        <v>216.72508559000002</v>
      </c>
      <c r="I18" s="315">
        <v>0</v>
      </c>
      <c r="J18" s="315">
        <v>1108.1687552099995</v>
      </c>
      <c r="K18" s="315">
        <v>297.50394398000009</v>
      </c>
      <c r="L18" s="316">
        <v>1.0876237799999999</v>
      </c>
      <c r="M18" s="297">
        <f t="shared" ref="M18:O20" si="0">+SUM(D18,G18,J18)</f>
        <v>23124.969414130053</v>
      </c>
      <c r="N18" s="297">
        <f>+SUM(E18,H18,K18)</f>
        <v>9348.7306500100094</v>
      </c>
      <c r="O18" s="297">
        <f>+SUM(F18,I18,L18)</f>
        <v>1341.9400192100009</v>
      </c>
    </row>
    <row r="19" spans="1:15" s="17" customFormat="1" ht="18" customHeight="1">
      <c r="A19" s="24"/>
      <c r="B19" s="51" t="s">
        <v>106</v>
      </c>
      <c r="C19" s="25"/>
      <c r="D19" s="315">
        <v>21217.288540900034</v>
      </c>
      <c r="E19" s="315">
        <v>23087.688735910011</v>
      </c>
      <c r="F19" s="315">
        <v>19548.26408649001</v>
      </c>
      <c r="G19" s="315">
        <v>3073.1902638500005</v>
      </c>
      <c r="H19" s="315">
        <v>2419.0958060100002</v>
      </c>
      <c r="I19" s="315">
        <v>14971.544016000002</v>
      </c>
      <c r="J19" s="315">
        <v>3600.7242624900045</v>
      </c>
      <c r="K19" s="315">
        <v>2669.4191728399992</v>
      </c>
      <c r="L19" s="316">
        <v>14971.544016000002</v>
      </c>
      <c r="M19" s="297">
        <f t="shared" si="0"/>
        <v>27891.203067240036</v>
      </c>
      <c r="N19" s="297">
        <f>+SUM(E19,H19,K19)</f>
        <v>28176.203714760009</v>
      </c>
      <c r="O19" s="297">
        <f>+SUM(F19,I19,L19)</f>
        <v>49491.352118490009</v>
      </c>
    </row>
    <row r="20" spans="1:15" s="17" customFormat="1" ht="18" customHeight="1">
      <c r="A20" s="20"/>
      <c r="B20" s="51" t="s">
        <v>107</v>
      </c>
      <c r="C20" s="25"/>
      <c r="D20" s="315">
        <v>8660.9959484799565</v>
      </c>
      <c r="E20" s="315">
        <v>14246.370594760005</v>
      </c>
      <c r="F20" s="315">
        <v>2411.9241509099988</v>
      </c>
      <c r="G20" s="315">
        <v>3423.4207107000352</v>
      </c>
      <c r="H20" s="315">
        <v>4425.728543610001</v>
      </c>
      <c r="I20" s="315">
        <v>12.097759180000001</v>
      </c>
      <c r="J20" s="315">
        <v>3832.8930586099987</v>
      </c>
      <c r="K20" s="315">
        <v>1761.2180904900008</v>
      </c>
      <c r="L20" s="316">
        <v>15.170583769999997</v>
      </c>
      <c r="M20" s="297">
        <f t="shared" si="0"/>
        <v>15917.309717789991</v>
      </c>
      <c r="N20" s="297">
        <f t="shared" si="0"/>
        <v>20433.317228860007</v>
      </c>
      <c r="O20" s="297">
        <f t="shared" si="0"/>
        <v>2439.1924938599991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50854.045360510041</v>
      </c>
      <c r="E21" s="296">
        <f t="shared" ref="E21:K21" si="1">+SUM(E18:E20)</f>
        <v>46168.560951110027</v>
      </c>
      <c r="F21" s="296">
        <f t="shared" si="1"/>
        <v>23301.040632830009</v>
      </c>
      <c r="G21" s="296">
        <f t="shared" si="1"/>
        <v>7537.6507623400357</v>
      </c>
      <c r="H21" s="296">
        <f t="shared" si="1"/>
        <v>7061.5494352100013</v>
      </c>
      <c r="I21" s="296">
        <f>+SUM(I18:I20)</f>
        <v>14983.641775180002</v>
      </c>
      <c r="J21" s="296">
        <f>+SUM(J18:J20)</f>
        <v>8541.7860763100034</v>
      </c>
      <c r="K21" s="296">
        <f t="shared" si="1"/>
        <v>4728.14120731</v>
      </c>
      <c r="L21" s="313">
        <f>+SUM(L18:L20)</f>
        <v>14987.802223550001</v>
      </c>
      <c r="M21" s="314">
        <f>+SUM(M18:M20)</f>
        <v>66933.482199160077</v>
      </c>
      <c r="N21" s="296">
        <f>+SUM(N18:N20)</f>
        <v>57958.251593630019</v>
      </c>
      <c r="O21" s="296">
        <f>+SUM(O18:O20)</f>
        <v>53272.484631560008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83" t="s">
        <v>0</v>
      </c>
      <c r="C5" s="483"/>
      <c r="D5" s="483"/>
      <c r="E5" s="483"/>
    </row>
    <row r="6" spans="1:5" ht="18">
      <c r="A6" s="276"/>
      <c r="B6" s="483" t="s">
        <v>1</v>
      </c>
      <c r="C6" s="483"/>
      <c r="D6" s="483"/>
      <c r="E6" s="48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83" t="s">
        <v>145</v>
      </c>
      <c r="C9" s="483"/>
      <c r="D9" s="483"/>
      <c r="E9" s="48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83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198</v>
      </c>
      <c r="C17" s="286"/>
      <c r="D17" s="291"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501" t="s">
        <v>141</v>
      </c>
      <c r="K12" s="502"/>
    </row>
    <row r="13" spans="1:22" ht="42" customHeight="1">
      <c r="A13" s="248"/>
      <c r="B13" s="506" t="s">
        <v>3</v>
      </c>
      <c r="C13" s="507"/>
      <c r="D13" s="501" t="s">
        <v>33</v>
      </c>
      <c r="E13" s="512"/>
      <c r="F13" s="501" t="s">
        <v>134</v>
      </c>
      <c r="G13" s="502"/>
      <c r="H13" s="501" t="s">
        <v>142</v>
      </c>
      <c r="I13" s="502"/>
      <c r="J13" s="498" t="s">
        <v>89</v>
      </c>
      <c r="K13" s="503" t="s">
        <v>90</v>
      </c>
    </row>
    <row r="14" spans="1:22">
      <c r="A14" s="250"/>
      <c r="B14" s="508"/>
      <c r="C14" s="509"/>
      <c r="D14" s="513" t="s">
        <v>12</v>
      </c>
      <c r="E14" s="513" t="s">
        <v>11</v>
      </c>
      <c r="F14" s="496" t="s">
        <v>12</v>
      </c>
      <c r="G14" s="496" t="s">
        <v>11</v>
      </c>
      <c r="H14" s="496" t="s">
        <v>12</v>
      </c>
      <c r="I14" s="496" t="s">
        <v>11</v>
      </c>
      <c r="J14" s="499"/>
      <c r="K14" s="504"/>
    </row>
    <row r="15" spans="1:22">
      <c r="A15" s="251"/>
      <c r="B15" s="510"/>
      <c r="C15" s="511"/>
      <c r="D15" s="497"/>
      <c r="E15" s="497"/>
      <c r="F15" s="497"/>
      <c r="G15" s="497"/>
      <c r="H15" s="497"/>
      <c r="I15" s="497"/>
      <c r="J15" s="500"/>
      <c r="K15" s="505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A20" zoomScaleNormal="75" zoomScaleSheetLayoutView="100" workbookViewId="0">
      <selection activeCell="B18" sqref="B18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72" t="s">
        <v>154</v>
      </c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71" t="s">
        <v>204</v>
      </c>
      <c r="C4" s="471"/>
      <c r="D4" s="471"/>
      <c r="E4" s="471"/>
      <c r="F4" s="471"/>
      <c r="G4" s="471"/>
      <c r="H4" s="471"/>
      <c r="I4" s="471"/>
      <c r="J4" s="471"/>
      <c r="K4" s="471"/>
      <c r="L4" s="471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70"/>
      <c r="C5" s="470"/>
      <c r="D5" s="470"/>
      <c r="E5" s="470"/>
      <c r="F5" s="470"/>
      <c r="G5" s="470"/>
      <c r="H5" s="470"/>
      <c r="I5" s="470"/>
      <c r="J5" s="470"/>
      <c r="K5" s="470"/>
      <c r="L5" s="470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70" t="s">
        <v>206</v>
      </c>
      <c r="C6" s="470"/>
      <c r="D6" s="470"/>
      <c r="E6" s="470"/>
      <c r="F6" s="470"/>
      <c r="G6" s="470"/>
      <c r="H6" s="470"/>
      <c r="I6" s="470"/>
      <c r="J6" s="470"/>
      <c r="K6" s="470"/>
      <c r="L6" s="470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70" t="s">
        <v>240</v>
      </c>
      <c r="C7" s="470"/>
      <c r="D7" s="470"/>
      <c r="E7" s="470"/>
      <c r="F7" s="470"/>
      <c r="G7" s="470"/>
      <c r="H7" s="470"/>
      <c r="I7" s="470"/>
      <c r="J7" s="470"/>
      <c r="K7" s="470"/>
      <c r="L7" s="470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70" t="s">
        <v>196</v>
      </c>
      <c r="C8" s="470"/>
      <c r="D8" s="470"/>
      <c r="E8" s="470"/>
      <c r="F8" s="470"/>
      <c r="G8" s="470"/>
      <c r="H8" s="470"/>
      <c r="I8" s="470"/>
      <c r="J8" s="470"/>
      <c r="K8" s="470"/>
      <c r="L8" s="470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67" t="s">
        <v>195</v>
      </c>
      <c r="C13" s="468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69"/>
      <c r="C14" s="466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28088.413084419961</v>
      </c>
      <c r="E15" s="430">
        <f>OUT_1!E15</f>
        <v>7789.5522723099948</v>
      </c>
      <c r="F15" s="430">
        <f>OUT_1!F15</f>
        <v>207.64491387000004</v>
      </c>
      <c r="G15" s="430">
        <f>OUT_1!G15</f>
        <v>647.47741123999981</v>
      </c>
      <c r="H15" s="430">
        <f>OUT_1!H15</f>
        <v>2358.4846019899992</v>
      </c>
      <c r="I15" s="430">
        <f>OUT_1!I15</f>
        <v>0.83669842000000016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84.570063189999985</v>
      </c>
      <c r="P15" s="430">
        <f>OUT_1!P15</f>
        <v>0</v>
      </c>
      <c r="Q15" s="430">
        <f>OUT_1!Q15</f>
        <v>0.75661275999999988</v>
      </c>
      <c r="R15" s="430">
        <f>OUT_1!R15</f>
        <v>0.17677442999999998</v>
      </c>
      <c r="S15" s="430">
        <f>OUT_1!S15</f>
        <v>0</v>
      </c>
      <c r="T15" s="430">
        <f>OUT_1!T15</f>
        <v>6.4509499999999997E-2</v>
      </c>
      <c r="U15" s="430">
        <f>OUT_1!U15</f>
        <v>197.61165428999996</v>
      </c>
      <c r="V15" s="430">
        <f>OUT_1!V15</f>
        <v>0</v>
      </c>
      <c r="W15" s="430">
        <f>OUT_1!W15</f>
        <v>0</v>
      </c>
      <c r="X15" s="430">
        <f>OUT_1!X15</f>
        <v>18.813987300000001</v>
      </c>
      <c r="Y15" s="430">
        <f>OUT_1!Y15</f>
        <v>10.011623050000001</v>
      </c>
      <c r="Z15" s="430">
        <f>OUT_1!Z15</f>
        <v>0</v>
      </c>
      <c r="AA15" s="430">
        <f>OUT_1!AA15</f>
        <v>24.569936520000002</v>
      </c>
      <c r="AB15" s="430">
        <f>OUT_1!AB15</f>
        <v>0</v>
      </c>
      <c r="AC15" s="430">
        <f>OUT_1!AC15</f>
        <v>0</v>
      </c>
      <c r="AD15" s="430">
        <f>OUT_1!AD15</f>
        <v>5.7978178600000003</v>
      </c>
      <c r="AE15" s="430">
        <f>OUT_1!AE15</f>
        <v>1.27667803</v>
      </c>
      <c r="AF15" s="430">
        <f>OUT_1!AF15</f>
        <v>0</v>
      </c>
      <c r="AG15" s="430">
        <f>OUT_1!AG15</f>
        <v>0</v>
      </c>
      <c r="AH15" s="430">
        <f>OUT_1!AH15</f>
        <v>1.4346518499999998</v>
      </c>
      <c r="AI15" s="430">
        <f>OUT_1!AI15</f>
        <v>0</v>
      </c>
      <c r="AJ15" s="430">
        <f>OUT_1!AJ15</f>
        <v>22580.496891260009</v>
      </c>
      <c r="AK15" s="430">
        <f>OUT_1!AK15</f>
        <v>0</v>
      </c>
      <c r="AL15" s="430">
        <f>OUT_1!AL15</f>
        <v>5.1207256299999999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0.46721884000000002</v>
      </c>
      <c r="AR15" s="430">
        <f>OUT_1!AR15</f>
        <v>278.65164723999976</v>
      </c>
      <c r="AS15" s="430">
        <f>OUT_1!AS15</f>
        <v>31151.114886999974</v>
      </c>
      <c r="AT15" s="384"/>
      <c r="AU15" s="384"/>
    </row>
    <row r="16" spans="1:47" s="384" customFormat="1" ht="18" customHeight="1">
      <c r="A16" s="389"/>
      <c r="B16" s="465" t="s">
        <v>158</v>
      </c>
      <c r="C16" s="466"/>
      <c r="D16" s="430">
        <f>OUT_1!D16</f>
        <v>59488.304995550236</v>
      </c>
      <c r="E16" s="430">
        <f>OUT_1!E16</f>
        <v>7637.5397231899942</v>
      </c>
      <c r="F16" s="430">
        <f>OUT_1!F16</f>
        <v>208.67810083000001</v>
      </c>
      <c r="G16" s="430">
        <f>OUT_1!G16</f>
        <v>615.61669833000008</v>
      </c>
      <c r="H16" s="430">
        <f>OUT_1!H16</f>
        <v>4099.8302832899999</v>
      </c>
      <c r="I16" s="430">
        <f>OUT_1!I16</f>
        <v>60.114987350000007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230.38659103000001</v>
      </c>
      <c r="P16" s="430">
        <f>OUT_1!P16</f>
        <v>0</v>
      </c>
      <c r="Q16" s="430">
        <f>OUT_1!Q16</f>
        <v>12.989733879999999</v>
      </c>
      <c r="R16" s="430">
        <f>OUT_1!R16</f>
        <v>0</v>
      </c>
      <c r="S16" s="430">
        <f>OUT_1!S16</f>
        <v>0</v>
      </c>
      <c r="T16" s="430">
        <f>OUT_1!T16</f>
        <v>0</v>
      </c>
      <c r="U16" s="430">
        <f>OUT_1!U16</f>
        <v>98.25376759000001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4.9947280300000001</v>
      </c>
      <c r="Z16" s="430">
        <f>OUT_1!Z16</f>
        <v>0.11491469999999999</v>
      </c>
      <c r="AA16" s="430">
        <f>OUT_1!AA16</f>
        <v>13.720307979999998</v>
      </c>
      <c r="AB16" s="430">
        <f>OUT_1!AB16</f>
        <v>0</v>
      </c>
      <c r="AC16" s="430">
        <f>OUT_1!AC16</f>
        <v>0</v>
      </c>
      <c r="AD16" s="430">
        <f>OUT_1!AD16</f>
        <v>2.4231464799999998</v>
      </c>
      <c r="AE16" s="430">
        <f>OUT_1!AE16</f>
        <v>2.3411143999999999</v>
      </c>
      <c r="AF16" s="430">
        <f>OUT_1!AF16</f>
        <v>0</v>
      </c>
      <c r="AG16" s="430">
        <f>OUT_1!AG16</f>
        <v>0</v>
      </c>
      <c r="AH16" s="430">
        <f>OUT_1!AH16</f>
        <v>1.1352342</v>
      </c>
      <c r="AI16" s="430">
        <f>OUT_1!AI16</f>
        <v>0</v>
      </c>
      <c r="AJ16" s="430">
        <f>OUT_1!AJ16</f>
        <v>54769.933522529995</v>
      </c>
      <c r="AK16" s="430">
        <f>OUT_1!AK16</f>
        <v>0</v>
      </c>
      <c r="AL16" s="430">
        <f>OUT_1!AL16</f>
        <v>243.7639375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0.28684872</v>
      </c>
      <c r="AR16" s="430">
        <f>OUT_1!AR16</f>
        <v>216.05409101999999</v>
      </c>
      <c r="AS16" s="430">
        <f>OUT_1!AS16</f>
        <v>63853.241363300105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18943.50894146998</v>
      </c>
      <c r="E17" s="430">
        <f>OUT_1!E17</f>
        <v>5758.0805627999998</v>
      </c>
      <c r="F17" s="430">
        <f>OUT_1!F17</f>
        <v>143.53453890000003</v>
      </c>
      <c r="G17" s="430">
        <f>OUT_1!G17</f>
        <v>804.66623002999961</v>
      </c>
      <c r="H17" s="430">
        <f>OUT_1!H17</f>
        <v>2079.5174334000003</v>
      </c>
      <c r="I17" s="430">
        <f>OUT_1!I17</f>
        <v>70.583376170000008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6.9961299999999997E-3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3.5243812299999999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22781.860071249994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0.62951862000000003</v>
      </c>
      <c r="AR17" s="430">
        <f>OUT_1!AR17</f>
        <v>52.669338300000007</v>
      </c>
      <c r="AS17" s="430">
        <f>OUT_1!AS17</f>
        <v>25319.290694149986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106520.22702144017</v>
      </c>
      <c r="E18" s="430">
        <f>OUT_1!E18</f>
        <v>21185.172558299986</v>
      </c>
      <c r="F18" s="430">
        <f>OUT_1!F18</f>
        <v>559.85755360000007</v>
      </c>
      <c r="G18" s="430">
        <f>OUT_1!G18</f>
        <v>2067.7603395999995</v>
      </c>
      <c r="H18" s="430">
        <f>OUT_1!H18</f>
        <v>8537.8323186799989</v>
      </c>
      <c r="I18" s="430">
        <f>OUT_1!I18</f>
        <v>131.53506194000002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314.96365035000002</v>
      </c>
      <c r="P18" s="430">
        <f>OUT_1!P18</f>
        <v>0</v>
      </c>
      <c r="Q18" s="430">
        <f>OUT_1!Q18</f>
        <v>13.746346639999999</v>
      </c>
      <c r="R18" s="430">
        <f>OUT_1!R18</f>
        <v>0.17677442999999998</v>
      </c>
      <c r="S18" s="430">
        <f>OUT_1!S18</f>
        <v>0</v>
      </c>
      <c r="T18" s="430">
        <f>OUT_1!T18</f>
        <v>6.4509499999999997E-2</v>
      </c>
      <c r="U18" s="430">
        <f>OUT_1!U18</f>
        <v>295.86542187999999</v>
      </c>
      <c r="V18" s="430">
        <f>OUT_1!V18</f>
        <v>0</v>
      </c>
      <c r="W18" s="430">
        <f>OUT_1!W18</f>
        <v>0</v>
      </c>
      <c r="X18" s="430">
        <f>OUT_1!X18</f>
        <v>18.813987300000001</v>
      </c>
      <c r="Y18" s="430">
        <f>OUT_1!Y18</f>
        <v>15.006351080000002</v>
      </c>
      <c r="Z18" s="430">
        <f>OUT_1!Z18</f>
        <v>0.11491469999999999</v>
      </c>
      <c r="AA18" s="430">
        <f>OUT_1!AA18</f>
        <v>41.814625730000003</v>
      </c>
      <c r="AB18" s="430">
        <f>OUT_1!AB18</f>
        <v>0</v>
      </c>
      <c r="AC18" s="430">
        <f>OUT_1!AC18</f>
        <v>0</v>
      </c>
      <c r="AD18" s="430">
        <f>OUT_1!AD18</f>
        <v>8.2209643400000001</v>
      </c>
      <c r="AE18" s="430">
        <f>OUT_1!AE18</f>
        <v>3.6177924299999997</v>
      </c>
      <c r="AF18" s="430">
        <f>OUT_1!AF18</f>
        <v>0</v>
      </c>
      <c r="AG18" s="430">
        <f>OUT_1!AG18</f>
        <v>0</v>
      </c>
      <c r="AH18" s="430">
        <f>OUT_1!AH18</f>
        <v>2.56988605</v>
      </c>
      <c r="AI18" s="430">
        <f>OUT_1!AI18</f>
        <v>0</v>
      </c>
      <c r="AJ18" s="430">
        <f>OUT_1!AJ18</f>
        <v>100132.29048503999</v>
      </c>
      <c r="AK18" s="430">
        <f>OUT_1!AK18</f>
        <v>0</v>
      </c>
      <c r="AL18" s="430">
        <f>OUT_1!AL18</f>
        <v>248.88466313000001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1.38358618</v>
      </c>
      <c r="AR18" s="430">
        <f>OUT_1!AR18</f>
        <v>547.3750765599998</v>
      </c>
      <c r="AS18" s="430">
        <f>OUT_1!AS18</f>
        <v>120323.6469444501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106520.22702144017</v>
      </c>
      <c r="E19" s="436">
        <f t="shared" si="0"/>
        <v>21185.172558299986</v>
      </c>
      <c r="F19" s="436">
        <f t="shared" si="0"/>
        <v>559.85755360000007</v>
      </c>
      <c r="G19" s="436">
        <f t="shared" si="0"/>
        <v>2067.7603395999995</v>
      </c>
      <c r="H19" s="436">
        <f t="shared" si="0"/>
        <v>8537.8323186799989</v>
      </c>
      <c r="I19" s="436">
        <f t="shared" si="0"/>
        <v>131.53506194000002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65" t="s">
        <v>164</v>
      </c>
      <c r="C23" s="466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1175.7010470300002</v>
      </c>
      <c r="E29" s="430">
        <f>OUT_1!E29</f>
        <v>82.063826349999999</v>
      </c>
      <c r="F29" s="430">
        <f>OUT_1!F29</f>
        <v>12.20569678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1245.5591766000005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0</v>
      </c>
      <c r="AS29" s="430">
        <f>OUT_1!AS29</f>
        <v>1257.7648733800002</v>
      </c>
      <c r="AT29" s="384"/>
      <c r="AU29" s="384"/>
    </row>
    <row r="30" spans="1:47" s="376" customFormat="1" ht="18" customHeight="1">
      <c r="A30" s="385"/>
      <c r="B30" s="465" t="s">
        <v>158</v>
      </c>
      <c r="C30" s="466"/>
      <c r="D30" s="430">
        <f>OUT_1!D30</f>
        <v>16405.872277719998</v>
      </c>
      <c r="E30" s="430">
        <f>OUT_1!E30</f>
        <v>4106.7612961499999</v>
      </c>
      <c r="F30" s="430">
        <f>OUT_1!F30</f>
        <v>2.07953345</v>
      </c>
      <c r="G30" s="430">
        <f>OUT_1!G30</f>
        <v>0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20410.867530949999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2.07953345</v>
      </c>
      <c r="AS30" s="430">
        <f>OUT_1!AS30</f>
        <v>20463.830085859998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5915.5955072000197</v>
      </c>
      <c r="E31" s="430">
        <f>OUT_1!E31</f>
        <v>3820.4894175700015</v>
      </c>
      <c r="F31" s="430">
        <f>OUT_1!F31</f>
        <v>17.762791429999996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5968.6463107800046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7861.2470134900123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23497.168831950017</v>
      </c>
      <c r="E32" s="430">
        <f>OUT_1!E32</f>
        <v>8009.3145400700014</v>
      </c>
      <c r="F32" s="430">
        <f>OUT_1!F32</f>
        <v>32.048021659999996</v>
      </c>
      <c r="G32" s="430">
        <f>OUT_1!G32</f>
        <v>0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27625.073018330004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2.07953345</v>
      </c>
      <c r="AS32" s="430">
        <f>OUT_1!AS32</f>
        <v>29582.841972730013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23497.168831950017</v>
      </c>
      <c r="E33" s="436">
        <f t="shared" si="1"/>
        <v>8009.3145400700014</v>
      </c>
      <c r="F33" s="436">
        <f t="shared" si="1"/>
        <v>32.048021659999996</v>
      </c>
      <c r="G33" s="436">
        <f t="shared" si="1"/>
        <v>0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1322.6618561900002</v>
      </c>
      <c r="E36" s="430">
        <f>OUT_1!E36</f>
        <v>84.098466779999995</v>
      </c>
      <c r="F36" s="430">
        <f>OUT_1!F36</f>
        <v>12.128579589999999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1295.1117160400006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99.520027339999999</v>
      </c>
      <c r="AS36" s="430">
        <f>OUT_1!AS36</f>
        <v>1406.7603229700005</v>
      </c>
      <c r="AT36" s="384"/>
      <c r="AU36" s="384"/>
    </row>
    <row r="37" spans="1:47" s="376" customFormat="1" ht="18" customHeight="1">
      <c r="A37" s="385"/>
      <c r="B37" s="465" t="s">
        <v>158</v>
      </c>
      <c r="C37" s="466"/>
      <c r="D37" s="430">
        <f>OUT_1!D37</f>
        <v>16056.751686720001</v>
      </c>
      <c r="E37" s="430">
        <f>OUT_1!E37</f>
        <v>5233.2544849200012</v>
      </c>
      <c r="F37" s="430">
        <f>OUT_1!F37</f>
        <v>0</v>
      </c>
      <c r="G37" s="430">
        <f>OUT_1!G37</f>
        <v>0</v>
      </c>
      <c r="H37" s="430">
        <f>OUT_1!H37</f>
        <v>123.61417382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21069.754557199998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0</v>
      </c>
      <c r="AS37" s="430">
        <f>OUT_1!AS37</f>
        <v>21241.687451329999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4621.1723910100018</v>
      </c>
      <c r="E38" s="430">
        <f>OUT_1!E38</f>
        <v>3519.9796271399982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3077.411447590001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5609.2817328700003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22000.585933920003</v>
      </c>
      <c r="E39" s="430">
        <f>OUT_1!E39</f>
        <v>8837.3325788399998</v>
      </c>
      <c r="F39" s="430">
        <f>OUT_1!F39</f>
        <v>12.128579589999999</v>
      </c>
      <c r="G39" s="430">
        <f>OUT_1!G39</f>
        <v>0</v>
      </c>
      <c r="H39" s="430">
        <f>OUT_1!H39</f>
        <v>123.61417382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25442.277720829999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99.520027339999999</v>
      </c>
      <c r="AS39" s="430">
        <f>OUT_1!AS39</f>
        <v>28257.729507169999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8837.3325788399998</v>
      </c>
      <c r="F40" s="436">
        <f t="shared" si="2"/>
        <v>12.128579589999999</v>
      </c>
      <c r="G40" s="436">
        <f t="shared" si="2"/>
        <v>0</v>
      </c>
      <c r="H40" s="436">
        <f t="shared" si="2"/>
        <v>123.61417382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45497.75476587002</v>
      </c>
      <c r="E42" s="430">
        <f t="shared" si="3"/>
        <v>16846.647118910001</v>
      </c>
      <c r="F42" s="430">
        <f t="shared" si="3"/>
        <v>44.176601249999997</v>
      </c>
      <c r="G42" s="430">
        <f t="shared" si="3"/>
        <v>0</v>
      </c>
      <c r="H42" s="430">
        <f t="shared" si="3"/>
        <v>123.61417382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53067.35073916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101.59956079</v>
      </c>
      <c r="AS42" s="430">
        <f t="shared" si="3"/>
        <v>57840.571479900012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152017.98178731019</v>
      </c>
      <c r="E47" s="431">
        <f t="shared" si="4"/>
        <v>38031.819677209991</v>
      </c>
      <c r="F47" s="431">
        <f t="shared" si="4"/>
        <v>604.03415485000005</v>
      </c>
      <c r="G47" s="431">
        <f t="shared" si="4"/>
        <v>2067.7603395999995</v>
      </c>
      <c r="H47" s="431">
        <f t="shared" si="4"/>
        <v>8661.4464924999993</v>
      </c>
      <c r="I47" s="431">
        <f t="shared" si="4"/>
        <v>131.53506194000002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314.96365035000002</v>
      </c>
      <c r="P47" s="431">
        <f t="shared" si="4"/>
        <v>0</v>
      </c>
      <c r="Q47" s="431">
        <f t="shared" si="4"/>
        <v>13.746346639999999</v>
      </c>
      <c r="R47" s="431">
        <f t="shared" si="4"/>
        <v>0.17677442999999998</v>
      </c>
      <c r="S47" s="431">
        <f t="shared" si="4"/>
        <v>0</v>
      </c>
      <c r="T47" s="431">
        <f t="shared" si="4"/>
        <v>6.4509499999999997E-2</v>
      </c>
      <c r="U47" s="431">
        <f t="shared" si="4"/>
        <v>295.86542187999999</v>
      </c>
      <c r="V47" s="431">
        <f t="shared" si="4"/>
        <v>0</v>
      </c>
      <c r="W47" s="431">
        <f t="shared" si="4"/>
        <v>0</v>
      </c>
      <c r="X47" s="431">
        <f t="shared" si="4"/>
        <v>18.813987300000001</v>
      </c>
      <c r="Y47" s="431">
        <f t="shared" si="4"/>
        <v>15.006351080000002</v>
      </c>
      <c r="Z47" s="431">
        <f t="shared" si="4"/>
        <v>0.11491469999999999</v>
      </c>
      <c r="AA47" s="431">
        <f t="shared" si="4"/>
        <v>41.814625730000003</v>
      </c>
      <c r="AB47" s="431">
        <f t="shared" si="4"/>
        <v>0</v>
      </c>
      <c r="AC47" s="431">
        <f t="shared" si="4"/>
        <v>0</v>
      </c>
      <c r="AD47" s="431">
        <f t="shared" si="4"/>
        <v>8.2209643400000001</v>
      </c>
      <c r="AE47" s="431">
        <f t="shared" si="4"/>
        <v>3.6177924299999997</v>
      </c>
      <c r="AF47" s="431">
        <f t="shared" si="4"/>
        <v>0</v>
      </c>
      <c r="AG47" s="431">
        <f t="shared" si="4"/>
        <v>0</v>
      </c>
      <c r="AH47" s="431">
        <f t="shared" si="4"/>
        <v>2.56988605</v>
      </c>
      <c r="AI47" s="431">
        <f t="shared" si="4"/>
        <v>0</v>
      </c>
      <c r="AJ47" s="431">
        <f t="shared" si="4"/>
        <v>153199.64122419999</v>
      </c>
      <c r="AK47" s="431">
        <f t="shared" si="4"/>
        <v>0</v>
      </c>
      <c r="AL47" s="431">
        <f t="shared" si="4"/>
        <v>248.88466313000001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1.38358618</v>
      </c>
      <c r="AR47" s="431">
        <f t="shared" si="4"/>
        <v>648.97463734999974</v>
      </c>
      <c r="AS47" s="431">
        <f t="shared" si="4"/>
        <v>178164.21842435011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152017.98178731019</v>
      </c>
      <c r="E48" s="390">
        <f t="shared" si="5"/>
        <v>38031.819677209991</v>
      </c>
      <c r="F48" s="390">
        <f t="shared" si="5"/>
        <v>604.03415485000005</v>
      </c>
      <c r="G48" s="390">
        <f t="shared" si="5"/>
        <v>2067.7603395999995</v>
      </c>
      <c r="H48" s="390">
        <f t="shared" si="5"/>
        <v>8661.4464924999993</v>
      </c>
      <c r="I48" s="390">
        <f t="shared" si="5"/>
        <v>131.53506194000002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4:L4"/>
    <mergeCell ref="B3:L3"/>
    <mergeCell ref="B5:L5"/>
    <mergeCell ref="B6:L6"/>
    <mergeCell ref="B7:L7"/>
    <mergeCell ref="B37:C37"/>
    <mergeCell ref="B13:C14"/>
    <mergeCell ref="B16:C16"/>
    <mergeCell ref="B23:C23"/>
    <mergeCell ref="B30:C30"/>
    <mergeCell ref="B8:L8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D60"/>
  <sheetViews>
    <sheetView tabSelected="1" view="pageBreakPreview" zoomScale="60" zoomScaleNormal="100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52" sqref="A52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51.28515625" style="38" customWidth="1"/>
    <col min="4" max="4" width="17.7109375" style="38" customWidth="1"/>
    <col min="5" max="6" width="14.85546875" style="38" customWidth="1"/>
    <col min="7" max="7" width="14.85546875" style="191" customWidth="1"/>
    <col min="8" max="11" width="14.85546875" style="38" customWidth="1"/>
    <col min="12" max="12" width="15.42578125" style="38" customWidth="1"/>
    <col min="13" max="13" width="14.5703125" style="38" customWidth="1"/>
    <col min="14" max="14" width="4.5703125" style="38" customWidth="1"/>
    <col min="15" max="16384" width="0" style="38" hidden="1"/>
  </cols>
  <sheetData>
    <row r="1" spans="1:30" s="5" customFormat="1" ht="27" customHeight="1">
      <c r="A1" s="1" t="s">
        <v>219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30" s="5" customFormat="1" ht="18" customHeight="1">
      <c r="A2" s="6"/>
      <c r="C2" s="7"/>
      <c r="D2" s="3"/>
      <c r="E2" s="3"/>
      <c r="G2" s="8"/>
      <c r="H2" s="105" t="s">
        <v>220</v>
      </c>
      <c r="I2" s="105"/>
      <c r="J2" s="8"/>
      <c r="K2" s="8"/>
      <c r="L2" s="8"/>
      <c r="M2" s="8"/>
      <c r="N2" s="8"/>
      <c r="O2" s="10"/>
    </row>
    <row r="3" spans="1:30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73"/>
      <c r="C3" s="474"/>
      <c r="D3" s="3"/>
      <c r="E3" s="3"/>
      <c r="G3" s="8"/>
      <c r="H3" s="105" t="s">
        <v>221</v>
      </c>
      <c r="I3" s="105"/>
      <c r="J3" s="8"/>
      <c r="K3" s="8"/>
      <c r="L3" s="8"/>
      <c r="M3" s="8"/>
      <c r="N3" s="8"/>
      <c r="O3" s="12"/>
    </row>
    <row r="4" spans="1:30" s="5" customFormat="1" ht="27" customHeight="1">
      <c r="A4" s="199"/>
      <c r="B4" s="473"/>
      <c r="C4" s="474"/>
      <c r="D4" s="3"/>
      <c r="E4" s="3"/>
      <c r="G4" s="8"/>
      <c r="H4" s="104" t="s">
        <v>204</v>
      </c>
      <c r="I4" s="104"/>
      <c r="J4" s="8"/>
      <c r="K4" s="8"/>
      <c r="L4" s="8"/>
      <c r="M4" s="9"/>
      <c r="N4" s="8"/>
      <c r="O4" s="12"/>
    </row>
    <row r="5" spans="1:30" s="5" customFormat="1" ht="20.25" customHeight="1">
      <c r="A5" s="200">
        <f>+SUM(OUT_1_Check!D43:AR43)</f>
        <v>0</v>
      </c>
      <c r="B5" s="475"/>
      <c r="C5" s="476"/>
      <c r="D5" s="3"/>
      <c r="E5" s="3"/>
      <c r="G5" s="8"/>
      <c r="H5" s="105" t="s">
        <v>222</v>
      </c>
      <c r="I5" s="105"/>
      <c r="J5" s="8"/>
      <c r="K5" s="8"/>
      <c r="L5" s="318"/>
      <c r="M5" s="8"/>
      <c r="N5" s="8"/>
      <c r="O5" s="12"/>
    </row>
    <row r="6" spans="1:30" s="5" customFormat="1" ht="18" customHeight="1">
      <c r="A6" s="199">
        <f>+OUT_1_Check!AS20+OUT_1_Check!AS34+OUT_1_Check!AS41+OUT_1_Check!AS48</f>
        <v>0</v>
      </c>
      <c r="B6" s="475"/>
      <c r="C6" s="475"/>
      <c r="D6" s="3"/>
      <c r="E6" s="3"/>
      <c r="G6" s="8"/>
      <c r="H6" s="105" t="s">
        <v>408</v>
      </c>
      <c r="I6" s="105"/>
      <c r="J6" s="8"/>
      <c r="K6" s="8"/>
      <c r="L6" s="8"/>
      <c r="M6" s="317"/>
      <c r="N6" s="8"/>
      <c r="O6" s="12"/>
    </row>
    <row r="7" spans="1:30" s="5" customFormat="1" ht="18" customHeight="1">
      <c r="A7" s="199">
        <f>+SUM(OUT_1_Check!D47:AS47)</f>
        <v>0</v>
      </c>
      <c r="B7" s="477"/>
      <c r="C7" s="477"/>
      <c r="D7" s="3"/>
      <c r="E7" s="3"/>
      <c r="G7" s="8"/>
      <c r="H7" s="106" t="s">
        <v>196</v>
      </c>
      <c r="I7" s="106"/>
      <c r="J7" s="8"/>
      <c r="K7" s="8"/>
      <c r="L7" s="318"/>
      <c r="M7" s="8"/>
      <c r="N7" s="8"/>
      <c r="O7" s="12"/>
    </row>
    <row r="8" spans="1:30" s="5" customFormat="1" ht="18" customHeight="1">
      <c r="A8" s="199"/>
      <c r="B8" s="477"/>
      <c r="C8" s="477"/>
      <c r="D8" s="3"/>
      <c r="E8" s="3"/>
      <c r="G8" s="8"/>
      <c r="H8" s="106"/>
      <c r="I8" s="106"/>
      <c r="J8" s="8"/>
      <c r="K8" s="8"/>
      <c r="L8" s="318"/>
      <c r="M8" s="8"/>
      <c r="N8" s="8"/>
      <c r="O8" s="12"/>
    </row>
    <row r="9" spans="1:30" s="335" customFormat="1" ht="18" hidden="1" customHeight="1">
      <c r="A9" s="333"/>
      <c r="B9" s="477"/>
      <c r="C9" s="477"/>
      <c r="D9" s="334"/>
      <c r="E9" s="334"/>
      <c r="G9" s="336"/>
      <c r="H9" s="337"/>
      <c r="I9" s="337"/>
      <c r="J9" s="336"/>
      <c r="K9" s="336"/>
      <c r="L9" s="338"/>
      <c r="M9" s="336"/>
      <c r="N9" s="336"/>
      <c r="O9" s="339"/>
    </row>
    <row r="10" spans="1:30" s="335" customFormat="1" ht="18" hidden="1" customHeight="1">
      <c r="A10" s="340"/>
      <c r="B10" s="477"/>
      <c r="C10" s="477"/>
      <c r="D10" s="336"/>
      <c r="E10" s="336"/>
      <c r="G10" s="336"/>
      <c r="H10" s="336"/>
      <c r="I10" s="336"/>
      <c r="J10" s="336"/>
      <c r="K10" s="336"/>
      <c r="L10" s="336"/>
      <c r="M10" s="336"/>
      <c r="N10" s="336"/>
      <c r="O10" s="339"/>
    </row>
    <row r="11" spans="1:30" s="17" customFormat="1" ht="16.5">
      <c r="A11" s="14"/>
      <c r="B11" s="15"/>
      <c r="C11" s="16"/>
      <c r="D11" s="331" t="s">
        <v>69</v>
      </c>
      <c r="E11" s="331" t="s">
        <v>4</v>
      </c>
      <c r="F11" s="329" t="s">
        <v>52</v>
      </c>
      <c r="G11" s="329" t="s">
        <v>5</v>
      </c>
      <c r="H11" s="329" t="s">
        <v>6</v>
      </c>
      <c r="I11" s="329" t="s">
        <v>7</v>
      </c>
      <c r="J11" s="329" t="s">
        <v>209</v>
      </c>
      <c r="K11" s="329" t="s">
        <v>210</v>
      </c>
      <c r="L11" s="331" t="s">
        <v>226</v>
      </c>
      <c r="M11" s="329" t="s">
        <v>232</v>
      </c>
    </row>
    <row r="12" spans="1:30" s="17" customFormat="1" ht="27.95" customHeight="1">
      <c r="A12" s="341"/>
      <c r="B12" s="342" t="s">
        <v>156</v>
      </c>
      <c r="C12" s="343"/>
      <c r="D12" s="450"/>
      <c r="E12" s="332"/>
      <c r="F12" s="330"/>
      <c r="G12" s="330"/>
      <c r="H12" s="330"/>
      <c r="I12" s="330"/>
      <c r="J12" s="330"/>
      <c r="K12" s="330"/>
      <c r="L12" s="332"/>
      <c r="M12" s="330"/>
    </row>
    <row r="13" spans="1:30" s="17" customFormat="1" ht="30.75" customHeight="1">
      <c r="A13" s="20"/>
      <c r="B13" s="441" t="s">
        <v>214</v>
      </c>
      <c r="C13" s="22"/>
      <c r="D13" s="224"/>
      <c r="E13" s="447"/>
      <c r="F13" s="224"/>
      <c r="G13" s="448"/>
      <c r="H13" s="447"/>
      <c r="I13" s="224"/>
      <c r="J13" s="224"/>
      <c r="K13" s="448"/>
      <c r="L13" s="448"/>
      <c r="M13" s="447"/>
    </row>
    <row r="14" spans="1:30" s="17" customFormat="1" ht="18" customHeight="1">
      <c r="A14" s="24"/>
      <c r="B14" s="51" t="s">
        <v>217</v>
      </c>
      <c r="C14" s="25"/>
      <c r="D14" s="451">
        <f>OUT_2!D14</f>
        <v>0</v>
      </c>
      <c r="E14" s="451">
        <f>OUT_2!E14</f>
        <v>0</v>
      </c>
      <c r="F14" s="451">
        <f>OUT_2!F14</f>
        <v>0</v>
      </c>
      <c r="G14" s="451">
        <f>OUT_2!G14</f>
        <v>0</v>
      </c>
      <c r="H14" s="451">
        <f>OUT_2!H14</f>
        <v>0</v>
      </c>
      <c r="I14" s="451">
        <f>OUT_2!I14</f>
        <v>0</v>
      </c>
      <c r="J14" s="451">
        <f>OUT_2!J14</f>
        <v>0</v>
      </c>
      <c r="K14" s="451">
        <f>OUT_2!K14</f>
        <v>0</v>
      </c>
      <c r="L14" s="451">
        <f>OUT_2!L14</f>
        <v>0</v>
      </c>
      <c r="M14" s="451">
        <f>OUT_2!M14</f>
        <v>0</v>
      </c>
    </row>
    <row r="15" spans="1:30" s="23" customFormat="1" ht="17.25" customHeight="1">
      <c r="A15" s="26"/>
      <c r="B15" s="51" t="s">
        <v>218</v>
      </c>
      <c r="C15" s="328"/>
      <c r="D15" s="451">
        <f>OUT_2!D15</f>
        <v>0</v>
      </c>
      <c r="E15" s="451">
        <f>OUT_2!E15</f>
        <v>0</v>
      </c>
      <c r="F15" s="451">
        <f>OUT_2!F15</f>
        <v>0</v>
      </c>
      <c r="G15" s="451">
        <f>OUT_2!G15</f>
        <v>0</v>
      </c>
      <c r="H15" s="451">
        <f>OUT_2!H15</f>
        <v>0</v>
      </c>
      <c r="I15" s="451">
        <f>OUT_2!I15</f>
        <v>0</v>
      </c>
      <c r="J15" s="451">
        <f>OUT_2!J15</f>
        <v>0</v>
      </c>
      <c r="K15" s="451">
        <f>OUT_2!K15</f>
        <v>0</v>
      </c>
      <c r="L15" s="451">
        <f>OUT_2!L15</f>
        <v>0</v>
      </c>
      <c r="M15" s="451">
        <f>OUT_2!M15</f>
        <v>0</v>
      </c>
      <c r="N15" s="17"/>
      <c r="O15" s="181"/>
      <c r="P15" s="181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</row>
    <row r="16" spans="1:30" s="23" customFormat="1" ht="11.25" hidden="1" customHeight="1">
      <c r="A16" s="26"/>
      <c r="B16" s="51" t="s">
        <v>223</v>
      </c>
      <c r="C16" s="25"/>
      <c r="D16" s="452">
        <f>OUT_2!D16</f>
        <v>0</v>
      </c>
      <c r="E16" s="225">
        <f>OUT_2!E16</f>
        <v>0</v>
      </c>
      <c r="F16" s="293">
        <f>OUT_2!F16</f>
        <v>0</v>
      </c>
      <c r="G16" s="293">
        <f>OUT_2!G16</f>
        <v>0</v>
      </c>
      <c r="H16" s="293">
        <f>OUT_2!H16</f>
        <v>0</v>
      </c>
      <c r="I16" s="225">
        <f>OUT_2!I16</f>
        <v>0</v>
      </c>
      <c r="J16" s="225">
        <f>OUT_2!J16</f>
        <v>0</v>
      </c>
      <c r="K16" s="225">
        <f>OUT_2!K16</f>
        <v>0</v>
      </c>
      <c r="L16" s="225">
        <f>OUT_2!L16</f>
        <v>0</v>
      </c>
      <c r="M16" s="319">
        <f>OUT_2!M16</f>
        <v>0</v>
      </c>
      <c r="N16" s="17"/>
      <c r="O16" s="218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1:30" s="17" customFormat="1" ht="18" customHeight="1">
      <c r="A17" s="24"/>
      <c r="B17" s="25" t="s">
        <v>155</v>
      </c>
      <c r="C17" s="25"/>
      <c r="D17" s="451">
        <f>OUT_2!D17</f>
        <v>0</v>
      </c>
      <c r="E17" s="451">
        <f>OUT_2!E17</f>
        <v>0</v>
      </c>
      <c r="F17" s="451">
        <f>OUT_2!F17</f>
        <v>0</v>
      </c>
      <c r="G17" s="451">
        <f>OUT_2!G17</f>
        <v>0</v>
      </c>
      <c r="H17" s="451">
        <f>OUT_2!H17</f>
        <v>0</v>
      </c>
      <c r="I17" s="451">
        <f>OUT_2!I17</f>
        <v>0</v>
      </c>
      <c r="J17" s="451">
        <f>OUT_2!J17</f>
        <v>0</v>
      </c>
      <c r="K17" s="451">
        <f>OUT_2!K17</f>
        <v>0</v>
      </c>
      <c r="L17" s="451">
        <f>OUT_2!L17</f>
        <v>0</v>
      </c>
      <c r="M17" s="451">
        <f>OUT_2!M17</f>
        <v>0</v>
      </c>
      <c r="O17" s="181"/>
      <c r="P17" s="23"/>
    </row>
    <row r="18" spans="1:30" s="17" customFormat="1" ht="18" hidden="1" customHeight="1">
      <c r="A18" s="26"/>
      <c r="B18" s="25" t="s">
        <v>21</v>
      </c>
      <c r="C18" s="25"/>
      <c r="D18" s="453"/>
      <c r="E18" s="292"/>
      <c r="F18" s="443"/>
      <c r="G18" s="443"/>
      <c r="H18" s="293">
        <f>OUT_2!H18</f>
        <v>0</v>
      </c>
      <c r="I18" s="292"/>
      <c r="J18" s="292"/>
      <c r="K18" s="292"/>
      <c r="L18" s="292"/>
      <c r="M18" s="297">
        <f>SUM(D17:L17)/2</f>
        <v>0</v>
      </c>
      <c r="O18" s="181"/>
      <c r="P18" s="186"/>
    </row>
    <row r="19" spans="1:30" s="17" customFormat="1" ht="18" hidden="1" customHeight="1">
      <c r="A19" s="26"/>
      <c r="B19" s="27"/>
      <c r="C19" s="27"/>
      <c r="D19" s="452"/>
      <c r="E19" s="225"/>
      <c r="F19" s="293"/>
      <c r="G19" s="293"/>
      <c r="H19" s="293">
        <f>OUT_2!H19</f>
        <v>0</v>
      </c>
      <c r="I19" s="225"/>
      <c r="J19" s="225"/>
      <c r="K19" s="225"/>
      <c r="L19" s="225"/>
      <c r="M19" s="293"/>
      <c r="O19" s="23"/>
      <c r="P19" s="186"/>
    </row>
    <row r="20" spans="1:30" s="17" customFormat="1" ht="18" hidden="1" customHeight="1">
      <c r="A20" s="20"/>
      <c r="B20" s="21" t="s">
        <v>22</v>
      </c>
      <c r="C20" s="22"/>
      <c r="D20" s="452"/>
      <c r="E20" s="225"/>
      <c r="F20" s="444"/>
      <c r="G20" s="444"/>
      <c r="H20" s="293">
        <f>OUT_2!H20</f>
        <v>0</v>
      </c>
      <c r="I20" s="227"/>
      <c r="J20" s="227"/>
      <c r="K20" s="227"/>
      <c r="L20" s="227"/>
      <c r="M20" s="444"/>
      <c r="O20" s="23"/>
    </row>
    <row r="21" spans="1:30" s="17" customFormat="1" ht="18" hidden="1" customHeight="1">
      <c r="A21" s="24"/>
      <c r="B21" s="51" t="s">
        <v>105</v>
      </c>
      <c r="C21" s="25"/>
      <c r="D21" s="452"/>
      <c r="E21" s="225"/>
      <c r="F21" s="444"/>
      <c r="G21" s="444"/>
      <c r="H21" s="293">
        <f>OUT_2!H21</f>
        <v>0</v>
      </c>
      <c r="I21" s="227"/>
      <c r="J21" s="227"/>
      <c r="K21" s="227"/>
      <c r="L21" s="227"/>
      <c r="M21" s="297">
        <f>SUM(D21:L21)/2</f>
        <v>0</v>
      </c>
      <c r="O21" s="23"/>
    </row>
    <row r="22" spans="1:30" s="17" customFormat="1" ht="18" hidden="1" customHeight="1">
      <c r="A22" s="26"/>
      <c r="B22" s="51" t="s">
        <v>106</v>
      </c>
      <c r="C22" s="25"/>
      <c r="D22" s="454"/>
      <c r="E22" s="227"/>
      <c r="F22" s="444"/>
      <c r="G22" s="444"/>
      <c r="H22" s="293">
        <f>OUT_2!H22</f>
        <v>0</v>
      </c>
      <c r="I22" s="227"/>
      <c r="J22" s="227"/>
      <c r="K22" s="227"/>
      <c r="L22" s="227"/>
      <c r="M22" s="297">
        <f>SUM(D22:L22)/2</f>
        <v>0</v>
      </c>
      <c r="O22" s="23"/>
    </row>
    <row r="23" spans="1:30" s="17" customFormat="1" ht="18" hidden="1" customHeight="1">
      <c r="A23" s="26"/>
      <c r="B23" s="51" t="s">
        <v>107</v>
      </c>
      <c r="C23" s="25"/>
      <c r="D23" s="452"/>
      <c r="E23" s="225"/>
      <c r="F23" s="293"/>
      <c r="G23" s="293"/>
      <c r="H23" s="293">
        <f>OUT_2!H23</f>
        <v>0</v>
      </c>
      <c r="I23" s="225"/>
      <c r="J23" s="225"/>
      <c r="K23" s="225"/>
      <c r="L23" s="225"/>
      <c r="M23" s="297">
        <f>SUM(D23:L23)/2</f>
        <v>0</v>
      </c>
      <c r="O23" s="181"/>
    </row>
    <row r="24" spans="1:30" s="17" customFormat="1" ht="18" hidden="1" customHeight="1">
      <c r="A24" s="24"/>
      <c r="B24" s="25" t="s">
        <v>10</v>
      </c>
      <c r="C24" s="25"/>
      <c r="D24" s="451">
        <f t="shared" ref="D24:L24" si="0">+SUM(D21:D23)</f>
        <v>0</v>
      </c>
      <c r="E24" s="446"/>
      <c r="F24" s="449">
        <f t="shared" si="0"/>
        <v>0</v>
      </c>
      <c r="G24" s="449">
        <f t="shared" si="0"/>
        <v>0</v>
      </c>
      <c r="H24" s="293">
        <f>OUT_2!H24</f>
        <v>0</v>
      </c>
      <c r="I24" s="446">
        <f t="shared" si="0"/>
        <v>0</v>
      </c>
      <c r="J24" s="446">
        <f t="shared" si="0"/>
        <v>0</v>
      </c>
      <c r="K24" s="446">
        <f t="shared" si="0"/>
        <v>0</v>
      </c>
      <c r="L24" s="446">
        <f t="shared" si="0"/>
        <v>0</v>
      </c>
      <c r="M24" s="297">
        <f>SUM(D24:L24)/2</f>
        <v>0</v>
      </c>
    </row>
    <row r="25" spans="1:30" s="23" customFormat="1" ht="6" customHeight="1">
      <c r="A25" s="20"/>
      <c r="B25" s="22"/>
      <c r="C25" s="22"/>
      <c r="D25" s="452"/>
      <c r="E25" s="225"/>
      <c r="F25" s="293"/>
      <c r="G25" s="293"/>
      <c r="H25" s="293"/>
      <c r="I25" s="225"/>
      <c r="J25" s="225"/>
      <c r="K25" s="225"/>
      <c r="L25" s="225"/>
      <c r="M25" s="293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1:30" s="23" customFormat="1" ht="29.25" customHeight="1">
      <c r="A26" s="28"/>
      <c r="B26" s="21" t="s">
        <v>215</v>
      </c>
      <c r="C26" s="22"/>
      <c r="D26" s="455"/>
      <c r="E26" s="226"/>
      <c r="F26" s="451"/>
      <c r="G26" s="445"/>
      <c r="H26" s="445"/>
      <c r="I26" s="226"/>
      <c r="J26" s="226"/>
      <c r="K26" s="226"/>
      <c r="L26" s="226"/>
      <c r="M26" s="445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1:30" s="17" customFormat="1" ht="18" customHeight="1">
      <c r="A27" s="28"/>
      <c r="B27" s="51" t="s">
        <v>217</v>
      </c>
      <c r="C27" s="25"/>
      <c r="D27" s="451">
        <f>OUT_2!D27</f>
        <v>4556.0837563476562</v>
      </c>
      <c r="E27" s="451">
        <f>OUT_2!E27</f>
        <v>4305.2504760742186</v>
      </c>
      <c r="F27" s="451">
        <f>OUT_2!F27</f>
        <v>438.58773339843748</v>
      </c>
      <c r="G27" s="451">
        <f>OUT_2!G27</f>
        <v>0</v>
      </c>
      <c r="H27" s="451">
        <f>OUT_2!H27</f>
        <v>0</v>
      </c>
      <c r="I27" s="451">
        <f>OUT_2!I27</f>
        <v>0</v>
      </c>
      <c r="J27" s="451">
        <f>OUT_2!J27</f>
        <v>0</v>
      </c>
      <c r="K27" s="451">
        <f>OUT_2!K27</f>
        <v>0</v>
      </c>
      <c r="L27" s="451">
        <f>OUT_2!L27</f>
        <v>0</v>
      </c>
      <c r="M27" s="451">
        <f>OUT_2!M27</f>
        <v>4649.9609829101564</v>
      </c>
    </row>
    <row r="28" spans="1:30" s="17" customFormat="1" ht="17.25" customHeight="1">
      <c r="A28" s="24"/>
      <c r="B28" s="51" t="s">
        <v>218</v>
      </c>
      <c r="C28" s="25"/>
      <c r="D28" s="451">
        <f>OUT_2!D28</f>
        <v>2861.0360131835937</v>
      </c>
      <c r="E28" s="451">
        <f>OUT_2!E28</f>
        <v>3547.0386408562658</v>
      </c>
      <c r="F28" s="451">
        <f>OUT_2!F28</f>
        <v>654.41714720392224</v>
      </c>
      <c r="G28" s="451">
        <f>OUT_2!G28</f>
        <v>0</v>
      </c>
      <c r="H28" s="451">
        <f>OUT_2!H28</f>
        <v>154.21703124999999</v>
      </c>
      <c r="I28" s="451">
        <f>OUT_2!I28</f>
        <v>154.21703124999999</v>
      </c>
      <c r="J28" s="451">
        <f>OUT_2!J28</f>
        <v>0</v>
      </c>
      <c r="K28" s="451">
        <f>OUT_2!K28</f>
        <v>31.585480468749999</v>
      </c>
      <c r="L28" s="451">
        <f>OUT_2!L28</f>
        <v>0</v>
      </c>
      <c r="M28" s="451">
        <f>OUT_2!M28</f>
        <v>3701.255672106266</v>
      </c>
    </row>
    <row r="29" spans="1:30" s="17" customFormat="1" ht="9.75" hidden="1" customHeight="1">
      <c r="A29" s="20"/>
      <c r="B29" s="51" t="s">
        <v>223</v>
      </c>
      <c r="C29" s="25"/>
      <c r="D29" s="452">
        <f>OUT_2!D29</f>
        <v>0</v>
      </c>
      <c r="E29" s="225">
        <f>OUT_2!E29</f>
        <v>0</v>
      </c>
      <c r="F29" s="451">
        <f>OUT_2!F29</f>
        <v>0</v>
      </c>
      <c r="G29" s="293">
        <f>OUT_2!G29</f>
        <v>0</v>
      </c>
      <c r="H29" s="293">
        <f>OUT_2!H29</f>
        <v>0</v>
      </c>
      <c r="I29" s="225">
        <f>OUT_2!I29</f>
        <v>0</v>
      </c>
      <c r="J29" s="225">
        <f>OUT_2!J29</f>
        <v>0</v>
      </c>
      <c r="K29" s="225">
        <f>OUT_2!K29</f>
        <v>0</v>
      </c>
      <c r="L29" s="225">
        <f>OUT_2!L29</f>
        <v>0</v>
      </c>
      <c r="M29" s="319">
        <f>OUT_2!M29</f>
        <v>0</v>
      </c>
    </row>
    <row r="30" spans="1:30" s="23" customFormat="1" ht="18" customHeight="1">
      <c r="A30" s="28"/>
      <c r="B30" s="25" t="s">
        <v>155</v>
      </c>
      <c r="C30" s="25"/>
      <c r="D30" s="451">
        <f>OUT_2!D30</f>
        <v>7417.1197695312494</v>
      </c>
      <c r="E30" s="451">
        <f>OUT_2!E30</f>
        <v>7852.2891169304839</v>
      </c>
      <c r="F30" s="451">
        <f>OUT_2!F30</f>
        <v>1093.0048806023597</v>
      </c>
      <c r="G30" s="451">
        <f>OUT_2!G30</f>
        <v>0</v>
      </c>
      <c r="H30" s="451">
        <f>OUT_2!H30</f>
        <v>154.21703124999999</v>
      </c>
      <c r="I30" s="451">
        <f>OUT_2!I30</f>
        <v>154.21703124999999</v>
      </c>
      <c r="J30" s="451">
        <f>OUT_2!J30</f>
        <v>0</v>
      </c>
      <c r="K30" s="451">
        <f>OUT_2!K30</f>
        <v>31.585480468749999</v>
      </c>
      <c r="L30" s="451">
        <f>OUT_2!L30</f>
        <v>0</v>
      </c>
      <c r="M30" s="451">
        <f>OUT_2!M30</f>
        <v>8351.2166550164202</v>
      </c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1:30" s="17" customFormat="1" ht="18" hidden="1" customHeight="1">
      <c r="A31" s="24"/>
      <c r="B31" s="25" t="s">
        <v>21</v>
      </c>
      <c r="C31" s="25"/>
      <c r="D31" s="453"/>
      <c r="E31" s="292"/>
      <c r="F31" s="443"/>
      <c r="G31" s="292"/>
      <c r="H31" s="292"/>
      <c r="I31" s="292"/>
      <c r="J31" s="292"/>
      <c r="K31" s="225">
        <f>OUT_2!K31</f>
        <v>0</v>
      </c>
      <c r="L31" s="292"/>
      <c r="M31" s="444">
        <f>SUM(D30:L30)/2</f>
        <v>8351.2166550164202</v>
      </c>
    </row>
    <row r="32" spans="1:30" s="23" customFormat="1" ht="18" customHeight="1">
      <c r="A32" s="28"/>
      <c r="B32" s="29"/>
      <c r="C32" s="29"/>
      <c r="D32" s="452"/>
      <c r="E32" s="225"/>
      <c r="F32" s="293"/>
      <c r="G32" s="225"/>
      <c r="H32" s="225"/>
      <c r="I32" s="225"/>
      <c r="J32" s="225"/>
      <c r="K32" s="225"/>
      <c r="L32" s="225"/>
      <c r="M32" s="293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</row>
    <row r="33" spans="1:30" s="23" customFormat="1" ht="29.25" customHeight="1">
      <c r="A33" s="24"/>
      <c r="B33" s="21" t="s">
        <v>216</v>
      </c>
      <c r="C33" s="22"/>
      <c r="D33" s="455"/>
      <c r="E33" s="226"/>
      <c r="F33" s="445"/>
      <c r="G33" s="226"/>
      <c r="H33" s="226"/>
      <c r="I33" s="226"/>
      <c r="J33" s="226"/>
      <c r="K33" s="226"/>
      <c r="L33" s="226"/>
      <c r="M33" s="445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</row>
    <row r="34" spans="1:30" s="17" customFormat="1" ht="18" customHeight="1">
      <c r="A34" s="24"/>
      <c r="B34" s="51" t="s">
        <v>217</v>
      </c>
      <c r="C34" s="25"/>
      <c r="D34" s="451">
        <f>OUT_2!D34</f>
        <v>3624.3145137939455</v>
      </c>
      <c r="E34" s="446">
        <f>OUT_2!E34</f>
        <v>2197.6970468750001</v>
      </c>
      <c r="F34" s="449">
        <f>OUT_2!F34</f>
        <v>87.996236328124994</v>
      </c>
      <c r="G34" s="446">
        <f>OUT_2!G34</f>
        <v>0</v>
      </c>
      <c r="H34" s="446">
        <f>OUT_2!H34</f>
        <v>0</v>
      </c>
      <c r="I34" s="446">
        <f>OUT_2!I34</f>
        <v>0</v>
      </c>
      <c r="J34" s="446">
        <f>OUT_2!J34</f>
        <v>0</v>
      </c>
      <c r="K34" s="446">
        <f>OUT_2!K34</f>
        <v>0</v>
      </c>
      <c r="L34" s="446">
        <f>OUT_2!L34</f>
        <v>0</v>
      </c>
      <c r="M34" s="446">
        <f>OUT_2!M34</f>
        <v>5910.0077969970698</v>
      </c>
    </row>
    <row r="35" spans="1:30" s="17" customFormat="1" ht="18" customHeight="1">
      <c r="A35" s="24"/>
      <c r="B35" s="51" t="s">
        <v>218</v>
      </c>
      <c r="C35" s="25"/>
      <c r="D35" s="451">
        <f>OUT_2!D35</f>
        <v>1693.3962269287108</v>
      </c>
      <c r="E35" s="446">
        <f>OUT_2!E35</f>
        <v>6573.4070000000002</v>
      </c>
      <c r="F35" s="449">
        <f>OUT_2!F35</f>
        <v>452.02606329441073</v>
      </c>
      <c r="G35" s="446">
        <f>OUT_2!G35</f>
        <v>0</v>
      </c>
      <c r="H35" s="446">
        <f>OUT_2!H35</f>
        <v>310.59004687499998</v>
      </c>
      <c r="I35" s="446">
        <f>OUT_2!I35</f>
        <v>898.73178613281254</v>
      </c>
      <c r="J35" s="446">
        <f>OUT_2!J35</f>
        <v>0</v>
      </c>
      <c r="K35" s="446">
        <f>OUT_2!K35</f>
        <v>0</v>
      </c>
      <c r="L35" s="446">
        <f>OUT_2!L35</f>
        <v>0</v>
      </c>
      <c r="M35" s="446">
        <f>OUT_2!M35</f>
        <v>9928.1511232309331</v>
      </c>
    </row>
    <row r="36" spans="1:30" s="17" customFormat="1" ht="11.25" hidden="1" customHeight="1">
      <c r="A36" s="20"/>
      <c r="B36" s="51" t="s">
        <v>223</v>
      </c>
      <c r="C36" s="25"/>
      <c r="D36" s="452">
        <f>OUT_2!D36</f>
        <v>0</v>
      </c>
      <c r="E36" s="225">
        <f>OUT_2!E36</f>
        <v>0</v>
      </c>
      <c r="F36" s="293">
        <f>OUT_2!F36</f>
        <v>0</v>
      </c>
      <c r="G36" s="225">
        <f>OUT_2!G36</f>
        <v>0</v>
      </c>
      <c r="H36" s="225">
        <f>OUT_2!H36</f>
        <v>0</v>
      </c>
      <c r="I36" s="225">
        <f>OUT_2!I36</f>
        <v>0</v>
      </c>
      <c r="J36" s="225">
        <f>OUT_2!J36</f>
        <v>0</v>
      </c>
      <c r="K36" s="225">
        <f>OUT_2!K36</f>
        <v>0</v>
      </c>
      <c r="L36" s="225">
        <f>OUT_2!L36</f>
        <v>0</v>
      </c>
      <c r="M36" s="225">
        <f>OUT_2!M36</f>
        <v>0</v>
      </c>
    </row>
    <row r="37" spans="1:30" s="17" customFormat="1" ht="18" customHeight="1">
      <c r="A37" s="24"/>
      <c r="B37" s="25" t="s">
        <v>155</v>
      </c>
      <c r="C37" s="25"/>
      <c r="D37" s="451">
        <f>OUT_2!D37</f>
        <v>5317.7107407226558</v>
      </c>
      <c r="E37" s="446">
        <f>OUT_2!E37</f>
        <v>8771.1040468749998</v>
      </c>
      <c r="F37" s="449">
        <f>OUT_2!F37</f>
        <v>540.02229962253568</v>
      </c>
      <c r="G37" s="446">
        <f>OUT_2!G37</f>
        <v>0</v>
      </c>
      <c r="H37" s="446">
        <f>OUT_2!H37</f>
        <v>310.59004687499998</v>
      </c>
      <c r="I37" s="446">
        <f>OUT_2!I37</f>
        <v>898.73178613281254</v>
      </c>
      <c r="J37" s="446">
        <f>OUT_2!J37</f>
        <v>0</v>
      </c>
      <c r="K37" s="446">
        <f>OUT_2!K37</f>
        <v>0</v>
      </c>
      <c r="L37" s="446">
        <f>OUT_2!L37</f>
        <v>0</v>
      </c>
      <c r="M37" s="446">
        <f>OUT_2!M37</f>
        <v>15838.158920228005</v>
      </c>
    </row>
    <row r="38" spans="1:30" s="17" customFormat="1" ht="18" hidden="1" customHeight="1">
      <c r="A38" s="24"/>
      <c r="B38" s="25" t="s">
        <v>21</v>
      </c>
      <c r="C38" s="25"/>
      <c r="D38" s="453"/>
      <c r="E38" s="292"/>
      <c r="F38" s="443"/>
      <c r="G38" s="292"/>
      <c r="H38" s="292"/>
      <c r="I38" s="292"/>
      <c r="J38" s="292"/>
      <c r="K38" s="292"/>
      <c r="L38" s="292"/>
      <c r="M38" s="227">
        <f>SUM(D37:L37)/2</f>
        <v>7919.0794601140024</v>
      </c>
    </row>
    <row r="39" spans="1:30" s="17" customFormat="1" ht="18" customHeight="1">
      <c r="A39" s="24"/>
      <c r="B39" s="25"/>
      <c r="C39" s="25"/>
      <c r="D39" s="452"/>
      <c r="E39" s="225"/>
      <c r="F39" s="293"/>
      <c r="G39" s="225"/>
      <c r="H39" s="225"/>
      <c r="I39" s="225"/>
      <c r="J39" s="225"/>
      <c r="K39" s="225"/>
      <c r="L39" s="225"/>
      <c r="M39" s="225"/>
    </row>
    <row r="40" spans="1:30" s="17" customFormat="1" ht="18" customHeight="1">
      <c r="A40" s="24"/>
      <c r="B40" s="25"/>
      <c r="C40" s="25"/>
      <c r="D40" s="452"/>
      <c r="E40" s="225"/>
      <c r="F40" s="293"/>
      <c r="G40" s="225"/>
      <c r="H40" s="225"/>
      <c r="I40" s="225"/>
      <c r="J40" s="225"/>
      <c r="K40" s="225"/>
      <c r="L40" s="225"/>
      <c r="M40" s="225"/>
      <c r="P40" s="181"/>
    </row>
    <row r="41" spans="1:30" s="17" customFormat="1" ht="18" hidden="1" customHeight="1">
      <c r="A41" s="28"/>
      <c r="B41" s="30" t="s">
        <v>98</v>
      </c>
      <c r="C41" s="21"/>
      <c r="D41" s="292"/>
      <c r="E41" s="292"/>
      <c r="F41" s="292"/>
      <c r="G41" s="292"/>
      <c r="H41" s="292"/>
      <c r="I41" s="292"/>
      <c r="J41" s="292"/>
      <c r="K41" s="292"/>
      <c r="L41" s="292"/>
      <c r="M41" s="227"/>
    </row>
    <row r="42" spans="1:30" s="17" customFormat="1" ht="18" hidden="1" customHeight="1">
      <c r="A42" s="24"/>
      <c r="B42" s="25"/>
      <c r="C42" s="25"/>
      <c r="D42" s="225"/>
      <c r="E42" s="225"/>
      <c r="F42" s="225"/>
      <c r="G42" s="225"/>
      <c r="H42" s="225"/>
      <c r="I42" s="225"/>
      <c r="J42" s="225"/>
      <c r="K42" s="225"/>
      <c r="L42" s="225"/>
      <c r="M42" s="225"/>
    </row>
    <row r="43" spans="1:30" s="17" customFormat="1" ht="18" customHeight="1">
      <c r="A43" s="433"/>
      <c r="B43" s="33" t="s">
        <v>225</v>
      </c>
      <c r="C43" s="33"/>
      <c r="D43" s="296">
        <f t="shared" ref="D43:M43" si="1">+SUM(D17,D30,D37)</f>
        <v>12734.830510253905</v>
      </c>
      <c r="E43" s="296">
        <f t="shared" si="1"/>
        <v>16623.393163805486</v>
      </c>
      <c r="F43" s="296">
        <f t="shared" si="1"/>
        <v>1633.0271802248953</v>
      </c>
      <c r="G43" s="296">
        <f t="shared" si="1"/>
        <v>0</v>
      </c>
      <c r="H43" s="296">
        <f t="shared" si="1"/>
        <v>464.80707812499998</v>
      </c>
      <c r="I43" s="296">
        <f t="shared" si="1"/>
        <v>1052.9488173828126</v>
      </c>
      <c r="J43" s="296">
        <f t="shared" si="1"/>
        <v>0</v>
      </c>
      <c r="K43" s="296">
        <f t="shared" si="1"/>
        <v>31.585480468749999</v>
      </c>
      <c r="L43" s="296">
        <f t="shared" si="1"/>
        <v>0</v>
      </c>
      <c r="M43" s="296">
        <f t="shared" si="1"/>
        <v>24189.375575244427</v>
      </c>
    </row>
    <row r="44" spans="1:30" s="17" customFormat="1" ht="18" hidden="1" customHeight="1">
      <c r="A44" s="24"/>
      <c r="B44" s="51" t="s">
        <v>125</v>
      </c>
      <c r="C44" s="25"/>
      <c r="D44" s="292"/>
      <c r="E44" s="292"/>
      <c r="F44" s="292"/>
      <c r="G44" s="292"/>
      <c r="H44" s="292"/>
      <c r="I44" s="292"/>
      <c r="J44" s="292"/>
      <c r="K44" s="292"/>
      <c r="L44" s="292"/>
      <c r="M44" s="295">
        <f>+SUM(M41,M38,M31,M24,M18)</f>
        <v>16270.296115130423</v>
      </c>
    </row>
    <row r="45" spans="1:30" s="17" customFormat="1" ht="16.5" hidden="1" customHeight="1">
      <c r="A45" s="28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</row>
    <row r="46" spans="1:30" s="17" customFormat="1" ht="18" hidden="1" customHeight="1">
      <c r="A46" s="28"/>
      <c r="B46" s="21" t="s">
        <v>23</v>
      </c>
      <c r="C46" s="21"/>
      <c r="D46" s="225"/>
      <c r="E46" s="225"/>
      <c r="F46" s="225"/>
      <c r="G46" s="225"/>
      <c r="H46" s="225"/>
      <c r="I46" s="225"/>
      <c r="J46" s="225"/>
      <c r="K46" s="225"/>
      <c r="L46" s="225"/>
      <c r="M46" s="225"/>
    </row>
    <row r="47" spans="1:30" s="17" customFormat="1" ht="18" hidden="1" customHeight="1">
      <c r="A47" s="28"/>
      <c r="B47" s="30" t="s">
        <v>101</v>
      </c>
      <c r="C47" s="21"/>
      <c r="D47" s="319"/>
      <c r="E47" s="319"/>
      <c r="F47" s="320"/>
      <c r="G47" s="227"/>
      <c r="H47" s="227"/>
      <c r="I47" s="227"/>
      <c r="J47" s="227"/>
      <c r="K47" s="227"/>
      <c r="L47" s="227"/>
      <c r="M47" s="325">
        <f>SUM(D47:L47)/2</f>
        <v>0</v>
      </c>
    </row>
    <row r="48" spans="1:30" s="17" customFormat="1" ht="18" hidden="1" customHeight="1">
      <c r="A48" s="31"/>
      <c r="B48" s="32" t="s">
        <v>102</v>
      </c>
      <c r="C48" s="33"/>
      <c r="D48" s="228"/>
      <c r="E48" s="228"/>
      <c r="F48" s="228"/>
      <c r="G48" s="228"/>
      <c r="H48" s="228"/>
      <c r="I48" s="228"/>
      <c r="J48" s="228"/>
      <c r="K48" s="228"/>
      <c r="L48" s="228"/>
      <c r="M48" s="312">
        <f>SUM(D48:L48)/2</f>
        <v>0</v>
      </c>
    </row>
    <row r="49" spans="1:14" s="17" customFormat="1" ht="18" customHeight="1">
      <c r="A49" s="25" t="s">
        <v>227</v>
      </c>
      <c r="B49" s="25"/>
      <c r="C49" s="25"/>
      <c r="M49" s="34"/>
      <c r="N49" s="34"/>
    </row>
    <row r="50" spans="1:14" s="17" customFormat="1" ht="18" customHeight="1">
      <c r="A50" s="442" t="s">
        <v>228</v>
      </c>
      <c r="B50" s="25"/>
      <c r="C50" s="25"/>
      <c r="F50" s="34"/>
      <c r="G50" s="34"/>
      <c r="H50" s="34"/>
      <c r="I50" s="34"/>
      <c r="J50" s="34"/>
      <c r="K50" s="34"/>
      <c r="L50" s="34"/>
    </row>
    <row r="51" spans="1:14" s="17" customFormat="1" ht="18" customHeight="1">
      <c r="A51" s="442" t="s">
        <v>239</v>
      </c>
      <c r="B51" s="25"/>
      <c r="C51" s="25"/>
      <c r="F51" s="34"/>
      <c r="G51" s="34"/>
      <c r="H51" s="34"/>
      <c r="I51" s="34"/>
      <c r="J51" s="34"/>
      <c r="K51" s="34"/>
      <c r="L51" s="34"/>
    </row>
    <row r="52" spans="1:14" s="17" customFormat="1" ht="18" customHeight="1">
      <c r="A52" s="25"/>
      <c r="B52" s="25"/>
      <c r="C52" s="25"/>
      <c r="F52" s="34"/>
      <c r="G52" s="34"/>
      <c r="H52" s="34"/>
      <c r="I52" s="34"/>
      <c r="J52" s="34"/>
      <c r="K52" s="34"/>
      <c r="L52" s="34"/>
    </row>
    <row r="53" spans="1:14" s="13" customFormat="1" ht="18" customHeight="1">
      <c r="A53" s="36"/>
      <c r="B53" s="36"/>
      <c r="C53" s="36"/>
      <c r="F53" s="37"/>
      <c r="G53" s="37"/>
      <c r="H53" s="37"/>
      <c r="I53" s="37"/>
      <c r="J53" s="37"/>
      <c r="K53" s="37"/>
      <c r="L53" s="37"/>
    </row>
    <row r="54" spans="1:14" s="13" customFormat="1" ht="18" hidden="1" customHeight="1">
      <c r="A54" s="36"/>
      <c r="B54" s="36"/>
      <c r="C54" s="36"/>
      <c r="F54" s="37"/>
      <c r="G54" s="37"/>
      <c r="H54" s="37"/>
      <c r="I54" s="37"/>
      <c r="J54" s="37"/>
      <c r="K54" s="37"/>
      <c r="L54" s="37"/>
    </row>
    <row r="55" spans="1:14"/>
    <row r="56" spans="1:14"/>
    <row r="57" spans="1:14"/>
    <row r="58" spans="1:14"/>
    <row r="59" spans="1:14"/>
    <row r="60" spans="1:14"/>
  </sheetData>
  <sheetProtection formatCells="0" formatColumns="0"/>
  <mergeCells count="5">
    <mergeCell ref="B3:C3"/>
    <mergeCell ref="B4:C4"/>
    <mergeCell ref="B5:C5"/>
    <mergeCell ref="B6:C6"/>
    <mergeCell ref="B7:C10"/>
  </mergeCells>
  <pageMargins left="0.78740157480314965" right="0.39370078740157483" top="0.39370078740157483" bottom="0.39370078740157483" header="0.51181102362204722" footer="0.51181102362204722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opLeftCell="A4" zoomScale="75" zoomScaleNormal="75" workbookViewId="0">
      <selection activeCell="G28" sqref="G28"/>
    </sheetView>
  </sheetViews>
  <sheetFormatPr defaultColWidth="0" defaultRowHeight="12" customHeight="1" zeroHeight="1"/>
  <cols>
    <col min="1" max="1" width="4.42578125" style="38" customWidth="1"/>
    <col min="2" max="2" width="25.42578125" style="38" customWidth="1"/>
    <col min="3" max="3" width="35.28515625" style="38" customWidth="1"/>
    <col min="4" max="4" width="18.140625" style="38" customWidth="1"/>
    <col min="5" max="5" width="18.5703125" style="38" customWidth="1"/>
    <col min="6" max="6" width="18" style="38" customWidth="1"/>
    <col min="7" max="7" width="19.7109375" style="38" customWidth="1"/>
    <col min="8" max="8" width="5.140625" style="38" customWidth="1"/>
    <col min="9" max="16384" width="0" style="38" hidden="1"/>
  </cols>
  <sheetData>
    <row r="1" spans="1:9" s="5" customFormat="1" ht="18" customHeight="1">
      <c r="A1" s="1" t="s">
        <v>231</v>
      </c>
      <c r="B1" s="2"/>
      <c r="C1" s="2"/>
      <c r="D1" s="3"/>
      <c r="E1" s="3"/>
      <c r="F1" s="3"/>
      <c r="G1" s="4"/>
      <c r="H1" s="4"/>
    </row>
    <row r="2" spans="1:9" s="5" customFormat="1" ht="18" customHeight="1">
      <c r="A2" s="6"/>
      <c r="B2" s="11"/>
      <c r="C2" s="11"/>
      <c r="D2" s="105" t="s">
        <v>220</v>
      </c>
      <c r="E2" s="9"/>
      <c r="F2" s="8"/>
      <c r="G2" s="8"/>
      <c r="H2" s="10"/>
    </row>
    <row r="3" spans="1:9" s="5" customFormat="1" ht="18" customHeight="1">
      <c r="A3" s="219">
        <f>+SUM(OUT_4_Check!P20:R22)+SUM(OUT_4_Check!P27:R29)+SUM(OUT_4_Check!P34:R36)</f>
        <v>0</v>
      </c>
      <c r="B3" s="326"/>
      <c r="C3" s="288"/>
      <c r="D3" s="105" t="s">
        <v>221</v>
      </c>
      <c r="E3" s="8"/>
      <c r="F3" s="8"/>
      <c r="G3" s="8"/>
      <c r="H3" s="12"/>
    </row>
    <row r="4" spans="1:9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104" t="s">
        <v>204</v>
      </c>
      <c r="E4" s="8"/>
      <c r="F4" s="8"/>
      <c r="G4" s="8"/>
      <c r="H4" s="12"/>
    </row>
    <row r="5" spans="1:9" s="5" customFormat="1" ht="23.25" customHeight="1">
      <c r="A5" s="478" t="s">
        <v>236</v>
      </c>
      <c r="B5" s="478"/>
      <c r="C5" s="478"/>
      <c r="D5" s="478"/>
      <c r="E5" s="478"/>
      <c r="F5" s="478"/>
      <c r="G5" s="478"/>
      <c r="H5" s="478"/>
    </row>
    <row r="6" spans="1:9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105" t="s">
        <v>408</v>
      </c>
      <c r="E6" s="8"/>
      <c r="F6" s="8"/>
      <c r="G6" s="8"/>
      <c r="H6" s="12"/>
    </row>
    <row r="7" spans="1:9" s="5" customFormat="1" ht="9.75" customHeight="1">
      <c r="A7" s="220"/>
      <c r="B7" s="327"/>
      <c r="C7" s="327"/>
      <c r="D7" s="105"/>
      <c r="E7" s="8"/>
      <c r="F7" s="8"/>
      <c r="G7" s="8"/>
      <c r="H7" s="12"/>
    </row>
    <row r="8" spans="1:9" s="5" customFormat="1" ht="12.75" customHeight="1">
      <c r="A8" s="11"/>
      <c r="B8" s="327"/>
      <c r="C8" s="327"/>
      <c r="D8" s="106" t="s">
        <v>196</v>
      </c>
      <c r="E8" s="8"/>
      <c r="F8" s="8"/>
      <c r="G8" s="8"/>
      <c r="H8" s="12"/>
    </row>
    <row r="9" spans="1:9" s="335" customFormat="1" ht="18" hidden="1" customHeight="1">
      <c r="A9" s="344"/>
      <c r="B9" s="345"/>
      <c r="C9" s="345"/>
      <c r="E9" s="336"/>
      <c r="F9" s="336"/>
      <c r="G9" s="336"/>
      <c r="H9" s="339"/>
    </row>
    <row r="10" spans="1:9" s="5" customFormat="1" ht="9.75" customHeight="1">
      <c r="A10" s="11"/>
      <c r="B10" s="327"/>
      <c r="C10" s="327"/>
      <c r="D10" s="8"/>
      <c r="E10" s="8"/>
      <c r="F10" s="8"/>
      <c r="G10" s="8"/>
      <c r="H10" s="12"/>
    </row>
    <row r="11" spans="1:9" s="17" customFormat="1" ht="49.5" customHeight="1">
      <c r="A11" s="458"/>
      <c r="B11" s="464" t="s">
        <v>156</v>
      </c>
      <c r="C11" s="460"/>
      <c r="D11" s="45" t="s">
        <v>178</v>
      </c>
      <c r="E11" s="45" t="s">
        <v>179</v>
      </c>
      <c r="F11" s="45" t="s">
        <v>180</v>
      </c>
      <c r="G11" s="45" t="s">
        <v>232</v>
      </c>
    </row>
    <row r="12" spans="1:9" s="17" customFormat="1" ht="18" hidden="1" customHeight="1">
      <c r="A12" s="20"/>
      <c r="B12" s="21" t="s">
        <v>48</v>
      </c>
      <c r="C12" s="25"/>
      <c r="D12" s="320"/>
      <c r="E12" s="320"/>
      <c r="F12" s="320"/>
      <c r="G12" s="224"/>
    </row>
    <row r="13" spans="1:9" s="17" customFormat="1" ht="18" hidden="1" customHeight="1">
      <c r="A13" s="24"/>
      <c r="B13" s="21" t="s">
        <v>49</v>
      </c>
      <c r="C13" s="25"/>
      <c r="D13" s="292"/>
      <c r="E13" s="292"/>
      <c r="F13" s="292"/>
      <c r="G13" s="227"/>
    </row>
    <row r="14" spans="1:9" s="17" customFormat="1" ht="18" hidden="1" customHeight="1">
      <c r="A14" s="26"/>
      <c r="B14" s="25"/>
      <c r="C14" s="25"/>
      <c r="D14" s="225"/>
      <c r="E14" s="225"/>
      <c r="F14" s="225"/>
      <c r="G14" s="227"/>
    </row>
    <row r="15" spans="1:9" s="17" customFormat="1" ht="18" customHeight="1">
      <c r="A15" s="26"/>
      <c r="B15" s="441" t="s">
        <v>214</v>
      </c>
      <c r="C15" s="21"/>
      <c r="D15" s="225"/>
      <c r="E15" s="225"/>
      <c r="F15" s="225"/>
      <c r="G15" s="225"/>
      <c r="I15" s="186"/>
    </row>
    <row r="16" spans="1:9" s="17" customFormat="1" ht="18" customHeight="1">
      <c r="A16" s="28"/>
      <c r="B16" s="51" t="s">
        <v>217</v>
      </c>
      <c r="C16" s="25"/>
      <c r="D16" s="325">
        <f>OUT_3!D16</f>
        <v>0</v>
      </c>
      <c r="E16" s="297">
        <f>OUT_3!E16</f>
        <v>0</v>
      </c>
      <c r="F16" s="297">
        <f>OUT_3!F16</f>
        <v>0</v>
      </c>
      <c r="G16" s="297">
        <f>OUT_3!G16</f>
        <v>0</v>
      </c>
    </row>
    <row r="17" spans="1:7" s="17" customFormat="1" ht="18" customHeight="1">
      <c r="A17" s="24"/>
      <c r="B17" s="51" t="s">
        <v>218</v>
      </c>
      <c r="C17" s="462"/>
      <c r="D17" s="325">
        <f>OUT_3!D17</f>
        <v>0</v>
      </c>
      <c r="E17" s="297">
        <f>OUT_3!E17</f>
        <v>0</v>
      </c>
      <c r="F17" s="297">
        <f>OUT_3!F17</f>
        <v>0</v>
      </c>
      <c r="G17" s="297">
        <f>OUT_3!G17</f>
        <v>0</v>
      </c>
    </row>
    <row r="18" spans="1:7" s="17" customFormat="1" ht="11.25" hidden="1" customHeight="1">
      <c r="A18" s="20"/>
      <c r="B18" s="51" t="s">
        <v>223</v>
      </c>
      <c r="C18" s="462"/>
      <c r="D18" s="325">
        <f>OUT_3!D18</f>
        <v>0</v>
      </c>
      <c r="E18" s="297">
        <f>OUT_3!E18</f>
        <v>0</v>
      </c>
      <c r="F18" s="297">
        <f>OUT_3!F18</f>
        <v>0</v>
      </c>
      <c r="G18" s="297">
        <f>OUT_3!G18</f>
        <v>0</v>
      </c>
    </row>
    <row r="19" spans="1:7" s="17" customFormat="1" ht="18" customHeight="1">
      <c r="A19" s="456"/>
      <c r="B19" s="25" t="s">
        <v>155</v>
      </c>
      <c r="C19" s="462"/>
      <c r="D19" s="325">
        <f>OUT_3!D19</f>
        <v>0</v>
      </c>
      <c r="E19" s="297">
        <f>OUT_3!E19</f>
        <v>0</v>
      </c>
      <c r="F19" s="297">
        <f>OUT_3!F19</f>
        <v>0</v>
      </c>
      <c r="G19" s="297">
        <f>OUT_3!G19</f>
        <v>0</v>
      </c>
    </row>
    <row r="20" spans="1:7" s="17" customFormat="1" ht="18" customHeight="1">
      <c r="A20" s="456"/>
      <c r="B20" s="51"/>
      <c r="C20" s="462"/>
      <c r="D20" s="461"/>
      <c r="E20" s="315"/>
      <c r="F20" s="315"/>
      <c r="G20" s="297"/>
    </row>
    <row r="21" spans="1:7" s="17" customFormat="1" ht="18" customHeight="1">
      <c r="A21" s="20"/>
      <c r="B21" s="21" t="s">
        <v>215</v>
      </c>
      <c r="C21" s="462"/>
      <c r="D21" s="461"/>
      <c r="E21" s="315"/>
      <c r="F21" s="315"/>
      <c r="G21" s="297"/>
    </row>
    <row r="22" spans="1:7" s="17" customFormat="1" ht="18" customHeight="1">
      <c r="A22" s="20"/>
      <c r="B22" s="51" t="s">
        <v>217</v>
      </c>
      <c r="C22" s="462"/>
      <c r="D22" s="325">
        <f>OUT_3!D22</f>
        <v>0</v>
      </c>
      <c r="E22" s="297">
        <f>OUT_3!E22</f>
        <v>3605.1753815917968</v>
      </c>
      <c r="F22" s="297">
        <f>OUT_3!F22</f>
        <v>1044.7856013183593</v>
      </c>
      <c r="G22" s="297">
        <f>OUT_3!G22</f>
        <v>4649.9609829101564</v>
      </c>
    </row>
    <row r="23" spans="1:7" s="17" customFormat="1" ht="18" customHeight="1">
      <c r="A23" s="20"/>
      <c r="B23" s="51" t="s">
        <v>218</v>
      </c>
      <c r="C23" s="462"/>
      <c r="D23" s="325">
        <f>OUT_3!D23</f>
        <v>0</v>
      </c>
      <c r="E23" s="297">
        <f>OUT_3!E23</f>
        <v>2987.9240363640783</v>
      </c>
      <c r="F23" s="297">
        <f>OUT_3!F23</f>
        <v>713.33163574218747</v>
      </c>
      <c r="G23" s="297">
        <f>OUT_3!G23</f>
        <v>3701.2556721062656</v>
      </c>
    </row>
    <row r="24" spans="1:7" s="17" customFormat="1" ht="12" hidden="1" customHeight="1">
      <c r="A24" s="20"/>
      <c r="B24" s="51" t="s">
        <v>223</v>
      </c>
      <c r="C24" s="462"/>
      <c r="D24" s="325">
        <f>OUT_3!D24</f>
        <v>0</v>
      </c>
      <c r="E24" s="297">
        <f>OUT_3!E24</f>
        <v>0</v>
      </c>
      <c r="F24" s="297">
        <f>OUT_3!F24</f>
        <v>0</v>
      </c>
      <c r="G24" s="297">
        <f>OUT_3!G24</f>
        <v>0</v>
      </c>
    </row>
    <row r="25" spans="1:7" s="17" customFormat="1" ht="18" customHeight="1">
      <c r="A25" s="20"/>
      <c r="B25" s="25" t="s">
        <v>155</v>
      </c>
      <c r="C25" s="462"/>
      <c r="D25" s="325">
        <f>OUT_3!D25</f>
        <v>0</v>
      </c>
      <c r="E25" s="297">
        <f>OUT_3!E25</f>
        <v>6593.0994179558747</v>
      </c>
      <c r="F25" s="297">
        <f>OUT_3!F25</f>
        <v>1758.1172370605468</v>
      </c>
      <c r="G25" s="297">
        <f>OUT_3!G25</f>
        <v>8351.216655016422</v>
      </c>
    </row>
    <row r="26" spans="1:7" s="17" customFormat="1" ht="18" customHeight="1">
      <c r="A26" s="20"/>
      <c r="B26" s="51"/>
      <c r="C26" s="462"/>
      <c r="D26" s="461"/>
      <c r="E26" s="315"/>
      <c r="F26" s="315"/>
      <c r="G26" s="297"/>
    </row>
    <row r="27" spans="1:7" s="17" customFormat="1" ht="18" customHeight="1">
      <c r="A27" s="20"/>
      <c r="B27" s="21" t="s">
        <v>216</v>
      </c>
      <c r="C27" s="462"/>
      <c r="D27" s="461"/>
      <c r="E27" s="315"/>
      <c r="F27" s="315"/>
      <c r="G27" s="297"/>
    </row>
    <row r="28" spans="1:7" s="17" customFormat="1" ht="18" customHeight="1">
      <c r="A28" s="20"/>
      <c r="B28" s="51" t="s">
        <v>217</v>
      </c>
      <c r="C28" s="462"/>
      <c r="D28" s="325">
        <f>OUT_3!D28</f>
        <v>949.6948984375</v>
      </c>
      <c r="E28" s="297">
        <f>OUT_3!E28</f>
        <v>3980.1493746337892</v>
      </c>
      <c r="F28" s="297">
        <f>OUT_3!F28</f>
        <v>980.16352392578119</v>
      </c>
      <c r="G28" s="297">
        <f>OUT_3!G28</f>
        <v>5910.0077969970707</v>
      </c>
    </row>
    <row r="29" spans="1:7" s="17" customFormat="1" ht="18" customHeight="1">
      <c r="A29" s="20"/>
      <c r="B29" s="51" t="s">
        <v>218</v>
      </c>
      <c r="C29" s="462"/>
      <c r="D29" s="325">
        <f>OUT_3!D29</f>
        <v>1342.7100117187499</v>
      </c>
      <c r="E29" s="297">
        <f>OUT_3!E29</f>
        <v>5572.5671712045678</v>
      </c>
      <c r="F29" s="297">
        <f>OUT_3!F29</f>
        <v>3012.873940307617</v>
      </c>
      <c r="G29" s="297">
        <f>OUT_3!G29</f>
        <v>9928.1511232309349</v>
      </c>
    </row>
    <row r="30" spans="1:7" s="17" customFormat="1" ht="9.75" hidden="1" customHeight="1">
      <c r="A30" s="20"/>
      <c r="B30" s="51" t="s">
        <v>223</v>
      </c>
      <c r="C30" s="462"/>
      <c r="D30" s="325">
        <f>OUT_3!D30</f>
        <v>0</v>
      </c>
      <c r="E30" s="297">
        <f>OUT_3!E30</f>
        <v>0</v>
      </c>
      <c r="F30" s="297">
        <f>OUT_3!F30</f>
        <v>0</v>
      </c>
      <c r="G30" s="297">
        <f>OUT_3!G30</f>
        <v>0</v>
      </c>
    </row>
    <row r="31" spans="1:7" s="17" customFormat="1" ht="18" customHeight="1">
      <c r="A31" s="20"/>
      <c r="B31" s="25" t="s">
        <v>155</v>
      </c>
      <c r="C31" s="462"/>
      <c r="D31" s="325">
        <f>OUT_3!D31</f>
        <v>2292.40491015625</v>
      </c>
      <c r="E31" s="297">
        <f>OUT_3!E31</f>
        <v>9552.716545838357</v>
      </c>
      <c r="F31" s="297">
        <f>OUT_3!F31</f>
        <v>3993.0374642333982</v>
      </c>
      <c r="G31" s="297">
        <f>OUT_3!G31</f>
        <v>15838.158920228005</v>
      </c>
    </row>
    <row r="32" spans="1:7" s="17" customFormat="1" ht="12" customHeight="1">
      <c r="A32" s="20"/>
      <c r="C32" s="462"/>
      <c r="D32" s="461"/>
      <c r="E32" s="315"/>
      <c r="F32" s="315"/>
      <c r="G32" s="297"/>
    </row>
    <row r="33" spans="1:7" s="17" customFormat="1" ht="18" customHeight="1">
      <c r="A33" s="432"/>
      <c r="B33" s="457" t="s">
        <v>225</v>
      </c>
      <c r="C33" s="40"/>
      <c r="D33" s="296">
        <f>+SUM(D19,D25,D31)</f>
        <v>2292.40491015625</v>
      </c>
      <c r="E33" s="296">
        <f>+SUM(E19,E25,E31)</f>
        <v>16145.815963794232</v>
      </c>
      <c r="F33" s="296">
        <f>+SUM(F19,F25,F31)</f>
        <v>5751.1547012939445</v>
      </c>
      <c r="G33" s="296">
        <f>+SUM(G19,G25,G31)</f>
        <v>24189.375575244427</v>
      </c>
    </row>
    <row r="34" spans="1:7" s="17" customFormat="1" ht="18" hidden="1" customHeight="1">
      <c r="A34" s="28"/>
      <c r="B34" s="29"/>
      <c r="C34" s="29"/>
      <c r="D34" s="295"/>
      <c r="E34" s="295"/>
      <c r="F34" s="295"/>
      <c r="G34" s="295"/>
    </row>
    <row r="35" spans="1:7" s="17" customFormat="1" ht="18" hidden="1" customHeight="1">
      <c r="A35" s="24"/>
      <c r="B35" s="21" t="s">
        <v>50</v>
      </c>
      <c r="C35" s="21"/>
      <c r="D35" s="295"/>
      <c r="E35" s="295"/>
      <c r="F35" s="295"/>
      <c r="G35" s="295"/>
    </row>
    <row r="36" spans="1:7" s="17" customFormat="1" ht="18" hidden="1" customHeight="1">
      <c r="A36" s="24"/>
      <c r="B36" s="21" t="s">
        <v>26</v>
      </c>
      <c r="C36" s="21"/>
      <c r="D36" s="295"/>
      <c r="E36" s="295"/>
      <c r="F36" s="295"/>
      <c r="G36" s="295"/>
    </row>
    <row r="37" spans="1:7" s="17" customFormat="1" ht="18" hidden="1" customHeight="1">
      <c r="A37" s="20"/>
      <c r="B37" s="51" t="s">
        <v>105</v>
      </c>
      <c r="C37" s="25"/>
      <c r="D37" s="315"/>
      <c r="E37" s="315"/>
      <c r="F37" s="315"/>
      <c r="G37" s="297" t="e">
        <f>+SUM(F37,#REF!,#REF!)</f>
        <v>#REF!</v>
      </c>
    </row>
    <row r="38" spans="1:7" s="17" customFormat="1" ht="18" hidden="1" customHeight="1">
      <c r="A38" s="24"/>
      <c r="B38" s="51" t="s">
        <v>106</v>
      </c>
      <c r="C38" s="25"/>
      <c r="D38" s="315"/>
      <c r="E38" s="315"/>
      <c r="F38" s="315"/>
      <c r="G38" s="297" t="e">
        <f>+SUM(F38,#REF!,#REF!)</f>
        <v>#REF!</v>
      </c>
    </row>
    <row r="39" spans="1:7" s="17" customFormat="1" ht="18" hidden="1" customHeight="1">
      <c r="A39" s="24"/>
      <c r="B39" s="51" t="s">
        <v>107</v>
      </c>
      <c r="C39" s="25"/>
      <c r="D39" s="315"/>
      <c r="E39" s="315"/>
      <c r="F39" s="315"/>
      <c r="G39" s="297" t="e">
        <f>+SUM(F39,#REF!,#REF!)</f>
        <v>#REF!</v>
      </c>
    </row>
    <row r="40" spans="1:7" s="17" customFormat="1" ht="18" hidden="1" customHeight="1">
      <c r="A40" s="24"/>
      <c r="B40" s="25" t="s">
        <v>10</v>
      </c>
      <c r="C40" s="25"/>
      <c r="D40" s="295">
        <f>+SUM(D37:D39)</f>
        <v>0</v>
      </c>
      <c r="E40" s="295">
        <f>+SUM(E37:E39)</f>
        <v>0</v>
      </c>
      <c r="F40" s="295">
        <f>+SUM(F37:F39)</f>
        <v>0</v>
      </c>
      <c r="G40" s="297" t="e">
        <f>+SUM(F40,#REF!,#REF!)</f>
        <v>#REF!</v>
      </c>
    </row>
    <row r="41" spans="1:7" s="17" customFormat="1" ht="18" hidden="1" customHeight="1">
      <c r="A41" s="24"/>
      <c r="B41" s="29"/>
      <c r="C41" s="29"/>
      <c r="D41" s="295"/>
      <c r="E41" s="295"/>
      <c r="F41" s="295"/>
      <c r="G41" s="295"/>
    </row>
    <row r="42" spans="1:7" s="17" customFormat="1" ht="18" hidden="1" customHeight="1">
      <c r="A42" s="24"/>
      <c r="B42" s="21" t="s">
        <v>51</v>
      </c>
      <c r="C42" s="21"/>
      <c r="D42" s="295"/>
      <c r="E42" s="295"/>
      <c r="F42" s="295"/>
      <c r="G42" s="295"/>
    </row>
    <row r="43" spans="1:7" s="17" customFormat="1" ht="18" hidden="1" customHeight="1">
      <c r="A43" s="24"/>
      <c r="B43" s="21" t="s">
        <v>26</v>
      </c>
      <c r="C43" s="21"/>
      <c r="D43" s="295"/>
      <c r="E43" s="295"/>
      <c r="F43" s="295"/>
      <c r="G43" s="295"/>
    </row>
    <row r="44" spans="1:7" s="17" customFormat="1" ht="18" hidden="1" customHeight="1">
      <c r="A44" s="28"/>
      <c r="B44" s="51" t="s">
        <v>105</v>
      </c>
      <c r="C44" s="25"/>
      <c r="D44" s="315"/>
      <c r="E44" s="315"/>
      <c r="F44" s="315"/>
      <c r="G44" s="295" t="e">
        <f>+SUM(F44,#REF!,#REF!)</f>
        <v>#REF!</v>
      </c>
    </row>
    <row r="45" spans="1:7" s="17" customFormat="1" ht="18" hidden="1" customHeight="1">
      <c r="A45" s="28"/>
      <c r="B45" s="51" t="s">
        <v>106</v>
      </c>
      <c r="C45" s="25"/>
      <c r="D45" s="315"/>
      <c r="E45" s="315"/>
      <c r="F45" s="315"/>
      <c r="G45" s="295" t="e">
        <f>+SUM(F45,#REF!,#REF!)</f>
        <v>#REF!</v>
      </c>
    </row>
    <row r="46" spans="1:7" s="17" customFormat="1" ht="18" hidden="1" customHeight="1">
      <c r="A46" s="28"/>
      <c r="B46" s="51" t="s">
        <v>107</v>
      </c>
      <c r="C46" s="25"/>
      <c r="D46" s="315"/>
      <c r="E46" s="315"/>
      <c r="F46" s="315"/>
      <c r="G46" s="295" t="e">
        <f>+SUM(F46,#REF!,#REF!)</f>
        <v>#REF!</v>
      </c>
    </row>
    <row r="47" spans="1:7" s="23" customFormat="1" ht="18" hidden="1" customHeight="1">
      <c r="A47" s="31"/>
      <c r="B47" s="40" t="s">
        <v>10</v>
      </c>
      <c r="C47" s="40"/>
      <c r="D47" s="296">
        <f>+SUM(D44:D46)</f>
        <v>0</v>
      </c>
      <c r="E47" s="296">
        <f>+SUM(E44:E46)</f>
        <v>0</v>
      </c>
      <c r="F47" s="296">
        <f>+SUM(F44:F46)</f>
        <v>0</v>
      </c>
      <c r="G47" s="296" t="e">
        <f>+SUM(F47,#REF!,#REF!)</f>
        <v>#REF!</v>
      </c>
    </row>
    <row r="48" spans="1:7" s="13" customFormat="1" ht="12" customHeight="1"/>
    <row r="49" spans="1:1" s="13" customFormat="1" ht="18" customHeight="1">
      <c r="A49" s="13" t="s">
        <v>233</v>
      </c>
    </row>
    <row r="50" spans="1:1" s="13" customFormat="1" ht="18" customHeight="1">
      <c r="A50" s="463" t="s">
        <v>234</v>
      </c>
    </row>
    <row r="51" spans="1:1" s="13" customFormat="1" ht="18" customHeight="1">
      <c r="A51" s="13" t="s">
        <v>235</v>
      </c>
    </row>
    <row r="52" spans="1:1"/>
    <row r="53" spans="1:1"/>
    <row r="54" spans="1:1"/>
    <row r="55" spans="1:1"/>
    <row r="56" spans="1:1"/>
  </sheetData>
  <sheetProtection formatCells="0" formatColumns="0" formatRows="0"/>
  <mergeCells count="1">
    <mergeCell ref="A5:H5"/>
  </mergeCells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75" zoomScaleNormal="75" zoomScaleSheetLayoutView="100" workbookViewId="0">
      <selection activeCell="C12" sqref="C12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70" t="s">
        <v>154</v>
      </c>
      <c r="C3" s="470"/>
      <c r="D3" s="470"/>
      <c r="E3" s="470"/>
      <c r="F3" s="470"/>
      <c r="G3" s="470"/>
      <c r="H3" s="470"/>
      <c r="I3" s="470"/>
      <c r="J3" s="470"/>
      <c r="K3" s="470"/>
      <c r="L3" s="470"/>
      <c r="M3" s="470"/>
      <c r="N3" s="470"/>
      <c r="O3" s="470"/>
      <c r="P3" s="357"/>
    </row>
    <row r="4" spans="1:16" s="351" customFormat="1" ht="60.75" customHeight="1">
      <c r="A4" s="353"/>
      <c r="B4" s="471" t="str">
        <f>OUT_1RUS!B4</f>
        <v>По данным отчетности № 0409701 "Отчет об операциях на валютных и денежных рынках"</v>
      </c>
      <c r="C4" s="471"/>
      <c r="D4" s="471"/>
      <c r="E4" s="471"/>
      <c r="F4" s="471"/>
      <c r="G4" s="471"/>
      <c r="H4" s="471"/>
      <c r="I4" s="471"/>
      <c r="J4" s="471"/>
      <c r="K4" s="471"/>
      <c r="L4" s="471"/>
      <c r="M4" s="471"/>
      <c r="N4" s="471"/>
      <c r="O4" s="471"/>
      <c r="P4" s="357"/>
    </row>
    <row r="5" spans="1:16" s="351" customFormat="1" ht="18" customHeight="1">
      <c r="A5" s="352"/>
      <c r="B5" s="480"/>
      <c r="C5" s="480"/>
      <c r="D5" s="480"/>
      <c r="E5" s="480"/>
      <c r="F5" s="480"/>
      <c r="G5" s="480"/>
      <c r="H5" s="480"/>
      <c r="I5" s="480"/>
      <c r="J5" s="480"/>
      <c r="K5" s="480"/>
      <c r="L5" s="480"/>
      <c r="M5" s="480"/>
      <c r="N5" s="480"/>
      <c r="O5" s="480"/>
      <c r="P5" s="357"/>
    </row>
    <row r="6" spans="1:16" s="351" customFormat="1" ht="18" customHeight="1">
      <c r="A6" s="358"/>
      <c r="B6" s="481" t="s">
        <v>205</v>
      </c>
      <c r="C6" s="481"/>
      <c r="D6" s="481"/>
      <c r="E6" s="481"/>
      <c r="F6" s="481"/>
      <c r="G6" s="481"/>
      <c r="H6" s="481"/>
      <c r="I6" s="481"/>
      <c r="J6" s="481"/>
      <c r="K6" s="481"/>
      <c r="L6" s="481"/>
      <c r="M6" s="481"/>
      <c r="N6" s="481"/>
      <c r="O6" s="481"/>
      <c r="P6" s="357"/>
    </row>
    <row r="7" spans="1:16" s="351" customFormat="1" ht="18" customHeight="1">
      <c r="A7" s="358"/>
      <c r="B7" s="481" t="str">
        <f>OUT_1RUS!B7</f>
        <v xml:space="preserve">по состоянию на конец  декабря  2012 года </v>
      </c>
      <c r="C7" s="481"/>
      <c r="D7" s="481"/>
      <c r="E7" s="481"/>
      <c r="F7" s="481"/>
      <c r="G7" s="481"/>
      <c r="H7" s="481"/>
      <c r="I7" s="481"/>
      <c r="J7" s="481"/>
      <c r="K7" s="481"/>
      <c r="L7" s="481"/>
      <c r="M7" s="481"/>
      <c r="N7" s="481"/>
      <c r="O7" s="481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79" t="s">
        <v>196</v>
      </c>
      <c r="C9" s="479"/>
      <c r="D9" s="479"/>
      <c r="E9" s="479"/>
      <c r="F9" s="479"/>
      <c r="G9" s="479"/>
      <c r="H9" s="479"/>
      <c r="I9" s="479"/>
      <c r="J9" s="479"/>
      <c r="K9" s="479"/>
      <c r="L9" s="479"/>
      <c r="M9" s="479"/>
      <c r="N9" s="479"/>
      <c r="O9" s="479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193</v>
      </c>
      <c r="E11" s="416"/>
      <c r="F11" s="417"/>
      <c r="G11" s="415" t="s">
        <v>192</v>
      </c>
      <c r="H11" s="416"/>
      <c r="I11" s="417"/>
      <c r="J11" s="415" t="s">
        <v>191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190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20975.760871130053</v>
      </c>
      <c r="E18" s="430">
        <f>OUT_4!E18</f>
        <v>8834.501620440009</v>
      </c>
      <c r="F18" s="430">
        <f>OUT_4!F18</f>
        <v>1340.8523954300008</v>
      </c>
      <c r="G18" s="430">
        <f>OUT_4!G18</f>
        <v>1041.0397877900002</v>
      </c>
      <c r="H18" s="430">
        <f>OUT_4!H18</f>
        <v>216.72508559000002</v>
      </c>
      <c r="I18" s="430">
        <f>OUT_4!I18</f>
        <v>0</v>
      </c>
      <c r="J18" s="430">
        <f>OUT_4!J18</f>
        <v>1108.1687552099995</v>
      </c>
      <c r="K18" s="430">
        <f>OUT_4!K18</f>
        <v>297.50394398000009</v>
      </c>
      <c r="L18" s="430">
        <f>OUT_4!L18</f>
        <v>1.0876237799999999</v>
      </c>
      <c r="M18" s="430">
        <f>OUT_4!M18</f>
        <v>23124.969414130053</v>
      </c>
      <c r="N18" s="430">
        <f>OUT_4!N18</f>
        <v>9348.7306500100094</v>
      </c>
      <c r="O18" s="430">
        <f>OUT_4!O18</f>
        <v>1341.9400192100009</v>
      </c>
    </row>
    <row r="19" spans="1:16" s="376" customFormat="1" ht="15">
      <c r="A19" s="385"/>
      <c r="B19" s="465" t="s">
        <v>158</v>
      </c>
      <c r="C19" s="466"/>
      <c r="D19" s="430">
        <f>OUT_4!D19</f>
        <v>21217.288540900034</v>
      </c>
      <c r="E19" s="430">
        <f>OUT_4!E19</f>
        <v>23087.688735910011</v>
      </c>
      <c r="F19" s="430">
        <f>OUT_4!F19</f>
        <v>19548.26408649001</v>
      </c>
      <c r="G19" s="430">
        <f>OUT_4!G19</f>
        <v>3073.1902638500005</v>
      </c>
      <c r="H19" s="430">
        <f>OUT_4!H19</f>
        <v>2419.0958060100002</v>
      </c>
      <c r="I19" s="430">
        <f>OUT_4!I19</f>
        <v>14971.544016000002</v>
      </c>
      <c r="J19" s="430">
        <f>OUT_4!J19</f>
        <v>3600.7242624900045</v>
      </c>
      <c r="K19" s="430">
        <f>OUT_4!K19</f>
        <v>2669.4191728399992</v>
      </c>
      <c r="L19" s="430">
        <f>OUT_4!L19</f>
        <v>14971.544016000002</v>
      </c>
      <c r="M19" s="430">
        <f>OUT_4!M19</f>
        <v>27891.203067240036</v>
      </c>
      <c r="N19" s="430">
        <f>OUT_4!N19</f>
        <v>28176.203714760009</v>
      </c>
      <c r="O19" s="430">
        <f>OUT_4!O19</f>
        <v>49491.352118490009</v>
      </c>
    </row>
    <row r="20" spans="1:16" s="376" customFormat="1" ht="15">
      <c r="A20" s="382"/>
      <c r="B20" s="386" t="s">
        <v>159</v>
      </c>
      <c r="C20" s="386"/>
      <c r="D20" s="430">
        <f>OUT_4!D20</f>
        <v>8660.9959484799565</v>
      </c>
      <c r="E20" s="430">
        <f>OUT_4!E20</f>
        <v>14246.370594760005</v>
      </c>
      <c r="F20" s="430">
        <f>OUT_4!F20</f>
        <v>2411.9241509099988</v>
      </c>
      <c r="G20" s="430">
        <f>OUT_4!G20</f>
        <v>3423.4207107000352</v>
      </c>
      <c r="H20" s="430">
        <f>OUT_4!H20</f>
        <v>4425.728543610001</v>
      </c>
      <c r="I20" s="430">
        <f>OUT_4!I20</f>
        <v>12.097759180000001</v>
      </c>
      <c r="J20" s="430">
        <f>OUT_4!J20</f>
        <v>3832.8930586099987</v>
      </c>
      <c r="K20" s="430">
        <f>OUT_4!K20</f>
        <v>1761.2180904900008</v>
      </c>
      <c r="L20" s="430">
        <f>OUT_4!L20</f>
        <v>15.170583769999997</v>
      </c>
      <c r="M20" s="430">
        <f>OUT_4!M20</f>
        <v>15917.309717789991</v>
      </c>
      <c r="N20" s="430">
        <f>OUT_4!N20</f>
        <v>20433.317228860007</v>
      </c>
      <c r="O20" s="430">
        <f>OUT_4!O20</f>
        <v>2439.1924938599991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50854.045360510041</v>
      </c>
      <c r="E21" s="431">
        <f>OUT_4!E21</f>
        <v>46168.560951110027</v>
      </c>
      <c r="F21" s="431">
        <f>OUT_4!F21</f>
        <v>23301.040632830009</v>
      </c>
      <c r="G21" s="431">
        <f>OUT_4!G21</f>
        <v>7537.6507623400357</v>
      </c>
      <c r="H21" s="431">
        <f>OUT_4!H21</f>
        <v>7061.5494352100013</v>
      </c>
      <c r="I21" s="431">
        <f>OUT_4!I21</f>
        <v>14983.641775180002</v>
      </c>
      <c r="J21" s="431">
        <f>OUT_4!J21</f>
        <v>8541.7860763100034</v>
      </c>
      <c r="K21" s="431">
        <f>OUT_4!K21</f>
        <v>4728.14120731</v>
      </c>
      <c r="L21" s="431">
        <f>OUT_4!L21</f>
        <v>14987.802223550001</v>
      </c>
      <c r="M21" s="431">
        <f>OUT_4!M21</f>
        <v>66933.482199160077</v>
      </c>
      <c r="N21" s="431">
        <f>OUT_4!N21</f>
        <v>57958.251593630019</v>
      </c>
      <c r="O21" s="431">
        <f>OUT_4!O21</f>
        <v>53272.484631560008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65" t="s">
        <v>164</v>
      </c>
      <c r="C25" s="466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65" t="s">
        <v>164</v>
      </c>
      <c r="C31" s="466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82" t="s">
        <v>189</v>
      </c>
      <c r="C5" s="482"/>
      <c r="D5" s="482"/>
      <c r="E5" s="482"/>
    </row>
    <row r="6" spans="1:5" ht="18">
      <c r="A6" s="276"/>
      <c r="B6" s="483"/>
      <c r="C6" s="483"/>
      <c r="D6" s="483"/>
      <c r="E6" s="48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83" t="s">
        <v>185</v>
      </c>
      <c r="C9" s="483"/>
      <c r="D9" s="483"/>
      <c r="E9" s="48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83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194</v>
      </c>
      <c r="C17" s="286"/>
      <c r="D17" s="291">
        <f>Complementary_Inf!D17</f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84" t="s">
        <v>127</v>
      </c>
      <c r="E2" s="486" t="s">
        <v>128</v>
      </c>
      <c r="F2" s="203"/>
    </row>
    <row r="3" spans="2:6" ht="12.75" thickBot="1">
      <c r="C3" s="204"/>
      <c r="D3" s="485"/>
      <c r="E3" s="487"/>
      <c r="F3" s="205"/>
    </row>
    <row r="4" spans="2:6" ht="4.5" customHeight="1">
      <c r="C4" s="206"/>
      <c r="D4" s="207"/>
      <c r="E4" s="208"/>
      <c r="F4" s="209"/>
    </row>
    <row r="5" spans="2:6">
      <c r="B5" s="488"/>
      <c r="C5" s="211"/>
      <c r="D5" s="212" t="s">
        <v>129</v>
      </c>
      <c r="E5" s="214">
        <f>+SUM(OUT_1_Check!AG16:AS52)</f>
        <v>0</v>
      </c>
      <c r="F5" s="213"/>
    </row>
    <row r="6" spans="2:6">
      <c r="B6" s="488"/>
      <c r="C6" s="211"/>
      <c r="D6" s="212" t="s">
        <v>130</v>
      </c>
      <c r="E6" s="214">
        <f>+SUM(OUT_1_Check!AG16:AS52)</f>
        <v>0</v>
      </c>
      <c r="F6" s="213"/>
    </row>
    <row r="7" spans="2:6">
      <c r="B7" s="48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8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D30" activePane="bottomRight" state="frozen"/>
      <selection activeCell="B1" sqref="B1"/>
      <selection pane="topRight" activeCell="B1" sqref="B1"/>
      <selection pane="bottomLeft" activeCell="B1" sqref="B1"/>
      <selection pane="bottomRight" activeCell="A54" sqref="A54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73"/>
      <c r="C3" s="474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73"/>
      <c r="C4" s="474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75"/>
      <c r="C5" s="476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75"/>
      <c r="C6" s="475"/>
      <c r="D6" s="3"/>
      <c r="F6" s="8"/>
      <c r="G6" s="105" t="s">
        <v>241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77"/>
      <c r="C7" s="477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77"/>
      <c r="C8" s="477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77"/>
      <c r="C9" s="477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77"/>
      <c r="C10" s="477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28088.413084419961</v>
      </c>
      <c r="E15" s="227">
        <v>7789.5522723099948</v>
      </c>
      <c r="F15" s="225">
        <v>207.64491387000004</v>
      </c>
      <c r="G15" s="227">
        <v>647.47741123999981</v>
      </c>
      <c r="H15" s="227">
        <v>2358.4846019899992</v>
      </c>
      <c r="I15" s="227">
        <v>0.83669842000000016</v>
      </c>
      <c r="J15" s="227"/>
      <c r="K15" s="227"/>
      <c r="L15" s="227"/>
      <c r="M15" s="227"/>
      <c r="N15" s="227"/>
      <c r="O15" s="227">
        <v>84.570063189999985</v>
      </c>
      <c r="P15" s="227"/>
      <c r="Q15" s="227">
        <v>0.75661275999999988</v>
      </c>
      <c r="R15" s="227">
        <v>0.17677442999999998</v>
      </c>
      <c r="S15" s="227"/>
      <c r="T15" s="227">
        <v>6.4509499999999997E-2</v>
      </c>
      <c r="U15" s="227">
        <v>197.61165428999996</v>
      </c>
      <c r="V15" s="227"/>
      <c r="W15" s="227"/>
      <c r="X15" s="227">
        <v>18.813987300000001</v>
      </c>
      <c r="Y15" s="227">
        <v>10.011623050000001</v>
      </c>
      <c r="Z15" s="227"/>
      <c r="AA15" s="227">
        <v>24.569936520000002</v>
      </c>
      <c r="AB15" s="227"/>
      <c r="AC15" s="227"/>
      <c r="AD15" s="227">
        <v>5.7978178600000003</v>
      </c>
      <c r="AE15" s="227">
        <v>1.27667803</v>
      </c>
      <c r="AF15" s="227"/>
      <c r="AG15" s="227"/>
      <c r="AH15" s="227">
        <v>1.4346518499999998</v>
      </c>
      <c r="AI15" s="227"/>
      <c r="AJ15" s="227">
        <v>22580.496891260009</v>
      </c>
      <c r="AK15" s="227"/>
      <c r="AL15" s="227">
        <v>5.1207256299999999</v>
      </c>
      <c r="AM15" s="227"/>
      <c r="AN15" s="227"/>
      <c r="AO15" s="227"/>
      <c r="AP15" s="227"/>
      <c r="AQ15" s="227">
        <v>0.46721884000000002</v>
      </c>
      <c r="AR15" s="227">
        <v>278.65164723999976</v>
      </c>
      <c r="AS15" s="295">
        <f>SUM(D15:AR15)/2</f>
        <v>31151.114886999974</v>
      </c>
    </row>
    <row r="16" spans="1:62" s="23" customFormat="1" ht="18" customHeight="1">
      <c r="A16" s="26"/>
      <c r="B16" s="51" t="s">
        <v>106</v>
      </c>
      <c r="C16" s="328"/>
      <c r="D16" s="227">
        <v>59488.304995550236</v>
      </c>
      <c r="E16" s="227">
        <v>7637.5397231899942</v>
      </c>
      <c r="F16" s="227">
        <v>208.67810083000001</v>
      </c>
      <c r="G16" s="227">
        <v>615.61669833000008</v>
      </c>
      <c r="H16" s="227">
        <v>4099.8302832899999</v>
      </c>
      <c r="I16" s="225">
        <v>60.114987350000007</v>
      </c>
      <c r="J16" s="227"/>
      <c r="K16" s="227"/>
      <c r="L16" s="227"/>
      <c r="M16" s="227"/>
      <c r="N16" s="227"/>
      <c r="O16" s="227">
        <v>230.38659103000001</v>
      </c>
      <c r="P16" s="227"/>
      <c r="Q16" s="227">
        <v>12.989733879999999</v>
      </c>
      <c r="R16" s="227"/>
      <c r="S16" s="227"/>
      <c r="T16" s="227"/>
      <c r="U16" s="227">
        <v>98.25376759000001</v>
      </c>
      <c r="V16" s="227"/>
      <c r="W16" s="227"/>
      <c r="X16" s="227"/>
      <c r="Y16" s="227">
        <v>4.9947280300000001</v>
      </c>
      <c r="Z16" s="227">
        <v>0.11491469999999999</v>
      </c>
      <c r="AA16" s="227">
        <v>13.720307979999998</v>
      </c>
      <c r="AB16" s="227"/>
      <c r="AC16" s="227"/>
      <c r="AD16" s="227">
        <v>2.4231464799999998</v>
      </c>
      <c r="AE16" s="227">
        <v>2.3411143999999999</v>
      </c>
      <c r="AF16" s="227"/>
      <c r="AG16" s="227"/>
      <c r="AH16" s="227">
        <v>1.1352342</v>
      </c>
      <c r="AI16" s="227"/>
      <c r="AJ16" s="227">
        <v>54769.933522529995</v>
      </c>
      <c r="AK16" s="227"/>
      <c r="AL16" s="227">
        <v>243.7639375</v>
      </c>
      <c r="AM16" s="227"/>
      <c r="AN16" s="227"/>
      <c r="AO16" s="227"/>
      <c r="AP16" s="227"/>
      <c r="AQ16" s="227">
        <v>0.28684872</v>
      </c>
      <c r="AR16" s="227">
        <v>216.05409101999999</v>
      </c>
      <c r="AS16" s="295">
        <f>SUM(D16:AR16)/2</f>
        <v>63853.241363300105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18943.50894146998</v>
      </c>
      <c r="E17" s="227">
        <v>5758.0805627999998</v>
      </c>
      <c r="F17" s="227">
        <v>143.53453890000003</v>
      </c>
      <c r="G17" s="227">
        <v>804.66623002999961</v>
      </c>
      <c r="H17" s="227">
        <v>2079.5174334000003</v>
      </c>
      <c r="I17" s="227">
        <v>70.583376170000008</v>
      </c>
      <c r="J17" s="227"/>
      <c r="K17" s="227"/>
      <c r="L17" s="227"/>
      <c r="M17" s="227"/>
      <c r="N17" s="227"/>
      <c r="O17" s="227">
        <v>6.9961299999999997E-3</v>
      </c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>
        <v>3.5243812299999999</v>
      </c>
      <c r="AB17" s="227"/>
      <c r="AC17" s="227"/>
      <c r="AD17" s="227"/>
      <c r="AE17" s="227"/>
      <c r="AF17" s="227"/>
      <c r="AG17" s="227"/>
      <c r="AH17" s="227"/>
      <c r="AI17" s="227"/>
      <c r="AJ17" s="227">
        <v>22781.860071249994</v>
      </c>
      <c r="AK17" s="227"/>
      <c r="AL17" s="227"/>
      <c r="AM17" s="227"/>
      <c r="AN17" s="227"/>
      <c r="AO17" s="227"/>
      <c r="AP17" s="227"/>
      <c r="AQ17" s="227">
        <v>0.62951862000000003</v>
      </c>
      <c r="AR17" s="227">
        <v>52.669338300000007</v>
      </c>
      <c r="AS17" s="295">
        <f>SUM(D17:AR17)/2</f>
        <v>25319.290694149986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106520.22702144017</v>
      </c>
      <c r="E18" s="295">
        <f t="shared" si="0"/>
        <v>21185.172558299986</v>
      </c>
      <c r="F18" s="295">
        <f t="shared" si="0"/>
        <v>559.85755360000007</v>
      </c>
      <c r="G18" s="295">
        <f t="shared" si="0"/>
        <v>2067.7603395999995</v>
      </c>
      <c r="H18" s="295">
        <f t="shared" si="0"/>
        <v>8537.8323186799989</v>
      </c>
      <c r="I18" s="295">
        <f t="shared" si="0"/>
        <v>131.53506194000002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314.96365035000002</v>
      </c>
      <c r="P18" s="295">
        <f t="shared" si="0"/>
        <v>0</v>
      </c>
      <c r="Q18" s="295">
        <f t="shared" si="0"/>
        <v>13.746346639999999</v>
      </c>
      <c r="R18" s="295">
        <f t="shared" si="0"/>
        <v>0.17677442999999998</v>
      </c>
      <c r="S18" s="295">
        <f t="shared" si="0"/>
        <v>0</v>
      </c>
      <c r="T18" s="295">
        <f t="shared" si="0"/>
        <v>6.4509499999999997E-2</v>
      </c>
      <c r="U18" s="295">
        <f t="shared" si="0"/>
        <v>295.86542187999999</v>
      </c>
      <c r="V18" s="295">
        <f t="shared" si="0"/>
        <v>0</v>
      </c>
      <c r="W18" s="295">
        <f t="shared" si="0"/>
        <v>0</v>
      </c>
      <c r="X18" s="295">
        <f t="shared" si="0"/>
        <v>18.813987300000001</v>
      </c>
      <c r="Y18" s="295">
        <f t="shared" si="0"/>
        <v>15.006351080000002</v>
      </c>
      <c r="Z18" s="295">
        <f t="shared" si="0"/>
        <v>0.11491469999999999</v>
      </c>
      <c r="AA18" s="295">
        <f t="shared" si="0"/>
        <v>41.814625730000003</v>
      </c>
      <c r="AB18" s="295">
        <f t="shared" si="0"/>
        <v>0</v>
      </c>
      <c r="AC18" s="295">
        <f t="shared" si="0"/>
        <v>0</v>
      </c>
      <c r="AD18" s="295">
        <f t="shared" si="0"/>
        <v>8.2209643400000001</v>
      </c>
      <c r="AE18" s="295">
        <f t="shared" si="0"/>
        <v>3.6177924299999997</v>
      </c>
      <c r="AF18" s="295">
        <f t="shared" si="0"/>
        <v>0</v>
      </c>
      <c r="AG18" s="295">
        <f t="shared" si="0"/>
        <v>0</v>
      </c>
      <c r="AH18" s="295">
        <f t="shared" si="0"/>
        <v>2.56988605</v>
      </c>
      <c r="AI18" s="295">
        <f t="shared" si="0"/>
        <v>0</v>
      </c>
      <c r="AJ18" s="295">
        <f t="shared" si="0"/>
        <v>100132.29048503999</v>
      </c>
      <c r="AK18" s="295">
        <f t="shared" si="0"/>
        <v>0</v>
      </c>
      <c r="AL18" s="295">
        <f t="shared" si="0"/>
        <v>248.88466313000001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1.38358618</v>
      </c>
      <c r="AR18" s="295">
        <f t="shared" si="0"/>
        <v>547.3750765599998</v>
      </c>
      <c r="AS18" s="295">
        <f>SUM(D18:AR18)/2</f>
        <v>120323.6469444501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120323.6469444501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1175.7010470300002</v>
      </c>
      <c r="E29" s="227">
        <v>82.063826349999999</v>
      </c>
      <c r="F29" s="227">
        <v>12.20569678</v>
      </c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1245.5591766000005</v>
      </c>
      <c r="AK29" s="227"/>
      <c r="AL29" s="227"/>
      <c r="AM29" s="227"/>
      <c r="AN29" s="227"/>
      <c r="AO29" s="227"/>
      <c r="AP29" s="227"/>
      <c r="AQ29" s="227"/>
      <c r="AR29" s="227"/>
      <c r="AS29" s="295">
        <f>SUM(D29:AR29)/2</f>
        <v>1257.7648733800002</v>
      </c>
    </row>
    <row r="30" spans="1:62" s="17" customFormat="1" ht="18" customHeight="1">
      <c r="A30" s="24"/>
      <c r="B30" s="51" t="s">
        <v>106</v>
      </c>
      <c r="C30" s="25"/>
      <c r="D30" s="227">
        <v>16405.872277719998</v>
      </c>
      <c r="E30" s="227">
        <v>4106.7612961499999</v>
      </c>
      <c r="F30" s="227">
        <v>2.07953345</v>
      </c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20410.867530949999</v>
      </c>
      <c r="AK30" s="227"/>
      <c r="AL30" s="227"/>
      <c r="AM30" s="227"/>
      <c r="AN30" s="227"/>
      <c r="AO30" s="227"/>
      <c r="AP30" s="227"/>
      <c r="AQ30" s="227"/>
      <c r="AR30" s="227">
        <v>2.07953345</v>
      </c>
      <c r="AS30" s="295">
        <f>SUM(D30:AR30)/2</f>
        <v>20463.830085859998</v>
      </c>
    </row>
    <row r="31" spans="1:62" s="17" customFormat="1" ht="18" customHeight="1">
      <c r="A31" s="20"/>
      <c r="B31" s="51" t="s">
        <v>107</v>
      </c>
      <c r="C31" s="25"/>
      <c r="D31" s="227">
        <v>5915.5955072000197</v>
      </c>
      <c r="E31" s="227">
        <v>3820.4894175700015</v>
      </c>
      <c r="F31" s="227">
        <v>17.762791429999996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5968.6463107800046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7861.2470134900123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23497.168831950017</v>
      </c>
      <c r="E32" s="295">
        <f t="shared" si="2"/>
        <v>8009.3145400700014</v>
      </c>
      <c r="F32" s="295">
        <f t="shared" si="2"/>
        <v>32.048021659999996</v>
      </c>
      <c r="G32" s="295">
        <f t="shared" si="2"/>
        <v>0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27625.073018330004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2.07953345</v>
      </c>
      <c r="AS32" s="295">
        <f>SUM(D32:AR32)/2</f>
        <v>29582.841972730013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29582.841972730013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1322.6618561900002</v>
      </c>
      <c r="E36" s="227">
        <v>84.098466779999995</v>
      </c>
      <c r="F36" s="227">
        <v>12.128579589999999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1295.1117160400006</v>
      </c>
      <c r="AK36" s="227"/>
      <c r="AL36" s="227"/>
      <c r="AM36" s="227"/>
      <c r="AN36" s="227"/>
      <c r="AO36" s="227"/>
      <c r="AP36" s="227"/>
      <c r="AQ36" s="227"/>
      <c r="AR36" s="227">
        <v>99.520027339999999</v>
      </c>
      <c r="AS36" s="295">
        <f>SUM(D36:AR36)/2</f>
        <v>1406.7603229700005</v>
      </c>
    </row>
    <row r="37" spans="1:62" s="17" customFormat="1" ht="18" customHeight="1">
      <c r="A37" s="24"/>
      <c r="B37" s="51" t="s">
        <v>106</v>
      </c>
      <c r="C37" s="25"/>
      <c r="D37" s="227">
        <v>16056.751686720001</v>
      </c>
      <c r="E37" s="227">
        <v>5233.2544849200012</v>
      </c>
      <c r="F37" s="227"/>
      <c r="G37" s="227"/>
      <c r="H37" s="227">
        <v>123.61417382</v>
      </c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21069.754557199998</v>
      </c>
      <c r="AK37" s="227"/>
      <c r="AL37" s="227"/>
      <c r="AM37" s="227"/>
      <c r="AN37" s="227"/>
      <c r="AO37" s="227"/>
      <c r="AP37" s="227"/>
      <c r="AQ37" s="227"/>
      <c r="AR37" s="227"/>
      <c r="AS37" s="295">
        <f>SUM(D37:AR37)/2</f>
        <v>21241.687451329999</v>
      </c>
    </row>
    <row r="38" spans="1:62" s="17" customFormat="1" ht="18" customHeight="1">
      <c r="A38" s="20"/>
      <c r="B38" s="51" t="s">
        <v>107</v>
      </c>
      <c r="C38" s="25"/>
      <c r="D38" s="227">
        <v>4621.1723910100018</v>
      </c>
      <c r="E38" s="227">
        <v>3519.9796271399982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3077.411447590001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5609.2817328700003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22000.585933920003</v>
      </c>
      <c r="E39" s="295">
        <f t="shared" si="3"/>
        <v>8837.3325788399998</v>
      </c>
      <c r="F39" s="295">
        <f t="shared" si="3"/>
        <v>12.128579589999999</v>
      </c>
      <c r="G39" s="295">
        <f t="shared" si="3"/>
        <v>0</v>
      </c>
      <c r="H39" s="295">
        <f t="shared" si="3"/>
        <v>123.61417382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25442.277720829999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99.520027339999999</v>
      </c>
      <c r="AS39" s="295">
        <f>SUM(D39:AR39)/2</f>
        <v>28257.729507169999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28257.729507169999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45497.75476587002</v>
      </c>
      <c r="E42" s="295">
        <f>+SUM(E39,E32)</f>
        <v>16846.647118910001</v>
      </c>
      <c r="F42" s="295">
        <f>+SUM(F39,F32)</f>
        <v>44.176601249999997</v>
      </c>
      <c r="G42" s="295">
        <f>+SUM(G39,G32)</f>
        <v>0</v>
      </c>
      <c r="H42" s="295">
        <f>+SUM(H39,H32)</f>
        <v>123.61417382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53067.35073916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101.59956079</v>
      </c>
      <c r="AS42" s="295">
        <f>SUM(D42:AR42)/2</f>
        <v>57840.571479900012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152017.98178731019</v>
      </c>
      <c r="E46" s="296">
        <f t="shared" si="5"/>
        <v>38031.819677209991</v>
      </c>
      <c r="F46" s="296">
        <f t="shared" si="5"/>
        <v>604.03415485000005</v>
      </c>
      <c r="G46" s="296">
        <f t="shared" si="5"/>
        <v>2067.7603395999995</v>
      </c>
      <c r="H46" s="296">
        <f t="shared" si="5"/>
        <v>8661.4464924999993</v>
      </c>
      <c r="I46" s="296">
        <f t="shared" si="5"/>
        <v>131.53506194000002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314.96365035000002</v>
      </c>
      <c r="P46" s="296">
        <f t="shared" si="5"/>
        <v>0</v>
      </c>
      <c r="Q46" s="296">
        <f t="shared" si="5"/>
        <v>13.746346639999999</v>
      </c>
      <c r="R46" s="296">
        <f t="shared" si="5"/>
        <v>0.17677442999999998</v>
      </c>
      <c r="S46" s="296">
        <f t="shared" si="5"/>
        <v>0</v>
      </c>
      <c r="T46" s="296">
        <f t="shared" si="5"/>
        <v>6.4509499999999997E-2</v>
      </c>
      <c r="U46" s="296">
        <f t="shared" si="5"/>
        <v>295.86542187999999</v>
      </c>
      <c r="V46" s="296">
        <f t="shared" si="5"/>
        <v>0</v>
      </c>
      <c r="W46" s="296">
        <f t="shared" si="5"/>
        <v>0</v>
      </c>
      <c r="X46" s="296">
        <f t="shared" si="5"/>
        <v>18.813987300000001</v>
      </c>
      <c r="Y46" s="296">
        <f t="shared" si="5"/>
        <v>15.006351080000002</v>
      </c>
      <c r="Z46" s="296">
        <f t="shared" si="5"/>
        <v>0.11491469999999999</v>
      </c>
      <c r="AA46" s="296">
        <f t="shared" si="5"/>
        <v>41.814625730000003</v>
      </c>
      <c r="AB46" s="296">
        <f t="shared" si="5"/>
        <v>0</v>
      </c>
      <c r="AC46" s="296">
        <f t="shared" si="5"/>
        <v>0</v>
      </c>
      <c r="AD46" s="296">
        <f t="shared" si="5"/>
        <v>8.2209643400000001</v>
      </c>
      <c r="AE46" s="296">
        <f t="shared" si="5"/>
        <v>3.6177924299999997</v>
      </c>
      <c r="AF46" s="296">
        <f t="shared" si="5"/>
        <v>0</v>
      </c>
      <c r="AG46" s="296">
        <f t="shared" si="5"/>
        <v>0</v>
      </c>
      <c r="AH46" s="296">
        <f t="shared" si="5"/>
        <v>2.56988605</v>
      </c>
      <c r="AI46" s="296">
        <f t="shared" si="5"/>
        <v>0</v>
      </c>
      <c r="AJ46" s="296">
        <f t="shared" si="5"/>
        <v>153199.64122419999</v>
      </c>
      <c r="AK46" s="296">
        <f t="shared" si="5"/>
        <v>0</v>
      </c>
      <c r="AL46" s="296">
        <f t="shared" si="5"/>
        <v>248.88466313000001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1.38358618</v>
      </c>
      <c r="AR46" s="296">
        <f t="shared" si="5"/>
        <v>648.97463734999974</v>
      </c>
      <c r="AS46" s="296">
        <f>+SUM(AS42,AS25,AS18,AS44)</f>
        <v>178164.21842435011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178164.21842435011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197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91" t="s">
        <v>4</v>
      </c>
      <c r="E12" s="489" t="s">
        <v>52</v>
      </c>
      <c r="F12" s="489" t="s">
        <v>5</v>
      </c>
      <c r="G12" s="489" t="s">
        <v>6</v>
      </c>
      <c r="H12" s="489" t="s">
        <v>7</v>
      </c>
      <c r="I12" s="489" t="s">
        <v>152</v>
      </c>
      <c r="J12" s="493" t="s">
        <v>84</v>
      </c>
      <c r="K12" s="494"/>
      <c r="L12" s="494"/>
      <c r="M12" s="494"/>
      <c r="N12" s="494"/>
      <c r="O12" s="494"/>
      <c r="P12" s="494"/>
      <c r="Q12" s="494"/>
      <c r="R12" s="494"/>
      <c r="S12" s="494"/>
      <c r="T12" s="494"/>
      <c r="U12" s="494"/>
      <c r="V12" s="494"/>
      <c r="W12" s="494"/>
      <c r="X12" s="494"/>
      <c r="Y12" s="494"/>
      <c r="Z12" s="494"/>
      <c r="AA12" s="494"/>
      <c r="AB12" s="494"/>
      <c r="AC12" s="494"/>
      <c r="AD12" s="494"/>
      <c r="AE12" s="494"/>
      <c r="AF12" s="494"/>
      <c r="AG12" s="494"/>
      <c r="AH12" s="494"/>
      <c r="AI12" s="494"/>
      <c r="AJ12" s="494"/>
      <c r="AK12" s="494"/>
      <c r="AL12" s="494"/>
      <c r="AM12" s="494"/>
      <c r="AN12" s="494"/>
      <c r="AO12" s="494"/>
      <c r="AP12" s="494"/>
      <c r="AQ12" s="494"/>
      <c r="AR12" s="495"/>
      <c r="AS12" s="489" t="s">
        <v>8</v>
      </c>
    </row>
    <row r="13" spans="1:48" s="73" customFormat="1" ht="27.95" customHeight="1">
      <c r="A13" s="74"/>
      <c r="B13" s="75" t="s">
        <v>3</v>
      </c>
      <c r="C13" s="76"/>
      <c r="D13" s="492"/>
      <c r="E13" s="490"/>
      <c r="F13" s="490"/>
      <c r="G13" s="490"/>
      <c r="H13" s="490"/>
      <c r="I13" s="490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90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13</vt:i4>
      </vt:variant>
    </vt:vector>
  </HeadingPairs>
  <TitlesOfParts>
    <vt:vector size="30" baseType="lpstr">
      <vt:lpstr>Banks</vt:lpstr>
      <vt:lpstr>OUT_1RUS</vt:lpstr>
      <vt:lpstr>OUT_2RUS</vt:lpstr>
      <vt:lpstr>OUT_3RUS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OUT_2</vt:lpstr>
      <vt:lpstr>OUT_3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OUT_2!Область_печати</vt:lpstr>
      <vt:lpstr>OUT_2RUS!Область_печати</vt:lpstr>
      <vt:lpstr>OUT_3!Область_печати</vt:lpstr>
      <vt:lpstr>OUT_3_Check!Область_печати</vt:lpstr>
      <vt:lpstr>OUT_3RUS!Область_печати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2019-10-01T14:08:55Z</dcterms:created>
  <dcterms:modified xsi:type="dcterms:W3CDTF">2019-10-01T14:08:55Z</dcterms:modified>
  <cp:category/>
</cp:coreProperties>
</file>