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L46" i="2" s="1"/>
  <c r="AL47" i="19" s="1"/>
  <c r="AM39" i="2"/>
  <c r="AM42" i="2" s="1"/>
  <c r="AN39" i="2"/>
  <c r="AO39" i="2"/>
  <c r="AP39" i="2"/>
  <c r="AQ39" i="2"/>
  <c r="AR39" i="2"/>
  <c r="D42" i="2"/>
  <c r="D46" i="2" s="1"/>
  <c r="H42" i="2"/>
  <c r="I42" i="2"/>
  <c r="J42" i="2"/>
  <c r="K42" i="2"/>
  <c r="K43" i="19" s="1"/>
  <c r="L42" i="2"/>
  <c r="L46" i="2" s="1"/>
  <c r="P42" i="2"/>
  <c r="Q42" i="2"/>
  <c r="R42" i="2"/>
  <c r="S42" i="2"/>
  <c r="S43" i="19" s="1"/>
  <c r="T42" i="2"/>
  <c r="T46" i="2" s="1"/>
  <c r="T47" i="19" s="1"/>
  <c r="X42" i="2"/>
  <c r="Y42" i="2"/>
  <c r="Z42" i="2"/>
  <c r="AA42" i="2"/>
  <c r="AA43" i="19" s="1"/>
  <c r="AB42" i="2"/>
  <c r="AB46" i="2" s="1"/>
  <c r="AB47" i="19" s="1"/>
  <c r="AF42" i="2"/>
  <c r="AG42" i="2"/>
  <c r="AH42" i="2"/>
  <c r="AI42" i="2"/>
  <c r="AI43" i="19" s="1"/>
  <c r="AJ42" i="2"/>
  <c r="AJ46" i="2" s="1"/>
  <c r="AN42" i="2"/>
  <c r="AO42" i="2"/>
  <c r="AP42" i="2"/>
  <c r="AQ42" i="2"/>
  <c r="AQ43" i="19" s="1"/>
  <c r="AR42" i="2"/>
  <c r="AR46" i="2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F43" i="19"/>
  <c r="AG43" i="19"/>
  <c r="AH43" i="19"/>
  <c r="AL43" i="19"/>
  <c r="AN43" i="19"/>
  <c r="AO43" i="19"/>
  <c r="AP43" i="19"/>
  <c r="D47" i="19"/>
  <c r="L47" i="19"/>
  <c r="AJ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O18" i="14"/>
  <c r="M19" i="14"/>
  <c r="N19" i="14"/>
  <c r="N19" i="43" s="1"/>
  <c r="O19" i="14"/>
  <c r="M20" i="14"/>
  <c r="P22" i="28" s="1"/>
  <c r="N20" i="14"/>
  <c r="O20" i="14"/>
  <c r="D21" i="14"/>
  <c r="E21" i="14"/>
  <c r="F21" i="14"/>
  <c r="F21" i="43" s="1"/>
  <c r="G21" i="14"/>
  <c r="G21" i="43" s="1"/>
  <c r="H21" i="14"/>
  <c r="I21" i="14"/>
  <c r="J21" i="14"/>
  <c r="K21" i="14"/>
  <c r="L21" i="14"/>
  <c r="M25" i="14"/>
  <c r="N25" i="14"/>
  <c r="Q27" i="28" s="1"/>
  <c r="O25" i="14"/>
  <c r="M26" i="14"/>
  <c r="N26" i="14"/>
  <c r="O26" i="14"/>
  <c r="M27" i="14"/>
  <c r="N27" i="14"/>
  <c r="O27" i="14"/>
  <c r="D28" i="14"/>
  <c r="M28" i="14" s="1"/>
  <c r="P30" i="28" s="1"/>
  <c r="E28" i="14"/>
  <c r="F28" i="14"/>
  <c r="G28" i="14"/>
  <c r="H30" i="28" s="1"/>
  <c r="H28" i="14"/>
  <c r="I28" i="14"/>
  <c r="J28" i="14"/>
  <c r="K28" i="14"/>
  <c r="L28" i="14"/>
  <c r="N30" i="28" s="1"/>
  <c r="M32" i="14"/>
  <c r="N32" i="14"/>
  <c r="O32" i="14"/>
  <c r="R34" i="28" s="1"/>
  <c r="M33" i="14"/>
  <c r="P35" i="28" s="1"/>
  <c r="N33" i="14"/>
  <c r="Q35" i="28" s="1"/>
  <c r="O33" i="14"/>
  <c r="M34" i="14"/>
  <c r="N34" i="14"/>
  <c r="O34" i="14"/>
  <c r="D35" i="14"/>
  <c r="E35" i="14"/>
  <c r="E37" i="28" s="1"/>
  <c r="F35" i="14"/>
  <c r="F37" i="28" s="1"/>
  <c r="G35" i="14"/>
  <c r="H35" i="14"/>
  <c r="I35" i="14"/>
  <c r="J35" i="14"/>
  <c r="K35" i="14"/>
  <c r="L35" i="14"/>
  <c r="N35" i="14"/>
  <c r="O35" i="14"/>
  <c r="R37" i="28" s="1"/>
  <c r="P16" i="28"/>
  <c r="Q16" i="28"/>
  <c r="R16" i="28"/>
  <c r="G20" i="28"/>
  <c r="K20" i="28"/>
  <c r="O20" i="28"/>
  <c r="P20" i="28"/>
  <c r="Q20" i="28"/>
  <c r="R20" i="28"/>
  <c r="K21" i="28"/>
  <c r="O21" i="28"/>
  <c r="P21" i="28"/>
  <c r="Q21" i="28"/>
  <c r="R21" i="28"/>
  <c r="G22" i="28"/>
  <c r="K22" i="28"/>
  <c r="O22" i="28"/>
  <c r="Q22" i="28"/>
  <c r="R22" i="28"/>
  <c r="D23" i="28"/>
  <c r="E23" i="28"/>
  <c r="F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E30" i="28"/>
  <c r="F30" i="28"/>
  <c r="G30" i="28"/>
  <c r="I30" i="28"/>
  <c r="J30" i="28"/>
  <c r="K30" i="28"/>
  <c r="L30" i="28"/>
  <c r="O30" i="28"/>
  <c r="G34" i="28"/>
  <c r="K34" i="28"/>
  <c r="O34" i="28"/>
  <c r="Q34" i="28"/>
  <c r="G35" i="28"/>
  <c r="K35" i="28"/>
  <c r="O35" i="28"/>
  <c r="R35" i="28"/>
  <c r="G36" i="28"/>
  <c r="K36" i="28"/>
  <c r="O36" i="28"/>
  <c r="P36" i="28"/>
  <c r="Q36" i="28"/>
  <c r="R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I21" i="43"/>
  <c r="J21" i="43"/>
  <c r="K21" i="43"/>
  <c r="L21" i="43"/>
  <c r="D30" i="28" l="1"/>
  <c r="F40" i="42"/>
  <c r="F42" i="42"/>
  <c r="F47" i="42" s="1"/>
  <c r="F48" i="42" s="1"/>
  <c r="Q37" i="28"/>
  <c r="I23" i="28"/>
  <c r="J23" i="28"/>
  <c r="X47" i="42"/>
  <c r="AS19" i="19"/>
  <c r="G23" i="28"/>
  <c r="A6" i="14" s="1"/>
  <c r="AS18" i="42"/>
  <c r="O28" i="14"/>
  <c r="R30" i="28" s="1"/>
  <c r="H23" i="28"/>
  <c r="H21" i="43"/>
  <c r="O19" i="43"/>
  <c r="O21" i="14"/>
  <c r="AF47" i="42"/>
  <c r="AN47" i="42"/>
  <c r="U42" i="42"/>
  <c r="U47" i="42" s="1"/>
  <c r="K23" i="28"/>
  <c r="P23" i="28"/>
  <c r="M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M35" i="14"/>
  <c r="P37" i="28" s="1"/>
  <c r="H37" i="28"/>
  <c r="M30" i="28"/>
  <c r="N28" i="14"/>
  <c r="Q30" i="28" s="1"/>
  <c r="P27" i="28"/>
  <c r="AK42" i="42"/>
  <c r="AK47" i="42" s="1"/>
  <c r="AD43" i="19"/>
  <c r="AD46" i="2"/>
  <c r="AD47" i="19" s="1"/>
  <c r="V46" i="2"/>
  <c r="V47" i="19" s="1"/>
  <c r="V43" i="19"/>
  <c r="N43" i="19"/>
  <c r="N46" i="2"/>
  <c r="N47" i="19" s="1"/>
  <c r="F46" i="2"/>
  <c r="F47" i="19" s="1"/>
  <c r="F43" i="19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M42" i="2"/>
  <c r="E42" i="2"/>
  <c r="AS42" i="2" s="1"/>
  <c r="AS33" i="2"/>
  <c r="AS34" i="19" s="1"/>
  <c r="AS40" i="2"/>
  <c r="I42" i="42"/>
  <c r="I47" i="42" s="1"/>
  <c r="I48" i="42" s="1"/>
  <c r="AS32" i="42"/>
  <c r="AK32" i="42"/>
  <c r="AC32" i="42"/>
  <c r="AC42" i="42" s="1"/>
  <c r="AC47" i="42" s="1"/>
  <c r="U32" i="42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S24" i="19"/>
  <c r="AN19" i="19"/>
  <c r="AF19" i="19"/>
  <c r="X19" i="19"/>
  <c r="P19" i="19"/>
  <c r="H19" i="19"/>
  <c r="AS39" i="2"/>
  <c r="AS19" i="2"/>
  <c r="AS20" i="19" s="1"/>
  <c r="N21" i="14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G19" i="19"/>
  <c r="A4" i="2" s="1"/>
  <c r="AS46" i="2" l="1"/>
  <c r="AS47" i="19" s="1"/>
  <c r="AS43" i="19"/>
  <c r="M46" i="2"/>
  <c r="M47" i="19" s="1"/>
  <c r="M43" i="19"/>
  <c r="AC46" i="2"/>
  <c r="AC47" i="19" s="1"/>
  <c r="AC43" i="19"/>
  <c r="G40" i="42"/>
  <c r="G42" i="42"/>
  <c r="G47" i="42" s="1"/>
  <c r="G48" i="42" s="1"/>
  <c r="Q23" i="28"/>
  <c r="A4" i="14" s="1"/>
  <c r="N21" i="43"/>
  <c r="AK46" i="2"/>
  <c r="AK47" i="19" s="1"/>
  <c r="AK43" i="19"/>
  <c r="P34" i="28"/>
  <c r="A3" i="14" s="1"/>
  <c r="O23" i="28"/>
  <c r="AS40" i="19"/>
  <c r="AS39" i="42"/>
  <c r="AS42" i="42" s="1"/>
  <c r="AS47" i="42" s="1"/>
  <c r="L33" i="42"/>
  <c r="L42" i="42"/>
  <c r="L47" i="42" s="1"/>
  <c r="L48" i="42" s="1"/>
  <c r="E8" i="27"/>
  <c r="AS47" i="2"/>
  <c r="AS41" i="19"/>
  <c r="D33" i="42"/>
  <c r="D42" i="42"/>
  <c r="D47" i="42" s="1"/>
  <c r="D48" i="42" s="1"/>
  <c r="U46" i="2"/>
  <c r="U47" i="19" s="1"/>
  <c r="U43" i="19"/>
  <c r="E46" i="2"/>
  <c r="E47" i="19" s="1"/>
  <c r="A7" i="2" s="1"/>
  <c r="E43" i="19"/>
  <c r="A5" i="2" s="1"/>
  <c r="R23" i="28"/>
  <c r="O21" i="43"/>
  <c r="E42" i="42"/>
  <c r="E47" i="42" s="1"/>
  <c r="E48" i="42" s="1"/>
  <c r="E5" i="27" l="1"/>
  <c r="A3" i="2"/>
  <c r="AS48" i="19"/>
  <c r="E6" i="27" s="1"/>
  <c r="T16" i="28"/>
  <c r="A6" i="2" l="1"/>
</calcChain>
</file>

<file path=xl/sharedStrings.xml><?xml version="1.0" encoding="utf-8"?>
<sst xmlns="http://schemas.openxmlformats.org/spreadsheetml/2006/main" count="925" uniqueCount="373">
  <si>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</si>
  <si>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</si>
  <si>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</si>
  <si>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</si>
  <si>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</si>
  <si>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</si>
  <si>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</si>
  <si>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</si>
  <si>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</si>
  <si>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</si>
  <si>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</si>
  <si>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</si>
  <si>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</si>
  <si>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</si>
  <si>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</si>
  <si>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</si>
  <si>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</si>
  <si>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</si>
  <si>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</si>
  <si>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</si>
  <si>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</si>
  <si>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</si>
  <si>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</si>
  <si>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</si>
  <si>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</si>
  <si>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</si>
  <si>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</si>
  <si>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</si>
  <si>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</si>
  <si>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</si>
  <si>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</si>
  <si>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</si>
  <si>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</si>
  <si>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</si>
  <si>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</si>
  <si>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</si>
  <si>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</si>
  <si>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</si>
  <si>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</si>
  <si>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</si>
  <si>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</si>
  <si>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</si>
  <si>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</si>
  <si>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</si>
  <si>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</si>
  <si>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</si>
  <si>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</si>
  <si>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</si>
  <si>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</si>
  <si>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</si>
  <si>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</si>
  <si>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</si>
  <si>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</si>
  <si>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</si>
  <si>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</si>
  <si>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</si>
  <si>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</si>
  <si>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</si>
  <si>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</si>
  <si>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</si>
  <si>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</si>
  <si>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</si>
  <si>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</si>
  <si>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</si>
  <si>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</si>
  <si>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</si>
  <si>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</si>
  <si>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</si>
  <si>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</si>
  <si>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</si>
  <si>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</si>
  <si>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</si>
  <si>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</si>
  <si>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</si>
  <si>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</si>
  <si>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</si>
  <si>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</si>
  <si>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</si>
  <si>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</si>
  <si>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</si>
  <si>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</si>
  <si>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</si>
  <si>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</si>
  <si>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</si>
  <si>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</si>
  <si>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</si>
  <si>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</si>
  <si>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</si>
  <si>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</si>
  <si>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</si>
  <si>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</si>
  <si>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</si>
  <si>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</si>
  <si>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</si>
  <si>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</si>
  <si>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</si>
  <si>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</si>
  <si>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</si>
  <si>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</si>
  <si>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</si>
  <si>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</si>
  <si>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</si>
  <si>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</si>
  <si>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</si>
  <si>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</si>
  <si>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</si>
  <si>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</si>
  <si>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</si>
  <si>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</si>
  <si>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</si>
  <si>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</si>
  <si>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</si>
  <si>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</si>
  <si>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</si>
  <si>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</si>
  <si>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</si>
  <si>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</si>
  <si>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</si>
  <si>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</si>
  <si>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</si>
  <si>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</si>
  <si>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</si>
  <si>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</si>
  <si>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</si>
  <si>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</si>
  <si>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</si>
  <si>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</si>
  <si>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</si>
  <si>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</si>
  <si>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</si>
  <si>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</si>
  <si>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</si>
  <si>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</si>
  <si>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</si>
  <si>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</si>
  <si>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</si>
  <si>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</si>
  <si>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</si>
  <si>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</si>
  <si>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</si>
  <si>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</si>
  <si>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</si>
  <si>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</si>
  <si>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</si>
  <si>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</si>
  <si>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</si>
  <si>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</si>
  <si>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</si>
  <si>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</si>
  <si>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</si>
  <si>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</si>
  <si>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</si>
  <si>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</si>
  <si>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</si>
  <si>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</si>
  <si>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</si>
  <si>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</si>
  <si>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</si>
  <si>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</si>
  <si>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</si>
  <si>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</si>
  <si>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</si>
  <si>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</si>
  <si>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</si>
  <si>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</si>
  <si>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</si>
  <si>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</si>
  <si>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</si>
  <si>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</si>
  <si>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</si>
  <si>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</si>
  <si>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</si>
  <si>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</si>
  <si>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</si>
  <si>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</si>
  <si>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</si>
  <si>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</si>
  <si>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</si>
  <si>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</si>
  <si>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</si>
  <si>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</si>
  <si>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</si>
  <si>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</si>
  <si>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</si>
  <si>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</si>
  <si>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</si>
  <si>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</si>
  <si>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</si>
  <si>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</si>
  <si>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</si>
  <si>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</si>
  <si>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</si>
  <si>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</si>
  <si>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</si>
  <si>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</si>
  <si>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</si>
  <si>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</si>
  <si>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</si>
  <si>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</si>
  <si>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</si>
  <si>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</si>
  <si>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</si>
  <si>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</si>
  <si>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</si>
  <si>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</si>
  <si>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</si>
  <si>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</si>
  <si>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мая  2010 года </t>
  </si>
  <si>
    <t>Nominal or notional principal amounts outstanding at end-May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</si>
  <si>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</si>
  <si>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</si>
  <si>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</si>
  <si>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</si>
  <si>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</si>
  <si>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</si>
  <si>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</si>
  <si>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</si>
  <si>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</si>
  <si>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</si>
  <si>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</si>
  <si>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</si>
  <si>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</si>
  <si>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</si>
  <si>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</si>
  <si>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</si>
  <si>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</si>
  <si>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</si>
  <si>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</si>
  <si>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</si>
  <si>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</si>
  <si>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</si>
  <si>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</si>
  <si>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</si>
  <si>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</si>
  <si>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</si>
  <si>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</si>
  <si>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</si>
  <si>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</si>
  <si>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</si>
  <si>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</si>
  <si>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</si>
  <si>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</si>
  <si>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</si>
  <si>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</si>
  <si>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</si>
  <si>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</si>
  <si>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</si>
  <si>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</si>
  <si>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</si>
  <si>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</si>
  <si>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</si>
  <si>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</si>
  <si>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</si>
  <si>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</si>
  <si>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</si>
  <si>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</si>
  <si>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</si>
  <si>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</si>
  <si>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</si>
  <si>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</si>
  <si>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</si>
  <si>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</si>
  <si>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</si>
  <si>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</si>
  <si>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</si>
  <si>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</si>
  <si>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</si>
  <si>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</si>
  <si>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</si>
  <si>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</si>
  <si>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</si>
  <si>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</si>
  <si>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</si>
  <si>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</si>
  <si>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</si>
  <si>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</si>
  <si>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</si>
  <si>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</si>
  <si>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</si>
  <si>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</si>
  <si>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</si>
  <si>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</si>
  <si>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</si>
  <si>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</si>
  <si>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</si>
  <si>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</si>
  <si>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</si>
  <si>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</si>
  <si>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</si>
  <si>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</si>
  <si>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</si>
  <si>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</si>
  <si>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</si>
  <si>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</si>
  <si>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</si>
  <si>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</si>
  <si>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</si>
  <si>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</si>
  <si>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</si>
  <si>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</si>
  <si>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</si>
  <si>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</si>
  <si>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</si>
  <si>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</si>
  <si>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</si>
  <si>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</si>
  <si>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</si>
  <si>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</si>
  <si>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</si>
  <si>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</si>
  <si>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</si>
  <si>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</si>
  <si>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</si>
  <si>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</si>
  <si>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</si>
  <si>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</si>
  <si>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</si>
  <si>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</si>
  <si>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</si>
  <si>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</si>
  <si>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</si>
  <si>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</si>
  <si>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</si>
  <si>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</si>
  <si>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</si>
  <si>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</si>
  <si>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</si>
  <si>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</si>
  <si>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</si>
  <si>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</si>
  <si>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</si>
  <si>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</si>
  <si>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</si>
  <si>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</si>
  <si>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</si>
  <si>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</si>
  <si>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</si>
  <si>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</si>
  <si>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</si>
  <si>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</si>
  <si>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</si>
  <si>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</si>
  <si>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</si>
  <si>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</si>
  <si>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</si>
  <si>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</si>
  <si>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</si>
  <si>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</si>
  <si>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</si>
  <si>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</si>
  <si>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</si>
  <si>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</si>
  <si>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</si>
  <si>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</si>
  <si>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</si>
  <si>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</si>
  <si>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</si>
  <si>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</si>
  <si>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</si>
  <si>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</si>
  <si>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</si>
  <si>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</si>
  <si>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</si>
  <si>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</si>
  <si>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</si>
  <si>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</si>
  <si>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СБЕРБАНКА РФ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</si>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</sst>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221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233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214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221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214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214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214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214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zoomScale="7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15380.666335120011</v>
      </c>
      <c r="E15" s="430">
        <f>OUT_1!E15</f>
        <v>3505.8022253700005</v>
      </c>
      <c r="F15" s="430">
        <f>OUT_1!F15</f>
        <v>6.72517444</v>
      </c>
      <c r="G15" s="430">
        <f>OUT_1!G15</f>
        <v>97.719626669999997</v>
      </c>
      <c r="H15" s="430">
        <f>OUT_1!H15</f>
        <v>113.80020691</v>
      </c>
      <c r="I15" s="430">
        <f>OUT_1!I15</f>
        <v>6.3576859999999999E-2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13233.563775250022</v>
      </c>
      <c r="AK15" s="430">
        <f>OUT_1!AK15</f>
        <v>0</v>
      </c>
      <c r="AL15" s="430">
        <f>OUT_1!AL15</f>
        <v>0.35515743999999999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39.670820629999994</v>
      </c>
      <c r="AS15" s="430">
        <f>OUT_1!AS15</f>
        <v>16200.654449345016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47917.83371051999</v>
      </c>
      <c r="E16" s="430">
        <f>OUT_1!E16</f>
        <v>16412.266430990006</v>
      </c>
      <c r="F16" s="430">
        <f>OUT_1!F16</f>
        <v>390.74368547000006</v>
      </c>
      <c r="G16" s="430">
        <f>OUT_1!G16</f>
        <v>134.1536010100001</v>
      </c>
      <c r="H16" s="430">
        <f>OUT_1!H16</f>
        <v>368.95415862999999</v>
      </c>
      <c r="I16" s="430">
        <f>OUT_1!I16</f>
        <v>25.055892710000002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3.8596310599999999</v>
      </c>
      <c r="R16" s="430">
        <f>OUT_1!R16</f>
        <v>0.16610489000000001</v>
      </c>
      <c r="S16" s="430">
        <f>OUT_1!S16</f>
        <v>0</v>
      </c>
      <c r="T16" s="430">
        <f>OUT_1!T16</f>
        <v>12.010999999999999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34511.117404050055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1.1034712099999999</v>
      </c>
      <c r="AR16" s="430">
        <f>OUT_1!AR16</f>
        <v>233.18947697999999</v>
      </c>
      <c r="AS16" s="430">
        <f>OUT_1!AS16</f>
        <v>50005.227283760018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12336.960776639989</v>
      </c>
      <c r="E17" s="430">
        <f>OUT_1!E17</f>
        <v>9223.8180934700013</v>
      </c>
      <c r="F17" s="430">
        <f>OUT_1!F17</f>
        <v>132.43554709</v>
      </c>
      <c r="G17" s="430">
        <f>OUT_1!G17</f>
        <v>80.500620450000014</v>
      </c>
      <c r="H17" s="430">
        <f>OUT_1!H17</f>
        <v>0</v>
      </c>
      <c r="I17" s="430">
        <f>OUT_1!I17</f>
        <v>7.5885701299999999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28.358008470000001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7269.9681722700007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1.1039551699999999</v>
      </c>
      <c r="AR17" s="430">
        <f>OUT_1!AR17</f>
        <v>4.3546196100000003</v>
      </c>
      <c r="AS17" s="430">
        <f>OUT_1!AS17</f>
        <v>14542.544181649997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75635.460822279987</v>
      </c>
      <c r="E18" s="430">
        <f>OUT_1!E18</f>
        <v>29141.88674983001</v>
      </c>
      <c r="F18" s="430">
        <f>OUT_1!F18</f>
        <v>529.90440699999999</v>
      </c>
      <c r="G18" s="430">
        <f>OUT_1!G18</f>
        <v>312.37384813000011</v>
      </c>
      <c r="H18" s="430">
        <f>OUT_1!H18</f>
        <v>482.75436553999998</v>
      </c>
      <c r="I18" s="430">
        <f>OUT_1!I18</f>
        <v>32.7080397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3.8596310599999999</v>
      </c>
      <c r="R18" s="430">
        <f>OUT_1!R18</f>
        <v>0.16610489000000001</v>
      </c>
      <c r="S18" s="430">
        <f>OUT_1!S18</f>
        <v>0</v>
      </c>
      <c r="T18" s="430">
        <f>OUT_1!T18</f>
        <v>12.010999999999999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28.358008470000001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55014.649351570086</v>
      </c>
      <c r="AK18" s="430">
        <f>OUT_1!AK18</f>
        <v>0</v>
      </c>
      <c r="AL18" s="430">
        <f>OUT_1!AL18</f>
        <v>0.35515743999999999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2.2074263799999998</v>
      </c>
      <c r="AR18" s="430">
        <f>OUT_1!AR18</f>
        <v>277.21491721999996</v>
      </c>
      <c r="AS18" s="430">
        <f>OUT_1!AS18</f>
        <v>80748.425914755018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75635.460822279987</v>
      </c>
      <c r="E19" s="436">
        <f t="shared" si="0"/>
        <v>29141.88674983001</v>
      </c>
      <c r="F19" s="436">
        <f t="shared" si="0"/>
        <v>529.90440699999999</v>
      </c>
      <c r="G19" s="436">
        <f t="shared" si="0"/>
        <v>312.37384813000011</v>
      </c>
      <c r="H19" s="436">
        <f t="shared" si="0"/>
        <v>482.75436553999998</v>
      </c>
      <c r="I19" s="436">
        <f t="shared" si="0"/>
        <v>32.7080397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4618.3491177799997</v>
      </c>
      <c r="E29" s="430">
        <f>OUT_1!E29</f>
        <v>3845.57771435</v>
      </c>
      <c r="F29" s="430">
        <f>OUT_1!F29</f>
        <v>0</v>
      </c>
      <c r="G29" s="430">
        <f>OUT_1!G29</f>
        <v>29.785996950000001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8406.4770899299983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8463.9268321300005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14131.713615439998</v>
      </c>
      <c r="E30" s="430">
        <f>OUT_1!E30</f>
        <v>11032.349671160002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9923.0828607399981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17626.43611835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5415.082967000003</v>
      </c>
      <c r="E31" s="430">
        <f>OUT_1!E31</f>
        <v>5226.9649637900002</v>
      </c>
      <c r="F31" s="430">
        <f>OUT_1!F31</f>
        <v>45.002819240000001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409.52628678999992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5548.2885184100014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24165.14570022</v>
      </c>
      <c r="E32" s="430">
        <f>OUT_1!E32</f>
        <v>20104.892349300004</v>
      </c>
      <c r="F32" s="430">
        <f>OUT_1!F32</f>
        <v>45.002819240000001</v>
      </c>
      <c r="G32" s="430">
        <f>OUT_1!G32</f>
        <v>29.785996950000001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18739.086237459993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31638.651468889999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24165.14570022</v>
      </c>
      <c r="E33" s="436">
        <f t="shared" si="1"/>
        <v>20104.892349300004</v>
      </c>
      <c r="F33" s="436">
        <f t="shared" si="1"/>
        <v>45.002819240000001</v>
      </c>
      <c r="G33" s="436">
        <f t="shared" si="1"/>
        <v>29.785996950000001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259.43964203000002</v>
      </c>
      <c r="E36" s="430">
        <f>OUT_1!E36</f>
        <v>14.314561220000002</v>
      </c>
      <c r="F36" s="430">
        <f>OUT_1!F36</f>
        <v>10.98032246</v>
      </c>
      <c r="G36" s="430">
        <f>OUT_1!G36</f>
        <v>28.895996950000001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206.38389043000001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273.75420325000005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326.83226444999997</v>
      </c>
      <c r="E37" s="430">
        <f>OUT_1!E37</f>
        <v>75.12309277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205.12304383999998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401.95535722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1851.3958285900003</v>
      </c>
      <c r="E38" s="430">
        <f>OUT_1!E38</f>
        <v>353.17182404999994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2186.5951825100005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2195.5814175750002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2437.6677350700002</v>
      </c>
      <c r="E39" s="430">
        <f>OUT_1!E39</f>
        <v>442.60947803999994</v>
      </c>
      <c r="F39" s="430">
        <f>OUT_1!F39</f>
        <v>55.983141700000004</v>
      </c>
      <c r="G39" s="430">
        <f>OUT_1!G39</f>
        <v>98.243510850000007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2598.1021167800004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2871.290978045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442.60947803999994</v>
      </c>
      <c r="F40" s="436">
        <f t="shared" si="2"/>
        <v>55.983141700000004</v>
      </c>
      <c r="G40" s="436">
        <f t="shared" si="2"/>
        <v>98.243510850000007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26602.813435290002</v>
      </c>
      <c r="E42" s="430">
        <f t="shared" si="3"/>
        <v>20547.501827340006</v>
      </c>
      <c r="F42" s="430">
        <f t="shared" si="3"/>
        <v>100.98596094000001</v>
      </c>
      <c r="G42" s="430">
        <f t="shared" si="3"/>
        <v>128.0295078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21337.188354239992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34509.942446934998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102238.27425756998</v>
      </c>
      <c r="E47" s="431">
        <f t="shared" si="4"/>
        <v>49689.388577170015</v>
      </c>
      <c r="F47" s="431">
        <f t="shared" si="4"/>
        <v>630.89036794000003</v>
      </c>
      <c r="G47" s="431">
        <f t="shared" si="4"/>
        <v>440.40335593000009</v>
      </c>
      <c r="H47" s="431">
        <f t="shared" si="4"/>
        <v>482.75436553999998</v>
      </c>
      <c r="I47" s="431">
        <f t="shared" si="4"/>
        <v>32.7080397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3.8596310599999999</v>
      </c>
      <c r="R47" s="431">
        <f t="shared" si="4"/>
        <v>0.16610489000000001</v>
      </c>
      <c r="S47" s="431">
        <f t="shared" si="4"/>
        <v>0</v>
      </c>
      <c r="T47" s="431">
        <f t="shared" si="4"/>
        <v>12.010999999999999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28.358008470000001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76351.837705810074</v>
      </c>
      <c r="AK47" s="431">
        <f t="shared" si="4"/>
        <v>0</v>
      </c>
      <c r="AL47" s="431">
        <f t="shared" si="4"/>
        <v>0.35515743999999999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2.2074263799999998</v>
      </c>
      <c r="AR47" s="431">
        <f t="shared" si="4"/>
        <v>580.58072547999996</v>
      </c>
      <c r="AS47" s="431">
        <f t="shared" si="4"/>
        <v>115258.36836169002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102238.27425756998</v>
      </c>
      <c r="E48" s="390">
        <f t="shared" si="5"/>
        <v>49689.388577170015</v>
      </c>
      <c r="F48" s="390">
        <f t="shared" si="5"/>
        <v>630.89036794000003</v>
      </c>
      <c r="G48" s="390">
        <f t="shared" si="5"/>
        <v>440.40335593000009</v>
      </c>
      <c r="H48" s="390">
        <f t="shared" si="5"/>
        <v>482.75436553999998</v>
      </c>
      <c r="I48" s="390">
        <f t="shared" si="5"/>
        <v>32.7080397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10122.054962730006</v>
      </c>
      <c r="E18" s="430">
        <f>OUT_4!E18</f>
        <v>5935.9205608100001</v>
      </c>
      <c r="F18" s="430">
        <f>OUT_4!F18</f>
        <v>142.67892578999999</v>
      </c>
      <c r="G18" s="430">
        <f>OUT_4!G18</f>
        <v>564.07005799000001</v>
      </c>
      <c r="H18" s="430">
        <f>OUT_4!H18</f>
        <v>7899.8567741400002</v>
      </c>
      <c r="I18" s="430">
        <f>OUT_4!I18</f>
        <v>0</v>
      </c>
      <c r="J18" s="430">
        <f>OUT_4!J18</f>
        <v>183.63712634000004</v>
      </c>
      <c r="K18" s="430">
        <f>OUT_4!K18</f>
        <v>90.117076909999994</v>
      </c>
      <c r="L18" s="430">
        <f>OUT_4!L18</f>
        <v>0</v>
      </c>
      <c r="M18" s="430">
        <f>OUT_4!M18</f>
        <v>10869.762147060006</v>
      </c>
      <c r="N18" s="430">
        <f>OUT_4!N18</f>
        <v>13925.894411860001</v>
      </c>
      <c r="O18" s="430">
        <f>OUT_4!O18</f>
        <v>142.67892578999999</v>
      </c>
    </row>
    <row r="19" spans="1:16" s="376" customFormat="1" ht="15">
      <c r="A19" s="385"/>
      <c r="B19" s="444" t="s">
        <v>158</v>
      </c>
      <c r="C19" s="445"/>
      <c r="D19" s="430">
        <f>OUT_4!D19</f>
        <v>39454.121821840032</v>
      </c>
      <c r="E19" s="430">
        <f>OUT_4!E19</f>
        <v>10013.545952450007</v>
      </c>
      <c r="F19" s="430">
        <f>OUT_4!F19</f>
        <v>537.55950946999997</v>
      </c>
      <c r="G19" s="430">
        <f>OUT_4!G19</f>
        <v>10165.897115409996</v>
      </c>
      <c r="H19" s="430">
        <f>OUT_4!H19</f>
        <v>7460.5390029300006</v>
      </c>
      <c r="I19" s="430">
        <f>OUT_4!I19</f>
        <v>0</v>
      </c>
      <c r="J19" s="430">
        <f>OUT_4!J19</f>
        <v>252.26333112000006</v>
      </c>
      <c r="K19" s="430">
        <f>OUT_4!K19</f>
        <v>149.69202609999996</v>
      </c>
      <c r="L19" s="430">
        <f>OUT_4!L19</f>
        <v>0</v>
      </c>
      <c r="M19" s="430">
        <f>OUT_4!M19</f>
        <v>49872.282268370029</v>
      </c>
      <c r="N19" s="430">
        <f>OUT_4!N19</f>
        <v>17623.776981480009</v>
      </c>
      <c r="O19" s="430">
        <f>OUT_4!O19</f>
        <v>537.55950946999997</v>
      </c>
    </row>
    <row r="20" spans="1:16" s="376" customFormat="1" ht="15">
      <c r="A20" s="382"/>
      <c r="B20" s="386" t="s">
        <v>159</v>
      </c>
      <c r="C20" s="386"/>
      <c r="D20" s="430">
        <f>OUT_4!D20</f>
        <v>12329.875076950004</v>
      </c>
      <c r="E20" s="430">
        <f>OUT_4!E20</f>
        <v>2201.2800159500011</v>
      </c>
      <c r="F20" s="430">
        <f>OUT_4!F20</f>
        <v>11.389088749999999</v>
      </c>
      <c r="G20" s="430">
        <f>OUT_4!G20</f>
        <v>5221.2444870300023</v>
      </c>
      <c r="H20" s="430">
        <f>OUT_4!H20</f>
        <v>314.94627235000002</v>
      </c>
      <c r="I20" s="430">
        <f>OUT_4!I20</f>
        <v>12.097759030000001</v>
      </c>
      <c r="J20" s="430">
        <f>OUT_4!J20</f>
        <v>1510.6057100750002</v>
      </c>
      <c r="K20" s="430">
        <f>OUT_4!K20</f>
        <v>669.80512381000005</v>
      </c>
      <c r="L20" s="430">
        <f>OUT_4!L20</f>
        <v>15.170583690000001</v>
      </c>
      <c r="M20" s="430">
        <f>OUT_4!M20</f>
        <v>19061.725274055007</v>
      </c>
      <c r="N20" s="430">
        <f>OUT_4!N20</f>
        <v>3186.0314121100014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61906.051861520042</v>
      </c>
      <c r="E21" s="431">
        <f>OUT_4!E21</f>
        <v>18150.74652921001</v>
      </c>
      <c r="F21" s="431">
        <f>OUT_4!F21</f>
        <v>691.62752401</v>
      </c>
      <c r="G21" s="431">
        <f>OUT_4!G21</f>
        <v>15951.211660429999</v>
      </c>
      <c r="H21" s="431">
        <f>OUT_4!H21</f>
        <v>15675.34204942</v>
      </c>
      <c r="I21" s="431">
        <f>OUT_4!I21</f>
        <v>12.097759030000001</v>
      </c>
      <c r="J21" s="431">
        <f>OUT_4!J21</f>
        <v>1946.5061675350003</v>
      </c>
      <c r="K21" s="431">
        <f>OUT_4!K21</f>
        <v>909.61422682</v>
      </c>
      <c r="L21" s="431">
        <f>OUT_4!L21</f>
        <v>15.170583690000001</v>
      </c>
      <c r="M21" s="431">
        <f>OUT_4!M21</f>
        <v>79803.769689485038</v>
      </c>
      <c r="N21" s="431">
        <f>OUT_4!N21</f>
        <v>34735.702805450012</v>
      </c>
      <c r="O21" s="431">
        <f>OUT_4!O21</f>
        <v>718.89586672999997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15380.666335120011</v>
      </c>
      <c r="E15" s="227">
        <v>3505.8022253700005</v>
      </c>
      <c r="F15" s="225">
        <v>6.72517444</v>
      </c>
      <c r="G15" s="227">
        <v>97.719626669999997</v>
      </c>
      <c r="H15" s="227">
        <v>113.80020691</v>
      </c>
      <c r="I15" s="227">
        <v>6.3576859999999999E-2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13233.563775250022</v>
      </c>
      <c r="AK15" s="227"/>
      <c r="AL15" s="227">
        <v>0.35515743999999999</v>
      </c>
      <c r="AM15" s="227"/>
      <c r="AN15" s="227"/>
      <c r="AO15" s="227"/>
      <c r="AP15" s="227"/>
      <c r="AQ15" s="227"/>
      <c r="AR15" s="227">
        <v>39.670820629999994</v>
      </c>
      <c r="AS15" s="295">
        <f>SUM(D15:AR15)/2</f>
        <v>16200.654449345016</v>
      </c>
    </row>
    <row r="16" spans="1:62" s="23" customFormat="1" ht="18" customHeight="1">
      <c r="A16" s="26"/>
      <c r="B16" s="51" t="s">
        <v>106</v>
      </c>
      <c r="C16" s="328"/>
      <c r="D16" s="227">
        <v>47917.83371051999</v>
      </c>
      <c r="E16" s="227">
        <v>16412.266430990006</v>
      </c>
      <c r="F16" s="227">
        <v>390.74368547000006</v>
      </c>
      <c r="G16" s="227">
        <v>134.1536010100001</v>
      </c>
      <c r="H16" s="227">
        <v>368.95415862999999</v>
      </c>
      <c r="I16" s="225">
        <v>25.055892710000002</v>
      </c>
      <c r="J16" s="227"/>
      <c r="K16" s="227"/>
      <c r="L16" s="227"/>
      <c r="M16" s="227"/>
      <c r="N16" s="227"/>
      <c r="O16" s="227"/>
      <c r="P16" s="227"/>
      <c r="Q16" s="227">
        <v>3.8596310599999999</v>
      </c>
      <c r="R16" s="227">
        <v>0.16610489000000001</v>
      </c>
      <c r="S16" s="227"/>
      <c r="T16" s="227">
        <v>12.010999999999999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34511.117404050055</v>
      </c>
      <c r="AK16" s="227"/>
      <c r="AL16" s="227"/>
      <c r="AM16" s="227"/>
      <c r="AN16" s="227"/>
      <c r="AO16" s="227"/>
      <c r="AP16" s="227"/>
      <c r="AQ16" s="227">
        <v>1.1034712099999999</v>
      </c>
      <c r="AR16" s="227">
        <v>233.18947697999999</v>
      </c>
      <c r="AS16" s="295">
        <f>SUM(D16:AR16)/2</f>
        <v>50005.227283760018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12336.960776639989</v>
      </c>
      <c r="E17" s="227">
        <v>9223.8180934700013</v>
      </c>
      <c r="F17" s="227">
        <v>132.43554709</v>
      </c>
      <c r="G17" s="227">
        <v>80.500620450000014</v>
      </c>
      <c r="H17" s="227"/>
      <c r="I17" s="227">
        <v>7.5885701299999999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28.358008470000001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7269.9681722700007</v>
      </c>
      <c r="AK17" s="227"/>
      <c r="AL17" s="227"/>
      <c r="AM17" s="227"/>
      <c r="AN17" s="227"/>
      <c r="AO17" s="227"/>
      <c r="AP17" s="227"/>
      <c r="AQ17" s="227">
        <v>1.1039551699999999</v>
      </c>
      <c r="AR17" s="227">
        <v>4.3546196100000003</v>
      </c>
      <c r="AS17" s="295">
        <f>SUM(D17:AR17)/2</f>
        <v>14542.544181649997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75635.460822279987</v>
      </c>
      <c r="E18" s="295">
        <f t="shared" si="0"/>
        <v>29141.88674983001</v>
      </c>
      <c r="F18" s="295">
        <f t="shared" si="0"/>
        <v>529.90440699999999</v>
      </c>
      <c r="G18" s="295">
        <f t="shared" si="0"/>
        <v>312.37384813000011</v>
      </c>
      <c r="H18" s="295">
        <f t="shared" si="0"/>
        <v>482.75436553999998</v>
      </c>
      <c r="I18" s="295">
        <f t="shared" si="0"/>
        <v>32.7080397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3.8596310599999999</v>
      </c>
      <c r="R18" s="295">
        <f t="shared" si="0"/>
        <v>0.16610489000000001</v>
      </c>
      <c r="S18" s="295">
        <f t="shared" si="0"/>
        <v>0</v>
      </c>
      <c r="T18" s="295">
        <f t="shared" si="0"/>
        <v>12.010999999999999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28.358008470000001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55014.649351570086</v>
      </c>
      <c r="AK18" s="295">
        <f t="shared" si="0"/>
        <v>0</v>
      </c>
      <c r="AL18" s="295">
        <f t="shared" si="0"/>
        <v>0.35515743999999999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2.2074263799999998</v>
      </c>
      <c r="AR18" s="295">
        <f t="shared" si="0"/>
        <v>277.21491721999996</v>
      </c>
      <c r="AS18" s="295">
        <f>SUM(D18:AR18)/2</f>
        <v>80748.425914755018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80748.425914755018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4618.3491177799997</v>
      </c>
      <c r="E29" s="227">
        <v>3845.57771435</v>
      </c>
      <c r="F29" s="227"/>
      <c r="G29" s="227">
        <v>29.785996950000001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8406.4770899299983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8463.9268321300005</v>
      </c>
    </row>
    <row r="30" spans="1:62" s="17" customFormat="1" ht="18" customHeight="1">
      <c r="A30" s="24"/>
      <c r="B30" s="51" t="s">
        <v>106</v>
      </c>
      <c r="C30" s="25"/>
      <c r="D30" s="227">
        <v>14131.713615439998</v>
      </c>
      <c r="E30" s="227">
        <v>11032.349671160002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9923.0828607399981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17626.43611835</v>
      </c>
    </row>
    <row r="31" spans="1:62" s="17" customFormat="1" ht="18" customHeight="1">
      <c r="A31" s="20"/>
      <c r="B31" s="51" t="s">
        <v>107</v>
      </c>
      <c r="C31" s="25"/>
      <c r="D31" s="227">
        <v>5415.082967000003</v>
      </c>
      <c r="E31" s="227">
        <v>5226.9649637900002</v>
      </c>
      <c r="F31" s="227">
        <v>45.002819240000001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409.52628678999992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5548.2885184100014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24165.14570022</v>
      </c>
      <c r="E32" s="295">
        <f t="shared" si="2"/>
        <v>20104.892349300004</v>
      </c>
      <c r="F32" s="295">
        <f t="shared" si="2"/>
        <v>45.002819240000001</v>
      </c>
      <c r="G32" s="295">
        <f t="shared" si="2"/>
        <v>29.785996950000001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18739.086237459993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31638.651468889999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31638.651468889999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259.43964203000002</v>
      </c>
      <c r="E36" s="227">
        <v>14.314561220000002</v>
      </c>
      <c r="F36" s="227">
        <v>10.98032246</v>
      </c>
      <c r="G36" s="227">
        <v>28.895996950000001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206.38389043000001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273.75420325000005</v>
      </c>
    </row>
    <row r="37" spans="1:62" s="17" customFormat="1" ht="18" customHeight="1">
      <c r="A37" s="24"/>
      <c r="B37" s="51" t="s">
        <v>106</v>
      </c>
      <c r="C37" s="25"/>
      <c r="D37" s="227">
        <v>326.83226444999997</v>
      </c>
      <c r="E37" s="227">
        <v>75.12309277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205.12304383999998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401.95535722</v>
      </c>
    </row>
    <row r="38" spans="1:62" s="17" customFormat="1" ht="18" customHeight="1">
      <c r="A38" s="20"/>
      <c r="B38" s="51" t="s">
        <v>107</v>
      </c>
      <c r="C38" s="25"/>
      <c r="D38" s="227">
        <v>1851.3958285900003</v>
      </c>
      <c r="E38" s="227">
        <v>353.17182404999994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2186.5951825100005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2195.5814175750002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2437.6677350700002</v>
      </c>
      <c r="E39" s="295">
        <f t="shared" si="3"/>
        <v>442.60947803999994</v>
      </c>
      <c r="F39" s="295">
        <f t="shared" si="3"/>
        <v>55.983141700000004</v>
      </c>
      <c r="G39" s="295">
        <f t="shared" si="3"/>
        <v>98.243510850000007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2598.1021167800004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2871.290978045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2871.290978045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26602.813435290002</v>
      </c>
      <c r="E42" s="295">
        <f>+SUM(E39,E32)</f>
        <v>20547.501827340006</v>
      </c>
      <c r="F42" s="295">
        <f>+SUM(F39,F32)</f>
        <v>100.98596094000001</v>
      </c>
      <c r="G42" s="295">
        <f>+SUM(G39,G32)</f>
        <v>128.0295078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21337.188354239992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34509.942446934998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102238.27425756998</v>
      </c>
      <c r="E46" s="296">
        <f t="shared" si="5"/>
        <v>49689.388577170015</v>
      </c>
      <c r="F46" s="296">
        <f t="shared" si="5"/>
        <v>630.89036794000003</v>
      </c>
      <c r="G46" s="296">
        <f t="shared" si="5"/>
        <v>440.40335593000009</v>
      </c>
      <c r="H46" s="296">
        <f t="shared" si="5"/>
        <v>482.75436553999998</v>
      </c>
      <c r="I46" s="296">
        <f t="shared" si="5"/>
        <v>32.7080397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3.8596310599999999</v>
      </c>
      <c r="R46" s="296">
        <f t="shared" si="5"/>
        <v>0.16610489000000001</v>
      </c>
      <c r="S46" s="296">
        <f t="shared" si="5"/>
        <v>0</v>
      </c>
      <c r="T46" s="296">
        <f t="shared" si="5"/>
        <v>12.010999999999999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28.358008470000001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76351.837705810074</v>
      </c>
      <c r="AK46" s="296">
        <f t="shared" si="5"/>
        <v>0</v>
      </c>
      <c r="AL46" s="296">
        <f t="shared" si="5"/>
        <v>0.35515743999999999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2.2074263799999998</v>
      </c>
      <c r="AR46" s="296">
        <f t="shared" si="5"/>
        <v>580.58072547999996</v>
      </c>
      <c r="AS46" s="296">
        <f>+SUM(AS42,AS25,AS18,AS44)</f>
        <v>115258.36836169002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115258.36836169002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10122.054962730006</v>
      </c>
      <c r="E18" s="315">
        <v>5935.9205608100001</v>
      </c>
      <c r="F18" s="315">
        <v>142.67892578999999</v>
      </c>
      <c r="G18" s="315">
        <v>564.07005799000001</v>
      </c>
      <c r="H18" s="315">
        <v>7899.8567741400002</v>
      </c>
      <c r="I18" s="315">
        <v>0</v>
      </c>
      <c r="J18" s="315">
        <v>183.63712634000004</v>
      </c>
      <c r="K18" s="315">
        <v>90.117076909999994</v>
      </c>
      <c r="L18" s="316">
        <v>0</v>
      </c>
      <c r="M18" s="297">
        <f t="shared" ref="M18:O20" si="0">+SUM(D18,G18,J18)</f>
        <v>10869.762147060006</v>
      </c>
      <c r="N18" s="297">
        <f>+SUM(E18,H18,K18)</f>
        <v>13925.894411860001</v>
      </c>
      <c r="O18" s="297">
        <f>+SUM(F18,I18,L18)</f>
        <v>142.67892578999999</v>
      </c>
    </row>
    <row r="19" spans="1:15" s="17" customFormat="1" ht="18" customHeight="1">
      <c r="A19" s="24"/>
      <c r="B19" s="51" t="s">
        <v>106</v>
      </c>
      <c r="C19" s="25"/>
      <c r="D19" s="315">
        <v>39454.121821840032</v>
      </c>
      <c r="E19" s="315">
        <v>10013.545952450007</v>
      </c>
      <c r="F19" s="315">
        <v>537.55950946999997</v>
      </c>
      <c r="G19" s="315">
        <v>10165.897115409996</v>
      </c>
      <c r="H19" s="315">
        <v>7460.5390029300006</v>
      </c>
      <c r="I19" s="315">
        <v>0</v>
      </c>
      <c r="J19" s="315">
        <v>252.26333112000006</v>
      </c>
      <c r="K19" s="315">
        <v>149.69202609999996</v>
      </c>
      <c r="L19" s="316">
        <v>0</v>
      </c>
      <c r="M19" s="297">
        <f t="shared" si="0"/>
        <v>49872.282268370029</v>
      </c>
      <c r="N19" s="297">
        <f>+SUM(E19,H19,K19)</f>
        <v>17623.776981480009</v>
      </c>
      <c r="O19" s="297">
        <f>+SUM(F19,I19,L19)</f>
        <v>537.55950946999997</v>
      </c>
    </row>
    <row r="20" spans="1:15" s="17" customFormat="1" ht="18" customHeight="1">
      <c r="A20" s="20"/>
      <c r="B20" s="51" t="s">
        <v>107</v>
      </c>
      <c r="C20" s="25"/>
      <c r="D20" s="315">
        <v>12329.875076950004</v>
      </c>
      <c r="E20" s="315">
        <v>2201.2800159500011</v>
      </c>
      <c r="F20" s="315">
        <v>11.389088749999999</v>
      </c>
      <c r="G20" s="315">
        <v>5221.2444870300023</v>
      </c>
      <c r="H20" s="315">
        <v>314.94627235000002</v>
      </c>
      <c r="I20" s="315">
        <v>12.097759030000001</v>
      </c>
      <c r="J20" s="315">
        <v>1510.6057100750002</v>
      </c>
      <c r="K20" s="315">
        <v>669.80512381000005</v>
      </c>
      <c r="L20" s="316">
        <v>15.170583690000001</v>
      </c>
      <c r="M20" s="297">
        <f t="shared" si="0"/>
        <v>19061.725274055007</v>
      </c>
      <c r="N20" s="297">
        <f t="shared" si="0"/>
        <v>3186.0314121100014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61906.051861520042</v>
      </c>
      <c r="E21" s="296">
        <f t="shared" ref="E21:K21" si="1">+SUM(E18:E20)</f>
        <v>18150.74652921001</v>
      </c>
      <c r="F21" s="296">
        <f t="shared" si="1"/>
        <v>691.62752401</v>
      </c>
      <c r="G21" s="296">
        <f t="shared" si="1"/>
        <v>15951.211660429999</v>
      </c>
      <c r="H21" s="296">
        <f t="shared" si="1"/>
        <v>15675.34204942</v>
      </c>
      <c r="I21" s="296">
        <f>+SUM(I18:I20)</f>
        <v>12.097759030000001</v>
      </c>
      <c r="J21" s="296">
        <f>+SUM(J18:J20)</f>
        <v>1946.5061675350003</v>
      </c>
      <c r="K21" s="296">
        <f t="shared" si="1"/>
        <v>909.61422682</v>
      </c>
      <c r="L21" s="313">
        <f>+SUM(L18:L20)</f>
        <v>15.170583690000001</v>
      </c>
      <c r="M21" s="314">
        <f>+SUM(M18:M20)</f>
        <v>79803.769689485038</v>
      </c>
      <c r="N21" s="296">
        <f>+SUM(N18:N20)</f>
        <v>34735.702805450012</v>
      </c>
      <c r="O21" s="296">
        <f>+SUM(O18:O20)</f>
        <v>718.89586672999997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2019-10-01T14:38:09Z</dcterms:created>
  <dcterms:modified xsi:type="dcterms:W3CDTF">2019-10-01T14:38:09Z</dcterms:modified>
  <cp:category/>
</cp:coreProperties>
</file>