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210101\Out\"/>
    </mc:Choice>
  </mc:AlternateContent>
  <bookViews>
    <workbookView xWindow="0" yWindow="0" windowWidth="16320" windowHeight="564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M314" i="1"/>
  <c r="L314" i="1"/>
  <c r="K314" i="1"/>
  <c r="J314" i="1"/>
  <c r="I314" i="1"/>
  <c r="H314" i="1"/>
  <c r="G314" i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L271" i="1"/>
  <c r="K271" i="1"/>
  <c r="J271" i="1"/>
  <c r="I271" i="1"/>
  <c r="H271" i="1"/>
  <c r="G271" i="1"/>
  <c r="O270" i="1"/>
  <c r="O271" i="1" s="1"/>
  <c r="N270" i="1"/>
  <c r="N271" i="1" s="1"/>
  <c r="M270" i="1"/>
  <c r="M271" i="1" s="1"/>
  <c r="L270" i="1"/>
  <c r="K270" i="1"/>
  <c r="J270" i="1"/>
  <c r="I270" i="1"/>
  <c r="H270" i="1"/>
  <c r="G270" i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N258" i="1"/>
  <c r="O257" i="1"/>
  <c r="O258" i="1" s="1"/>
  <c r="N257" i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G149" i="1"/>
  <c r="F149" i="1"/>
  <c r="O148" i="1"/>
  <c r="N148" i="1"/>
  <c r="M148" i="1"/>
  <c r="L148" i="1"/>
  <c r="K148" i="1"/>
  <c r="J148" i="1"/>
  <c r="I148" i="1"/>
  <c r="H148" i="1"/>
  <c r="G148" i="1"/>
  <c r="F148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G134" i="1"/>
  <c r="F134" i="1"/>
  <c r="O133" i="1"/>
  <c r="N133" i="1"/>
  <c r="M133" i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M65" i="1"/>
  <c r="G65" i="1"/>
  <c r="O64" i="1"/>
  <c r="N64" i="1"/>
  <c r="M64" i="1"/>
  <c r="L64" i="1"/>
  <c r="K64" i="1"/>
  <c r="K65" i="1" s="1"/>
  <c r="J64" i="1"/>
  <c r="J65" i="1" s="1"/>
  <c r="I64" i="1"/>
  <c r="H64" i="1"/>
  <c r="H65" i="1" s="1"/>
  <c r="G64" i="1"/>
  <c r="F64" i="1"/>
  <c r="H316" i="1" l="1"/>
  <c r="N316" i="1"/>
  <c r="K316" i="1"/>
  <c r="G316" i="1"/>
  <c r="M316" i="1"/>
  <c r="L316" i="1"/>
  <c r="I316" i="1"/>
  <c r="O316" i="1"/>
  <c r="K312" i="1"/>
  <c r="J316" i="1"/>
  <c r="H312" i="1"/>
  <c r="N65" i="1"/>
  <c r="N312" i="1" s="1"/>
  <c r="G312" i="1"/>
  <c r="M312" i="1"/>
  <c r="J312" i="1"/>
  <c r="F65" i="1"/>
  <c r="L65" i="1"/>
  <c r="I65" i="1"/>
  <c r="O65" i="1"/>
  <c r="O312" i="1"/>
  <c r="I312" i="1" l="1"/>
  <c r="F312" i="1"/>
  <c r="L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<sst xmlns="http://schemas.openxmlformats.org/spreadsheetml/2006/main" count="1442" uniqueCount="834">
  <si>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</si>
  <si>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</si>
  <si>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</si>
  <si>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</si>
  <si>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</si>
  <si>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</si>
  <si>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</si>
  <si>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</si>
  <si>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</si>
  <si>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</si>
  <si>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</si>
  <si>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</si>
  <si>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</si>
  <si>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</si>
  <si>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</si>
  <si>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</si>
  <si>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</si>
  <si>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</si>
  <si>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</si>
  <si>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</si>
  <si>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</si>
  <si>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</si>
  <si>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</si>
  <si>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</si>
  <si>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</si>
  <si>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</si>
  <si>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</si>
  <si>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</si>
  <si>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</si>
  <si>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</si>
  <si>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</si>
  <si>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</si>
  <si>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c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</si>
  <si>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</si>
  <si>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</si>
  <si>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</si>
  <si>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</si>
  <si>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</si>
  <si>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</si>
  <si>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</si>
  <si>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</si>
  <si>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</si>
  <si>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</si>
  <si>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</si>
  <si>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</si>
  <si>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</si>
  <si>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</si>
  <si>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</si>
  <si>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</si>
  <si>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</si>
  <si>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</si>
  <si>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</si>
  <si>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</si>
  <si>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</si>
  <si>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</si>
  <si>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</si>
  <si>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</si>
  <si>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</si>
  <si>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</si>
  <si>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</si>
  <si>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</si>
  <si>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</si>
  <si>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</si>
  <si>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</si>
  <si>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</si>
  <si>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</si>
  <si>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</si>
  <si>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</si>
  <si>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</si>
  <si>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</si>
  <si>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</si>
  <si>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</si>
  <si>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</si>
  <si>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</si>
  <si>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</si>
  <si>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</si>
  <si>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</si>
  <si>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</si>
  <si>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</si>
  <si>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</si>
  <si>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</si>
  <si>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</si>
  <si>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</si>
  <si>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</si>
  <si>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</si>
  <si>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</si>
  <si>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</si>
  <si>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</si>
  <si>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</si>
  <si>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</si>
  <si>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</si>
  <si>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</si>
  <si>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</si>
  <si>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</si>
  <si>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</si>
  <si>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</si>
  <si>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</si>
  <si>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</si>
  <si>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</si>
  <si>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</si>
  <si>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</si>
  <si>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</si>
  <si>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</si>
  <si>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</si>
  <si>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</si>
  <si>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</si>
  <si>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</si>
  <si>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</si>
  <si>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</si>
  <si>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</si>
  <si>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</si>
  <si>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</si>
  <si>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</si>
  <si>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</si>
  <si>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</si>
  <si>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</si>
  <si>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</si>
  <si>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</si>
  <si>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</si>
  <si>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</si>
  <si>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</si>
  <si>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</si>
  <si>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</si>
  <si>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</si>
  <si>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</si>
  <si>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</si>
  <si>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</si>
  <si>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</si>
  <si>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</si>
  <si>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</si>
  <si>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</si>
  <si>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</si>
  <si>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</si>
  <si>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</si>
  <si>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</si>
  <si>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</si>
  <si>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</si>
  <si>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</si>
  <si>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</si>
  <si>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</si>
  <si>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</si>
  <si>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</si>
  <si>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</si>
  <si>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</si>
  <si>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</si>
  <si>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</si>
  <si>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</si>
  <si>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</si>
  <si>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</si>
  <si>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</si>
  <si>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</si>
  <si>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</si>
  <si>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</si>
  <si>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</si>
  <si>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</si>
  <si>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</si>
  <si>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</si>
  <si>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</si>
  <si>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</si>
  <si>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</si>
  <si>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</si>
  <si>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</si>
  <si>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</si>
  <si>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</si>
  <si>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</si>
  <si>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</si>
  <si>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</si>
  <si>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</si>
  <si>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</si>
  <si>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</si>
  <si>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</si>
  <si>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</si>
  <si>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</si>
  <si>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</si>
  <si>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</si>
  <si>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</si>
  <si>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</si>
  <si>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</si>
  <si>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</si>
  <si>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</si>
  <si>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</si>
  <si>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</si>
  <si>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</si>
  <si>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</si>
  <si>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</si>
  <si>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</si>
  <si>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</si>
  <si>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</si>
  <si>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</si>
  <si>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</si>
  <si>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</si>
  <si>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</si>
  <si>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</si>
  <si>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</si>
  <si>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</si>
  <si>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</si>
  <si>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</si>
  <si>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</si>
  <si>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</si>
  <si>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</si>
  <si>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</si>
  <si>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</si>
  <si>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</si>
  <si>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</si>
  <si>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</si>
  <si>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</si>
  <si>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</si>
  <si>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</si>
  <si>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</si>
  <si>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</si>
  <si>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</si>
  <si>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</si>
  <si>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</si>
  <si>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</si>
  <si>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</si>
  <si>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</si>
  <si>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</si>
  <si>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</si>
  <si>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</si>
  <si>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</si>
  <si>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</si>
  <si>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</si>
  <si>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</si>
  <si>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</si>
  <si>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</si>
  <si>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</si>
  <si>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</si>
  <si>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</si>
  <si>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</si>
  <si>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</si>
  <si>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</si>
  <si>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</si>
  <si>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</si>
  <si>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</si>
  <si>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</si>
  <si>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</si>
  <si>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</si>
  <si>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</si>
  <si>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</si>
  <si>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</si>
  <si>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</si>
  <si>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</si>
  <si>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</si>
  <si>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</si>
  <si>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</si>
  <si>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</si>
  <si>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</si>
  <si>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</si>
  <si>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</si>
  <si>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</si>
  <si>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</si>
  <si>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</si>
  <si>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</si>
  <si>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</si>
  <si>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</si>
  <si>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</si>
  <si>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</si>
  <si>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</si>
  <si>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</si>
  <si>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</si>
  <si>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</si>
  <si>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</si>
  <si>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</si>
  <si>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</si>
  <si>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</si>
  <si>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</si>
  <si>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</si>
  <si>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</si>
  <si>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</si>
  <si>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</si>
  <si>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</si>
  <si>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</si>
  <si>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</si>
  <si>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</si>
  <si>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</si>
  <si>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</si>
  <si>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</si>
  <si>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</si>
  <si>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</si>
  <si>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</si>
  <si>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</si>
  <si>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</si>
  <si>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</si>
  <si>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</si>
  <si>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</si>
  <si>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</si>
  <si>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</si>
  <si>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</si>
  <si>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</si>
  <si>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</si>
  <si>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</si>
  <si>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</si>
  <si>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</si>
  <si>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</si>
  <si>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</si>
  <si>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</si>
  <si>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</si>
  <si>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</si>
  <si>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</si>
  <si>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</si>
  <si>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</si>
  <si>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</si>
  <si>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</si>
  <si>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</si>
  <si>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</si>
  <si>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</si>
  <si>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</si>
  <si>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</si>
  <si>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</si>
  <si>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</si>
  <si>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</si>
  <si>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</si>
  <si>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</si>
  <si>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</si>
  <si>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</si>
  <si>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</si>
  <si>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</si>
  <si>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</si>
  <si>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</si>
  <si>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</si>
  <si>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</si>
  <si>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</si>
  <si>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</si>
  <si>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</si>
  <si>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</si>
  <si>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</si>
  <si>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</si>
  <si>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</si>
  <si>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</si>
  <si>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</si>
  <si>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</si>
  <si>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</si>
  <si>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</si>
  <si>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</si>
  <si>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</si>
  <si>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</si>
  <si>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</si>
  <si>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</si>
  <si>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</si>
  <si>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</si>
  <si>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</si>
  <si>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</si>
  <si>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</si>
  <si>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</si>
  <si>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</si>
  <si>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</si>
  <si>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</si>
  <si>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</si>
  <si>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</si>
  <si>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</si>
  <si>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</si>
  <si>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</si>
  <si>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</si>
  <si>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</si>
  <si>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</si>
  <si>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</si>
  <si>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</si>
  <si>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</si>
  <si>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</si>
  <si>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</si>
  <si>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</si>
  <si>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</si>
  <si>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</si>
  <si>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</si>
  <si>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</si>
  <si>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</si>
  <si>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</si>
  <si>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</si>
  <si>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</si>
  <si>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</si>
  <si>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</si>
  <si>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</si>
  <si>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</si>
  <si>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</si>
  <si>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</si>
  <si>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</si>
  <si>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</si>
  <si>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</si>
  <si>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</si>
  <si>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</si>
  <si>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</si>
  <si>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</si>
  <si>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</si>
  <si>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</si>
  <si>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</si>
  <si>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</si>
  <si>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</si>
  <si>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</si>
  <si>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</si>
  <si>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</si>
  <si>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</si>
  <si>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</si>
  <si>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</si>
  <si>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</si>
  <si>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</si>
  <si>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</si>
  <si>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</si>
  <si>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</si>
  <si>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</si>
  <si>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</si>
  <si>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</si>
  <si>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</si>
  <si>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</si>
  <si>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</si>
  <si>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</si>
  <si>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</si>
  <si>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</si>
  <si>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</si>
  <si>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</si>
  <si>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</si>
  <si>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</si>
  <si>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</si>
  <si>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</si>
  <si>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</si>
  <si>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</si>
  <si>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</si>
  <si>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</si>
  <si>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</si>
  <si>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</si>
  <si>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</si>
  <si>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</si>
  <si>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</si>
  <si>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</si>
  <si>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</si>
  <si>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</si>
  <si>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</si>
  <si>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</si>
  <si>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</si>
  <si>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</si>
  <si>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</si>
  <si>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</si>
  <si>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</si>
  <si>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</si>
  <si>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</si>
  <si>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</si>
  <si>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</si>
  <si>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</si>
  <si>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</si>
  <si>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</si>
  <si>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</si>
  <si>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</si>
  <si>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</si>
  <si>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</si>
  <si>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</si>
  <si>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</si>
  <si>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</si>
  <si>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</si>
  <si>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</si>
  <si>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</si>
  <si>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</si>
  <si>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</si>
  <si>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</si>
  <si>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</si>
  <si>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</si>
  <si>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</si>
  <si>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</si>
  <si>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</si>
  <si>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</si>
  <si>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</si>
  <si>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</si>
  <si>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</si>
  <si>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</si>
  <si>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</si>
  <si>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</si>
  <si>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</si>
  <si>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</si>
  <si>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</si>
  <si>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</si>
  <si>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</si>
  <si>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</si>
  <si>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</si>
  <si>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</si>
  <si>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</si>
  <si>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</si>
  <si>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</si>
  <si>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</si>
  <si>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</si>
  <si>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</si>
  <si>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</si>
  <si>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</si>
  <si>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</si>
  <si>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</si>
  <si>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</si>
  <si>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</si>
  <si>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</si>
  <si>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</si>
  <si>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</si>
  <si>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</si>
  <si>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</si>
  <si>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</si>
  <si>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</si>
  <si>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</si>
  <si>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</si>
  <si>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</si>
  <si>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</si>
  <si>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</si>
  <si>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</si>
  <si>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</si>
  <si>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</si>
  <si>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</si>
  <si>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</si>
  <si>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</si>
  <si>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</si>
  <si>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</si>
  <si>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</si>
  <si>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</si>
  <si>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</si>
  <si>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</si>
  <si>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</si>
  <si>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</si>
  <si>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</si>
  <si>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</si>
  <si>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</si>
  <si>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</si>
  <si>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</si>
  <si>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</si>
  <si>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</si>
  <si>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</si>
  <si>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</si>
  <si>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</si>
  <si>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</si>
  <si>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</si>
  <si>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</si>
  <si>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</si>
  <si>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</si>
  <si>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</si>
  <si>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</si>
  <si>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</si>
  <si>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</si>
  <si>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</si>
  <si>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</si>
  <si>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</si>
  <si>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</si>
  <si>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</si>
  <si>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</si>
  <si>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</si>
  <si>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</si>
  <si>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</si>
  <si>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</si>
  <si>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</si>
  <si>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</si>
  <si>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</si>
  <si>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</si>
  <si>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</si>
  <si>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</si>
  <si>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</si>
  <si>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</si>
  <si>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</si>
  <si>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</si>
  <si>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</si>
  <si>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</si>
  <si>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</si>
  <si>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</si>
  <si>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</si>
  <si>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</si>
  <si>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</si>
  <si>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</si>
  <si>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</si>
  <si>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</si>
  <si>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</si>
  <si>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</si>
  <si>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</si>
  <si>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</si>
  <si>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</si>
  <si>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</si>
  <si>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</si>
  <si>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</si>
  <si>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</si>
  <si>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</si>
  <si>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</si>
  <si>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</si>
  <si>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</si>
  <si>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</si>
  <si>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</si>
  <si>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</si>
  <si>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</si>
  <si>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</si>
  <si>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</si>
  <si>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</si>
  <si>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</si>
  <si>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</si>
  <si>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</si>
  <si>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</si>
  <si>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</si>
  <si>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</si>
  <si>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</si>
  <si>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</si>
  <si>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</si>
  <si>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</si>
  <si>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</si>
  <si>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</si>
  <si>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</si>
  <si>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</si>
  <si>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</si>
  <si>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</si>
  <si>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</si>
  <si>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</si>
  <si>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</si>
  <si>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</si>
  <si>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</si>
  <si>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</si>
  <si>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</si>
  <si>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</si>
  <si>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</si>
  <si>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</si>
  <si>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</si>
  <si>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</si>
  <si>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</si>
  <si>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</si>
  <si>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</si>
  <si>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</si>
  <si>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</si>
  <si>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</si>
  <si>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</si>
  <si>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</si>
  <si>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</si>
  <si>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</si>
  <si>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</si>
  <si>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</si>
  <si>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</si>
  <si>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</si>
  <si>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</si>
  <si>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</si>
  <si>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</si>
  <si>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</si>
  <si>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</si>
  <si>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</si>
  <si>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</si>
  <si>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</si>
  <si>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</si>
  <si>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</si>
  <si>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</si>
  <si>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</si>
  <si>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</si>
  <si>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</si>
  <si>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</si>
  <si>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</si>
  <si>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</si>
  <si>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</si>
  <si>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</si>
  <si>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</si>
  <si>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</si>
  <si>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</si>
  <si>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</si>
  <si>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</si>
  <si>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</si>
  <si>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</si>
  <si>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</si>
  <si>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</si>
  <si>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</si>
  <si>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</si>
  <si>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</si>
  <si>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</si>
  <si>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</si>
  <si>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</si>
  <si>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</si>
  <si>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</si>
  <si>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</si>
  <si>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</si>
  <si>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</si>
  <si>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</si>
  <si>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</si>
  <si>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</si>
  <si>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</si>
  <si>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</si>
  <si>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</si>
  <si>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</si>
  <si>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</si>
  <si>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</si>
  <si>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</si>
  <si>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</si>
  <si>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</si>
  <si>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</si>
  <si>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</si>
  <si>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</si>
  <si>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</si>
  <si>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</si>
  <si>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</si>
  <si>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</si>
  <si>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</si>
  <si>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</si>
  <si>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</si>
  <si>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</si>
  <si>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</si>
  <si>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</si>
  <si>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</si>
  <si>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</si>
  <si>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</si>
  <si>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</si>
  <si>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</si>
  <si>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</si>
  <si>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</si>
  <si>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</si>
  <si>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</si>
  <si>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</si>
  <si>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</si>
  <si>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</si>
  <si>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</si>
  <si>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</si>
  <si>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</si>
  <si>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</si>
  <si>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</si>
  <si>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</si>
  <si>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</si>
  <si>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</si>
  <si>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</si>
  <si>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</si>
  <si>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</si>
  <si>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</si>
  <si>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</si>
  <si>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</si>
  <si>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</si>
  <si>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</si>
  <si>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</si>
  <si>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</si>
  <si>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</si>
  <si>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</si>
  <si>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</si>
  <si>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</si>
  <si>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</si>
  <si>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</si>
  <si>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</si>
  <si>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</si>
  <si>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</si>
  <si>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</si>
  <si>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</si>
  <si>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</si>
  <si>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</si>
  <si>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</si>
  <si>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</si>
  <si>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</si>
  <si>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</si>
  <si>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</si>
  <si>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</si>
  <si>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</si>
  <si>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</si>
  <si>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</si>
  <si>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</si>
  <si>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</si>
  <si>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</si>
  <si>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</si>
  <si>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</si>
  <si>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</si>
  <si>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</si>
  <si>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</si>
  <si>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</si>
  <si>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</si>
  <si>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</si>
  <si>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</si>
  <si>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</si>
  <si>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</si>
  <si>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</si>
  <si>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</si>
  <si>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</si>
  <si>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</si>
  <si>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</si>
  <si>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</si>
  <si>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</si>
  <si>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</si>
  <si>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</si>
  <si>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</si>
  <si>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</si>
  <si>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</si>
  <si>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</si>
  <si>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</si>
  <si>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</si>
  <si>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</si>
  <si>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</si>
  <si>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</si>
  <si>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</si>
  <si>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</si>
  <si>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</si>
  <si>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</si>
  <si>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</si>
  <si>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</si>
  <si>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</si>
  <si>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</si>
  <si>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</si>
  <si>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</si>
  <si>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</si>
  <si>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</si>
  <si>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</si>
  <si>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</si>
  <si>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</si>
  <si>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</si>
  <si>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</si>
  <si>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</si>
  <si>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</si>
  <si>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</si>
  <si>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</si>
  <si>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</si>
  <si>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</si>
  <si>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</si>
  <si>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</si>
  <si>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</si>
  <si>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</si>
  <si>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</si>
  <si>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</si>
  <si>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</si>
  <si>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</si>
  <si>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</si>
  <si>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</si>
  <si>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</si>
  <si>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</si>
  <si>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</si>
  <si>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</si>
  <si>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</si>
  <si>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</si>
  <si>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</si>
  <si>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</si>
  <si>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</si>
  <si>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</si>
  <si>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</si>
  <si>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</si>
  <si>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</si>
  <si>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</si>
  <si>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</si>
  <si>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</si>
  <si>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</si>
  <si>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</si>
  <si>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</si>
  <si>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</si>
  <si>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</si>
  <si>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</si>
  <si>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</si>
  <si>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</si>
  <si>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</si>
  <si>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</si>
  <si>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</si>
  <si>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</si>
  <si>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</si>
  <si>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</si>
  <si>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2020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</si>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</sst>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09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9" xfId="1" applyNumberFormat="1" applyFont="1" applyFill="1" applyBorder="1" applyAlignment="1" applyProtection="1">
      <alignment horizontal="center" vertical="center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21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6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11" fillId="5" borderId="17" xfId="5" applyFont="1" applyFill="1" applyBorder="1" applyAlignment="1" applyProtection="1">
      <alignment horizontal="center" vertical="center" textRotation="90" wrapText="1"/>
    </xf>
    <xf numFmtId="0" fontId="11" fillId="5" borderId="19" xfId="5" applyFont="1" applyFill="1" applyBorder="1" applyAlignment="1" applyProtection="1">
      <alignment horizontal="center" vertical="center" textRotation="90"/>
    </xf>
    <xf numFmtId="0" fontId="11" fillId="5" borderId="18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0" fontId="11" fillId="5" borderId="23" xfId="5" applyFont="1" applyFill="1" applyBorder="1" applyAlignment="1" applyProtection="1">
      <alignment horizontal="center" vertical="center" textRotation="90" wrapText="1"/>
    </xf>
    <xf numFmtId="0" fontId="11" fillId="5" borderId="24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8" fillId="3" borderId="9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5" xfId="3" applyFont="1" applyFill="1" applyBorder="1" applyAlignment="1" applyProtection="1">
      <alignment horizontal="center" vertical="center" textRotation="90" wrapText="1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2" xfId="3" applyFont="1" applyFill="1" applyBorder="1" applyAlignment="1" applyProtection="1">
      <alignment horizontal="center" vertical="center" textRotation="90" wrapText="1"/>
    </xf>
    <xf numFmtId="0" fontId="8" fillId="3" borderId="12" xfId="3" applyFont="1" applyFill="1" applyBorder="1" applyAlignment="1" applyProtection="1">
      <alignment horizontal="center" vertical="center" wrapText="1"/>
    </xf>
    <xf numFmtId="0" fontId="8" fillId="3" borderId="12" xfId="4" applyFont="1" applyFill="1" applyBorder="1" applyAlignment="1" applyProtection="1">
      <alignment horizontal="center" vertical="center" wrapText="1"/>
    </xf>
    <xf numFmtId="0" fontId="8" fillId="3" borderId="12" xfId="4" applyFont="1" applyFill="1" applyBorder="1" applyAlignment="1" applyProtection="1">
      <alignment horizontal="center" vertical="top" wrapText="1"/>
    </xf>
    <xf numFmtId="0" fontId="10" fillId="3" borderId="12" xfId="4" applyFont="1" applyFill="1" applyBorder="1" applyAlignment="1" applyProtection="1">
      <alignment horizontal="centerContinuous" vertical="center"/>
    </xf>
    <xf numFmtId="0" fontId="8" fillId="3" borderId="12" xfId="3" applyFont="1" applyFill="1" applyBorder="1" applyAlignment="1" applyProtection="1">
      <alignment horizontal="centerContinuous" vertical="center" wrapText="1"/>
    </xf>
    <xf numFmtId="0" fontId="10" fillId="3" borderId="12" xfId="3" applyFont="1" applyFill="1" applyBorder="1" applyAlignment="1" applyProtection="1">
      <alignment horizontal="centerContinuous" vertical="center" wrapText="1"/>
    </xf>
    <xf numFmtId="0" fontId="10" fillId="3" borderId="12" xfId="3" applyFont="1" applyFill="1" applyBorder="1" applyAlignment="1" applyProtection="1">
      <alignment horizontal="centerContinuous" vertical="center"/>
    </xf>
    <xf numFmtId="0" fontId="12" fillId="3" borderId="12" xfId="5" applyFont="1" applyFill="1" applyBorder="1" applyProtection="1"/>
    <xf numFmtId="0" fontId="10" fillId="3" borderId="12" xfId="4" applyFont="1" applyFill="1" applyBorder="1" applyAlignment="1" applyProtection="1">
      <alignment horizontal="center" vertical="center" wrapText="1"/>
    </xf>
    <xf numFmtId="0" fontId="14" fillId="3" borderId="12" xfId="6" applyFont="1" applyFill="1" applyBorder="1" applyAlignment="1" applyProtection="1">
      <alignment horizontal="center" vertical="center" wrapText="1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12" xfId="1" applyFont="1" applyFill="1" applyBorder="1" applyAlignment="1" applyProtection="1">
      <alignment horizontal="center" vertical="top" wrapText="1"/>
    </xf>
    <xf numFmtId="0" fontId="17" fillId="3" borderId="12" xfId="1" quotePrefix="1" applyNumberFormat="1" applyFont="1" applyFill="1" applyBorder="1" applyAlignment="1" applyProtection="1">
      <alignment horizontal="center" vertical="top" wrapText="1"/>
    </xf>
    <xf numFmtId="164" fontId="3" fillId="4" borderId="12" xfId="1" applyNumberFormat="1" applyFont="1" applyFill="1" applyBorder="1" applyAlignment="1" applyProtection="1">
      <alignment horizontal="center" vertical="center"/>
    </xf>
    <xf numFmtId="164" fontId="11" fillId="4" borderId="12" xfId="1" applyNumberFormat="1" applyFont="1" applyFill="1" applyBorder="1" applyAlignment="1" applyProtection="1">
      <alignment horizontal="centerContinuous" vertical="top"/>
    </xf>
    <xf numFmtId="164" fontId="3" fillId="4" borderId="12" xfId="1" applyNumberFormat="1" applyFont="1" applyFill="1" applyBorder="1" applyAlignment="1" applyProtection="1">
      <alignment horizontal="centerContinuous"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2" xfId="1" applyNumberFormat="1" applyFont="1" applyFill="1" applyBorder="1" applyAlignment="1" applyProtection="1">
      <alignment horizontal="left" vertical="center" wrapText="1"/>
    </xf>
    <xf numFmtId="0" fontId="11" fillId="5" borderId="12" xfId="5" applyFont="1" applyFill="1" applyBorder="1" applyAlignment="1" applyProtection="1">
      <alignment horizontal="center" vertical="center" textRotation="90" wrapText="1"/>
    </xf>
    <xf numFmtId="164" fontId="11" fillId="5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0" fontId="11" fillId="5" borderId="12" xfId="5" applyFont="1" applyFill="1" applyBorder="1" applyAlignment="1" applyProtection="1">
      <alignment horizontal="center" vertical="center" textRotation="90"/>
    </xf>
    <xf numFmtId="164" fontId="11" fillId="5" borderId="12" xfId="7" applyNumberFormat="1" applyFont="1" applyFill="1" applyBorder="1" applyAlignment="1" applyProtection="1">
      <alignment horizontal="left" vertical="center" wrapText="1"/>
    </xf>
    <xf numFmtId="164" fontId="21" fillId="7" borderId="12" xfId="2" applyNumberFormat="1" applyFont="1" applyFill="1" applyBorder="1" applyAlignment="1" applyProtection="1">
      <alignment horizontal="center" vertical="center" textRotation="90"/>
    </xf>
    <xf numFmtId="164" fontId="4" fillId="7" borderId="12" xfId="2" applyNumberFormat="1" applyFont="1" applyFill="1" applyBorder="1" applyAlignment="1" applyProtection="1">
      <alignment horizontal="center" vertical="center" wrapText="1"/>
    </xf>
    <xf numFmtId="3" fontId="22" fillId="7" borderId="12" xfId="2" applyNumberFormat="1" applyFont="1" applyFill="1" applyBorder="1" applyAlignment="1" applyProtection="1">
      <alignment horizontal="center" vertical="center" wrapText="1"/>
    </xf>
    <xf numFmtId="164" fontId="6" fillId="7" borderId="12" xfId="2" applyNumberFormat="1" applyFont="1" applyFill="1" applyBorder="1" applyAlignment="1" applyProtection="1">
      <alignment horizontal="center" vertical="center" wrapText="1"/>
    </xf>
    <xf numFmtId="164" fontId="22" fillId="7" borderId="12" xfId="1" applyNumberFormat="1" applyFont="1" applyFill="1" applyBorder="1" applyAlignment="1" applyProtection="1">
      <alignment horizontal="center" vertical="center" wrapText="1"/>
    </xf>
    <xf numFmtId="164" fontId="26" fillId="4" borderId="12" xfId="1" applyNumberFormat="1" applyFont="1" applyFill="1" applyBorder="1" applyAlignment="1" applyProtection="1">
      <alignment horizontal="center" vertical="center"/>
    </xf>
    <xf numFmtId="164" fontId="26" fillId="4" borderId="12" xfId="1" applyNumberFormat="1" applyFont="1" applyFill="1" applyBorder="1" applyAlignment="1" applyProtection="1">
      <alignment horizontal="centerContinuous" vertical="top"/>
    </xf>
    <xf numFmtId="164" fontId="4" fillId="5" borderId="12" xfId="1" applyNumberFormat="1" applyFont="1" applyFill="1" applyBorder="1" applyAlignment="1" applyProtection="1">
      <alignment horizontal="left" vertical="center" wrapText="1"/>
    </xf>
    <xf numFmtId="3" fontId="10" fillId="3" borderId="28" xfId="1" applyNumberFormat="1" applyFont="1" applyFill="1" applyBorder="1" applyAlignment="1" applyProtection="1">
      <alignment horizontal="left" vertical="top"/>
    </xf>
    <xf numFmtId="3" fontId="10" fillId="3" borderId="15" xfId="1" applyNumberFormat="1" applyFont="1" applyFill="1" applyBorder="1" applyAlignment="1" applyProtection="1">
      <alignment horizontal="left" vertical="top"/>
    </xf>
    <xf numFmtId="3" fontId="10" fillId="3" borderId="15" xfId="1" applyNumberFormat="1" applyFont="1" applyFill="1" applyBorder="1" applyAlignment="1" applyProtection="1">
      <alignment horizontal="center" vertical="top"/>
    </xf>
    <xf numFmtId="3" fontId="10" fillId="3" borderId="14" xfId="1" applyNumberFormat="1" applyFont="1" applyFill="1" applyBorder="1" applyAlignment="1" applyProtection="1">
      <alignment horizontal="left" vertical="top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21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21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24"/>
  <sheetViews>
    <sheetView tabSelected="1" topLeftCell="D1" workbookViewId="0">
      <selection activeCell="K264" sqref="K264"/>
    </sheetView>
  </sheetViews>
  <sheetFormatPr defaultColWidth="9.28515625" defaultRowHeight="11.25" x14ac:dyDescent="0.15"/>
  <cols>
    <col min="1" max="1" width="8.42578125" style="4" hidden="1" customWidth="1"/>
    <col min="2" max="2" width="8.28515625" style="6" hidden="1" customWidth="1"/>
    <col min="3" max="3" width="5.42578125" style="7" hidden="1" customWidth="1"/>
    <col min="4" max="4" width="8.28515625" style="6" customWidth="1"/>
    <col min="5" max="5" width="44.140625" style="8" customWidth="1"/>
    <col min="6" max="10" width="17.28515625" style="53" customWidth="1"/>
    <col min="11" max="12" width="15.7109375" style="53" customWidth="1"/>
    <col min="13" max="13" width="16.42578125" style="53" bestFit="1" customWidth="1"/>
    <col min="14" max="15" width="15.7109375" style="53" customWidth="1"/>
    <col min="16" max="16" width="9.28515625" style="3" customWidth="1"/>
    <col min="17" max="17" width="84.7109375" style="3" customWidth="1"/>
    <col min="18" max="16384" width="9.28515625" style="3"/>
  </cols>
  <sheetData>
    <row r="1" spans="1:247" x14ac:dyDescent="0.15">
      <c r="D1" s="64" t="s">
        <v>831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47" x14ac:dyDescent="0.15">
      <c r="D2" s="64" t="s">
        <v>832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47" ht="12" thickBot="1" x14ac:dyDescent="0.2">
      <c r="O3" s="54" t="s">
        <v>833</v>
      </c>
    </row>
    <row r="4" spans="1:247" ht="12" customHeight="1" x14ac:dyDescent="0.15">
      <c r="B4" s="55" t="s">
        <v>0</v>
      </c>
      <c r="C4" s="65" t="s">
        <v>1</v>
      </c>
      <c r="D4" s="71" t="s">
        <v>0</v>
      </c>
      <c r="E4" s="72" t="s">
        <v>2</v>
      </c>
      <c r="F4" s="73" t="s">
        <v>3</v>
      </c>
      <c r="G4" s="105"/>
      <c r="H4" s="106"/>
      <c r="I4" s="107"/>
      <c r="J4" s="107"/>
      <c r="K4" s="106"/>
      <c r="L4" s="108"/>
      <c r="M4" s="74" t="s">
        <v>4</v>
      </c>
      <c r="N4" s="74"/>
      <c r="O4" s="7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56"/>
      <c r="C5" s="66"/>
      <c r="D5" s="71"/>
      <c r="E5" s="72"/>
      <c r="F5" s="73"/>
      <c r="G5" s="73" t="s">
        <v>5</v>
      </c>
      <c r="H5" s="75" t="s">
        <v>6</v>
      </c>
      <c r="I5" s="76"/>
      <c r="J5" s="76"/>
      <c r="K5" s="77"/>
      <c r="L5" s="78"/>
      <c r="M5" s="74"/>
      <c r="N5" s="74"/>
      <c r="O5" s="7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1.9" customHeight="1" x14ac:dyDescent="0.15">
      <c r="B6" s="56"/>
      <c r="C6" s="66"/>
      <c r="D6" s="71"/>
      <c r="E6" s="72"/>
      <c r="F6" s="73"/>
      <c r="G6" s="79"/>
      <c r="H6" s="73" t="s">
        <v>7</v>
      </c>
      <c r="I6" s="72" t="s">
        <v>8</v>
      </c>
      <c r="J6" s="72"/>
      <c r="K6" s="72" t="s">
        <v>9</v>
      </c>
      <c r="L6" s="72"/>
      <c r="M6" s="80" t="s">
        <v>10</v>
      </c>
      <c r="N6" s="72" t="s">
        <v>11</v>
      </c>
      <c r="O6" s="7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57"/>
      <c r="C7" s="67"/>
      <c r="D7" s="71"/>
      <c r="E7" s="72"/>
      <c r="F7" s="73"/>
      <c r="G7" s="79"/>
      <c r="H7" s="73"/>
      <c r="I7" s="81" t="s">
        <v>12</v>
      </c>
      <c r="J7" s="81" t="s">
        <v>13</v>
      </c>
      <c r="K7" s="81" t="s">
        <v>14</v>
      </c>
      <c r="L7" s="81" t="s">
        <v>15</v>
      </c>
      <c r="M7" s="80"/>
      <c r="N7" s="81" t="s">
        <v>16</v>
      </c>
      <c r="O7" s="81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82"/>
      <c r="E8" s="83"/>
      <c r="F8" s="84" t="s">
        <v>18</v>
      </c>
      <c r="G8" s="84" t="s">
        <v>19</v>
      </c>
      <c r="H8" s="84" t="s">
        <v>20</v>
      </c>
      <c r="I8" s="84" t="s">
        <v>21</v>
      </c>
      <c r="J8" s="84" t="s">
        <v>22</v>
      </c>
      <c r="K8" s="84" t="s">
        <v>23</v>
      </c>
      <c r="L8" s="84" t="s">
        <v>24</v>
      </c>
      <c r="M8" s="84" t="s">
        <v>25</v>
      </c>
      <c r="N8" s="84" t="s">
        <v>26</v>
      </c>
      <c r="O8" s="84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85"/>
      <c r="E9" s="86" t="s">
        <v>28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88" t="s">
        <v>29</v>
      </c>
      <c r="E10" s="89" t="s">
        <v>31</v>
      </c>
      <c r="F10" s="18" t="s">
        <v>32</v>
      </c>
      <c r="G10" s="18" t="s">
        <v>32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 t="s">
        <v>32</v>
      </c>
      <c r="N10" s="18" t="s">
        <v>32</v>
      </c>
      <c r="O10" s="18" t="s">
        <v>32</v>
      </c>
    </row>
    <row r="11" spans="1:247" s="2" customFormat="1" x14ac:dyDescent="0.25">
      <c r="A11" s="13"/>
      <c r="B11" s="19" t="s">
        <v>33</v>
      </c>
      <c r="C11" s="5" t="s">
        <v>34</v>
      </c>
      <c r="D11" s="88" t="s">
        <v>33</v>
      </c>
      <c r="E11" s="89" t="s">
        <v>35</v>
      </c>
      <c r="F11" s="18">
        <v>0.669563512511131</v>
      </c>
      <c r="G11" s="18">
        <v>0.669563512511131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</row>
    <row r="12" spans="1:247" s="2" customFormat="1" x14ac:dyDescent="0.25">
      <c r="A12" s="13"/>
      <c r="B12" s="19" t="s">
        <v>36</v>
      </c>
      <c r="C12" s="5" t="s">
        <v>37</v>
      </c>
      <c r="D12" s="88" t="s">
        <v>36</v>
      </c>
      <c r="E12" s="89" t="s">
        <v>38</v>
      </c>
      <c r="F12" s="18">
        <v>5965.95668920968</v>
      </c>
      <c r="G12" s="18">
        <v>5433.2315461084099</v>
      </c>
      <c r="H12" s="18">
        <v>532.72514310126701</v>
      </c>
      <c r="I12" s="18">
        <v>110.37885469038901</v>
      </c>
      <c r="J12" s="18">
        <v>422.346288410878</v>
      </c>
      <c r="K12" s="18">
        <v>548.11024747929355</v>
      </c>
      <c r="L12" s="18">
        <v>15.385104378026501</v>
      </c>
      <c r="M12" s="18">
        <v>3.90694611151152</v>
      </c>
      <c r="N12" s="18">
        <v>3.90694611151152</v>
      </c>
      <c r="O12" s="18">
        <v>0</v>
      </c>
    </row>
    <row r="13" spans="1:247" s="2" customFormat="1" x14ac:dyDescent="0.25">
      <c r="A13" s="13"/>
      <c r="B13" s="19" t="s">
        <v>39</v>
      </c>
      <c r="C13" s="5" t="s">
        <v>40</v>
      </c>
      <c r="D13" s="88" t="s">
        <v>39</v>
      </c>
      <c r="E13" s="89" t="s">
        <v>41</v>
      </c>
      <c r="F13" s="18">
        <v>818.61622239326596</v>
      </c>
      <c r="G13" s="18">
        <v>952.44137137656605</v>
      </c>
      <c r="H13" s="18">
        <v>-133.82514898330101</v>
      </c>
      <c r="I13" s="18">
        <v>-199.96633022103401</v>
      </c>
      <c r="J13" s="18">
        <v>66.141181237733207</v>
      </c>
      <c r="K13" s="18">
        <v>75.448944128746106</v>
      </c>
      <c r="L13" s="18">
        <v>209.27409311204701</v>
      </c>
      <c r="M13" s="18">
        <v>14.8587505744108</v>
      </c>
      <c r="N13" s="18">
        <v>14.8587505744108</v>
      </c>
      <c r="O13" s="18">
        <v>0</v>
      </c>
    </row>
    <row r="14" spans="1:247" s="2" customFormat="1" x14ac:dyDescent="0.25">
      <c r="A14" s="13"/>
      <c r="B14" s="19" t="s">
        <v>42</v>
      </c>
      <c r="C14" s="5" t="s">
        <v>43</v>
      </c>
      <c r="D14" s="88" t="s">
        <v>42</v>
      </c>
      <c r="E14" s="89" t="s">
        <v>44</v>
      </c>
      <c r="F14" s="18">
        <v>1189.14589466446</v>
      </c>
      <c r="G14" s="18">
        <v>1118.4025844492501</v>
      </c>
      <c r="H14" s="18">
        <v>70.743310215209902</v>
      </c>
      <c r="I14" s="18">
        <v>1.2222893770838299</v>
      </c>
      <c r="J14" s="18">
        <v>69.521020838126105</v>
      </c>
      <c r="K14" s="18">
        <v>261.35927730587741</v>
      </c>
      <c r="L14" s="18">
        <v>190.61596709066799</v>
      </c>
      <c r="M14" s="18">
        <v>181.40877176121501</v>
      </c>
      <c r="N14" s="18">
        <v>181.40877176121501</v>
      </c>
      <c r="O14" s="18">
        <v>0</v>
      </c>
    </row>
    <row r="15" spans="1:247" s="2" customFormat="1" x14ac:dyDescent="0.25">
      <c r="A15" s="13"/>
      <c r="B15" s="19" t="s">
        <v>45</v>
      </c>
      <c r="C15" s="5" t="s">
        <v>46</v>
      </c>
      <c r="D15" s="88" t="s">
        <v>45</v>
      </c>
      <c r="E15" s="89" t="s">
        <v>47</v>
      </c>
      <c r="F15" s="18">
        <v>15.021404153885101</v>
      </c>
      <c r="G15" s="18" t="s">
        <v>32</v>
      </c>
      <c r="H15" s="18" t="s">
        <v>32</v>
      </c>
      <c r="I15" s="18" t="s">
        <v>32</v>
      </c>
      <c r="J15" s="18" t="s">
        <v>32</v>
      </c>
      <c r="K15" s="18" t="s">
        <v>32</v>
      </c>
      <c r="L15" s="18" t="s">
        <v>32</v>
      </c>
      <c r="M15" s="18">
        <v>0</v>
      </c>
      <c r="N15" s="18">
        <v>0</v>
      </c>
      <c r="O15" s="18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88" t="s">
        <v>48</v>
      </c>
      <c r="E16" s="89" t="s">
        <v>50</v>
      </c>
      <c r="F16" s="18">
        <v>130.06072410333499</v>
      </c>
      <c r="G16" s="18">
        <v>104.099060955621</v>
      </c>
      <c r="H16" s="18">
        <v>25.961663147713999</v>
      </c>
      <c r="I16" s="18">
        <v>7.5828999999999994E-2</v>
      </c>
      <c r="J16" s="18">
        <v>25.885834147714</v>
      </c>
      <c r="K16" s="18">
        <v>25.963834147714</v>
      </c>
      <c r="L16" s="18">
        <v>2.1710000000000002E-3</v>
      </c>
      <c r="M16" s="18">
        <v>14.727825467038599</v>
      </c>
      <c r="N16" s="18">
        <v>14.7299964670386</v>
      </c>
      <c r="O16" s="18">
        <v>2.1710000000000002E-3</v>
      </c>
    </row>
    <row r="17" spans="1:15" s="2" customFormat="1" x14ac:dyDescent="0.25">
      <c r="A17" s="13"/>
      <c r="B17" s="19" t="s">
        <v>51</v>
      </c>
      <c r="C17" s="5" t="s">
        <v>52</v>
      </c>
      <c r="D17" s="88" t="s">
        <v>51</v>
      </c>
      <c r="E17" s="89" t="s">
        <v>53</v>
      </c>
      <c r="F17" s="18">
        <v>94.825170458194805</v>
      </c>
      <c r="G17" s="18">
        <v>83.732017509036396</v>
      </c>
      <c r="H17" s="18">
        <v>11.0931529491583</v>
      </c>
      <c r="I17" s="18">
        <v>0</v>
      </c>
      <c r="J17" s="18">
        <v>11.0931529491583</v>
      </c>
      <c r="K17" s="18">
        <v>11.0931529491583</v>
      </c>
      <c r="L17" s="18">
        <v>0</v>
      </c>
      <c r="M17" s="18">
        <v>0</v>
      </c>
      <c r="N17" s="18">
        <v>0</v>
      </c>
      <c r="O17" s="18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88" t="s">
        <v>54</v>
      </c>
      <c r="E18" s="89" t="s">
        <v>56</v>
      </c>
      <c r="F18" s="18">
        <v>144831.37201990001</v>
      </c>
      <c r="G18" s="18">
        <v>127045.340133294</v>
      </c>
      <c r="H18" s="18">
        <v>17786.031886605699</v>
      </c>
      <c r="I18" s="18">
        <v>-144.65877012570999</v>
      </c>
      <c r="J18" s="18">
        <v>17930.6906567314</v>
      </c>
      <c r="K18" s="18">
        <v>24027.064723543161</v>
      </c>
      <c r="L18" s="18">
        <v>6241.0328369374402</v>
      </c>
      <c r="M18" s="18">
        <v>14098.374458533825</v>
      </c>
      <c r="N18" s="18">
        <v>14302.217376533825</v>
      </c>
      <c r="O18" s="18">
        <v>203.842918</v>
      </c>
    </row>
    <row r="19" spans="1:15" s="2" customFormat="1" x14ac:dyDescent="0.25">
      <c r="A19" s="13"/>
      <c r="B19" s="19" t="s">
        <v>57</v>
      </c>
      <c r="C19" s="5" t="s">
        <v>58</v>
      </c>
      <c r="D19" s="88" t="s">
        <v>57</v>
      </c>
      <c r="E19" s="89" t="s">
        <v>59</v>
      </c>
      <c r="F19" s="18">
        <v>352.09337054296299</v>
      </c>
      <c r="G19" s="18">
        <v>180.720150617012</v>
      </c>
      <c r="H19" s="18">
        <v>171.37321992595099</v>
      </c>
      <c r="I19" s="18">
        <v>35.709060178655498</v>
      </c>
      <c r="J19" s="18">
        <v>135.664159747296</v>
      </c>
      <c r="K19" s="18">
        <v>174.46879792595129</v>
      </c>
      <c r="L19" s="18">
        <v>3.0955780000000002</v>
      </c>
      <c r="M19" s="18">
        <v>112.824350420474</v>
      </c>
      <c r="N19" s="18">
        <v>115.91992842047399</v>
      </c>
      <c r="O19" s="18">
        <v>3.0955780000000002</v>
      </c>
    </row>
    <row r="20" spans="1:15" s="2" customFormat="1" x14ac:dyDescent="0.25">
      <c r="A20" s="13"/>
      <c r="B20" s="19" t="s">
        <v>60</v>
      </c>
      <c r="C20" s="5" t="s">
        <v>61</v>
      </c>
      <c r="D20" s="88" t="s">
        <v>60</v>
      </c>
      <c r="E20" s="89" t="s">
        <v>62</v>
      </c>
      <c r="F20" s="18">
        <v>529.76541445783596</v>
      </c>
      <c r="G20" s="18">
        <v>593.87069164611705</v>
      </c>
      <c r="H20" s="18">
        <v>-64.105277188281306</v>
      </c>
      <c r="I20" s="18">
        <v>20.1563810930305</v>
      </c>
      <c r="J20" s="18">
        <v>-84.261658281311796</v>
      </c>
      <c r="K20" s="18">
        <v>151.28977758598282</v>
      </c>
      <c r="L20" s="18">
        <v>215.395054774264</v>
      </c>
      <c r="M20" s="18">
        <v>13.474386614410692</v>
      </c>
      <c r="N20" s="18">
        <v>13.474386614410692</v>
      </c>
      <c r="O20" s="18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88" t="s">
        <v>63</v>
      </c>
      <c r="E21" s="89" t="s">
        <v>65</v>
      </c>
      <c r="F21" s="18">
        <v>395.69408963987797</v>
      </c>
      <c r="G21" s="18">
        <v>317.12024093367103</v>
      </c>
      <c r="H21" s="18">
        <v>78.5738487062074</v>
      </c>
      <c r="I21" s="18">
        <v>3.3943351941169999E-3</v>
      </c>
      <c r="J21" s="18">
        <v>78.570454371013199</v>
      </c>
      <c r="K21" s="18">
        <v>78.5738487062074</v>
      </c>
      <c r="L21" s="18">
        <v>0</v>
      </c>
      <c r="M21" s="18">
        <v>0</v>
      </c>
      <c r="N21" s="18">
        <v>0</v>
      </c>
      <c r="O21" s="18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88" t="s">
        <v>66</v>
      </c>
      <c r="E22" s="89" t="s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1:15" s="2" customFormat="1" x14ac:dyDescent="0.25">
      <c r="A23" s="13"/>
      <c r="B23" s="19" t="s">
        <v>69</v>
      </c>
      <c r="C23" s="5" t="s">
        <v>70</v>
      </c>
      <c r="D23" s="88" t="s">
        <v>69</v>
      </c>
      <c r="E23" s="89" t="s">
        <v>71</v>
      </c>
      <c r="F23" s="18">
        <v>6217.2320342559897</v>
      </c>
      <c r="G23" s="18">
        <v>3691.1111641648599</v>
      </c>
      <c r="H23" s="18">
        <v>2526.1208700911302</v>
      </c>
      <c r="I23" s="18">
        <v>273.93531079331399</v>
      </c>
      <c r="J23" s="18">
        <v>2252.18555929782</v>
      </c>
      <c r="K23" s="18">
        <v>2654.5122085149947</v>
      </c>
      <c r="L23" s="18">
        <v>128.39133842386599</v>
      </c>
      <c r="M23" s="18">
        <v>25.122019096104701</v>
      </c>
      <c r="N23" s="18">
        <v>25.122019096104701</v>
      </c>
      <c r="O23" s="18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88" t="s">
        <v>72</v>
      </c>
      <c r="E24" s="89" t="s">
        <v>74</v>
      </c>
      <c r="F24" s="18">
        <v>19462.2551345594</v>
      </c>
      <c r="G24" s="18">
        <v>14520.740205493899</v>
      </c>
      <c r="H24" s="18">
        <v>4941.5149290654099</v>
      </c>
      <c r="I24" s="18">
        <v>0.25773918531165202</v>
      </c>
      <c r="J24" s="18">
        <v>4941.2571898800998</v>
      </c>
      <c r="K24" s="18">
        <v>5066.9712971203289</v>
      </c>
      <c r="L24" s="18">
        <v>125.456368054923</v>
      </c>
      <c r="M24" s="18">
        <v>1433.173483195319</v>
      </c>
      <c r="N24" s="18">
        <v>1433.173483195319</v>
      </c>
      <c r="O24" s="18">
        <v>0</v>
      </c>
    </row>
    <row r="25" spans="1:15" s="2" customFormat="1" x14ac:dyDescent="0.25">
      <c r="A25" s="13"/>
      <c r="B25" s="19" t="s">
        <v>75</v>
      </c>
      <c r="C25" s="5" t="s">
        <v>76</v>
      </c>
      <c r="D25" s="88" t="s">
        <v>75</v>
      </c>
      <c r="E25" s="89" t="s">
        <v>77</v>
      </c>
      <c r="F25" s="18">
        <v>18114.927666595198</v>
      </c>
      <c r="G25" s="18">
        <v>15048.066892016999</v>
      </c>
      <c r="H25" s="18">
        <v>3066.8607745782401</v>
      </c>
      <c r="I25" s="18">
        <v>840.67580984649896</v>
      </c>
      <c r="J25" s="18">
        <v>2226.1849647317399</v>
      </c>
      <c r="K25" s="18">
        <v>3796.1399816247417</v>
      </c>
      <c r="L25" s="18">
        <v>729.27920704650205</v>
      </c>
      <c r="M25" s="18">
        <v>682.7032044747292</v>
      </c>
      <c r="N25" s="18">
        <v>682.7032044747292</v>
      </c>
      <c r="O25" s="18">
        <v>0</v>
      </c>
    </row>
    <row r="26" spans="1:15" s="2" customFormat="1" x14ac:dyDescent="0.25">
      <c r="A26" s="13"/>
      <c r="B26" s="19" t="s">
        <v>78</v>
      </c>
      <c r="C26" s="5" t="s">
        <v>79</v>
      </c>
      <c r="D26" s="88" t="s">
        <v>78</v>
      </c>
      <c r="E26" s="89" t="s">
        <v>80</v>
      </c>
      <c r="F26" s="18">
        <v>62.436442749992402</v>
      </c>
      <c r="G26" s="18">
        <v>33.423367386275601</v>
      </c>
      <c r="H26" s="18">
        <v>29.013075363716801</v>
      </c>
      <c r="I26" s="18">
        <v>3.30708426590936</v>
      </c>
      <c r="J26" s="18">
        <v>25.705991097807399</v>
      </c>
      <c r="K26" s="18">
        <v>29.013075363716801</v>
      </c>
      <c r="L26" s="18">
        <v>0</v>
      </c>
      <c r="M26" s="18">
        <v>0</v>
      </c>
      <c r="N26" s="18">
        <v>0</v>
      </c>
      <c r="O26" s="18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88" t="s">
        <v>81</v>
      </c>
      <c r="E27" s="89" t="s">
        <v>83</v>
      </c>
      <c r="F27" s="18">
        <v>28.703415071107699</v>
      </c>
      <c r="G27" s="18">
        <v>26.4892647392215</v>
      </c>
      <c r="H27" s="18">
        <v>2.2141503318862101</v>
      </c>
      <c r="I27" s="18">
        <v>0</v>
      </c>
      <c r="J27" s="18">
        <v>2.2141503318862101</v>
      </c>
      <c r="K27" s="18">
        <v>2.2141503318862101</v>
      </c>
      <c r="L27" s="18">
        <v>0</v>
      </c>
      <c r="M27" s="18">
        <v>0</v>
      </c>
      <c r="N27" s="18">
        <v>0</v>
      </c>
      <c r="O27" s="18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88" t="s">
        <v>84</v>
      </c>
      <c r="E28" s="89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88" t="s">
        <v>87</v>
      </c>
      <c r="E29" s="89" t="s">
        <v>89</v>
      </c>
      <c r="F29" s="18">
        <v>40.376184351246003</v>
      </c>
      <c r="G29" s="18" t="s">
        <v>32</v>
      </c>
      <c r="H29" s="18" t="s">
        <v>32</v>
      </c>
      <c r="I29" s="18" t="s">
        <v>32</v>
      </c>
      <c r="J29" s="18" t="s">
        <v>32</v>
      </c>
      <c r="K29" s="18" t="s">
        <v>32</v>
      </c>
      <c r="L29" s="18" t="s">
        <v>32</v>
      </c>
      <c r="M29" s="18">
        <v>0</v>
      </c>
      <c r="N29" s="18">
        <v>0</v>
      </c>
      <c r="O29" s="18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88" t="s">
        <v>90</v>
      </c>
      <c r="E30" s="89" t="s">
        <v>92</v>
      </c>
      <c r="F30" s="18">
        <v>543.21939628163898</v>
      </c>
      <c r="G30" s="18">
        <v>439.33718268202102</v>
      </c>
      <c r="H30" s="18">
        <v>103.882213599617</v>
      </c>
      <c r="I30" s="18">
        <v>0.2535</v>
      </c>
      <c r="J30" s="18">
        <v>103.628713599617</v>
      </c>
      <c r="K30" s="18">
        <v>105.232594714337</v>
      </c>
      <c r="L30" s="18">
        <v>1.3503811147201701</v>
      </c>
      <c r="M30" s="18">
        <v>0</v>
      </c>
      <c r="N30" s="18">
        <v>0</v>
      </c>
      <c r="O30" s="18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88" t="s">
        <v>93</v>
      </c>
      <c r="E31" s="89" t="s">
        <v>95</v>
      </c>
      <c r="F31" s="18">
        <v>31.636701052936601</v>
      </c>
      <c r="G31" s="18">
        <v>26.5599046362473</v>
      </c>
      <c r="H31" s="18">
        <v>5.0767964166893602</v>
      </c>
      <c r="I31" s="18">
        <v>0.91797799999999996</v>
      </c>
      <c r="J31" s="18">
        <v>4.1588184166893596</v>
      </c>
      <c r="K31" s="18">
        <v>5.0767964166893602</v>
      </c>
      <c r="L31" s="18">
        <v>0</v>
      </c>
      <c r="M31" s="18">
        <v>0</v>
      </c>
      <c r="N31" s="18">
        <v>0</v>
      </c>
      <c r="O31" s="18">
        <v>0</v>
      </c>
    </row>
    <row r="32" spans="1:15" s="2" customFormat="1" x14ac:dyDescent="0.25">
      <c r="A32" s="13"/>
      <c r="B32" s="19" t="s">
        <v>96</v>
      </c>
      <c r="C32" s="5" t="s">
        <v>97</v>
      </c>
      <c r="D32" s="88" t="s">
        <v>96</v>
      </c>
      <c r="E32" s="89" t="s">
        <v>98</v>
      </c>
      <c r="F32" s="18">
        <v>5791.9976514749596</v>
      </c>
      <c r="G32" s="18">
        <v>179.45238492014499</v>
      </c>
      <c r="H32" s="18">
        <v>5612.54526655481</v>
      </c>
      <c r="I32" s="18">
        <v>3457.08944626331</v>
      </c>
      <c r="J32" s="18">
        <v>2155.4558202915</v>
      </c>
      <c r="K32" s="18">
        <v>6580.6820563033034</v>
      </c>
      <c r="L32" s="18">
        <v>968.13678974848858</v>
      </c>
      <c r="M32" s="18">
        <v>5492.7080036317402</v>
      </c>
      <c r="N32" s="18">
        <v>6427.9601706317399</v>
      </c>
      <c r="O32" s="18">
        <v>935.25216699999999</v>
      </c>
    </row>
    <row r="33" spans="1:15" s="2" customFormat="1" x14ac:dyDescent="0.25">
      <c r="A33" s="13"/>
      <c r="B33" s="19" t="s">
        <v>99</v>
      </c>
      <c r="C33" s="5" t="s">
        <v>100</v>
      </c>
      <c r="D33" s="88" t="s">
        <v>99</v>
      </c>
      <c r="E33" s="89" t="s">
        <v>101</v>
      </c>
      <c r="F33" s="18">
        <v>13.8924206889851</v>
      </c>
      <c r="G33" s="18">
        <v>10.7480397102682</v>
      </c>
      <c r="H33" s="18">
        <v>3.1443809787169501</v>
      </c>
      <c r="I33" s="18">
        <v>0</v>
      </c>
      <c r="J33" s="18">
        <v>3.1443809787169501</v>
      </c>
      <c r="K33" s="18">
        <v>3.1443809787169501</v>
      </c>
      <c r="L33" s="18">
        <v>0</v>
      </c>
      <c r="M33" s="18">
        <v>0</v>
      </c>
      <c r="N33" s="18">
        <v>0</v>
      </c>
      <c r="O33" s="18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88" t="s">
        <v>102</v>
      </c>
      <c r="E34" s="89" t="s">
        <v>104</v>
      </c>
      <c r="F34" s="18">
        <v>4811.3854112929203</v>
      </c>
      <c r="G34" s="18">
        <v>4371.1991414917202</v>
      </c>
      <c r="H34" s="18">
        <v>440.186269801202</v>
      </c>
      <c r="I34" s="18">
        <v>18.473928216869201</v>
      </c>
      <c r="J34" s="18">
        <v>421.71234158433299</v>
      </c>
      <c r="K34" s="18">
        <v>450.00626744589471</v>
      </c>
      <c r="L34" s="18">
        <v>9.8199976446923696</v>
      </c>
      <c r="M34" s="18">
        <v>48.324415200126701</v>
      </c>
      <c r="N34" s="18">
        <v>48.324415200126701</v>
      </c>
      <c r="O34" s="18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88" t="s">
        <v>105</v>
      </c>
      <c r="E35" s="89" t="s">
        <v>107</v>
      </c>
      <c r="F35" s="18" t="s">
        <v>32</v>
      </c>
      <c r="G35" s="18" t="s">
        <v>32</v>
      </c>
      <c r="H35" s="18">
        <v>-217.565632453581</v>
      </c>
      <c r="I35" s="18">
        <v>0.12</v>
      </c>
      <c r="J35" s="18">
        <v>-217.68563245358101</v>
      </c>
      <c r="K35" s="18">
        <v>43.075394091449851</v>
      </c>
      <c r="L35" s="18">
        <v>260.64102654503102</v>
      </c>
      <c r="M35" s="18" t="s">
        <v>32</v>
      </c>
      <c r="N35" s="18" t="s">
        <v>32</v>
      </c>
      <c r="O35" s="18" t="s">
        <v>32</v>
      </c>
    </row>
    <row r="36" spans="1:15" s="2" customFormat="1" x14ac:dyDescent="0.25">
      <c r="A36" s="13"/>
      <c r="B36" s="19" t="s">
        <v>108</v>
      </c>
      <c r="C36" s="5" t="s">
        <v>109</v>
      </c>
      <c r="D36" s="88" t="s">
        <v>108</v>
      </c>
      <c r="E36" s="89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88" t="s">
        <v>111</v>
      </c>
      <c r="E37" s="89" t="s">
        <v>113</v>
      </c>
      <c r="F37" s="18">
        <v>359.27275736791302</v>
      </c>
      <c r="G37" s="18">
        <v>288.940635530843</v>
      </c>
      <c r="H37" s="18">
        <v>70.332121837069707</v>
      </c>
      <c r="I37" s="18">
        <v>6.0229192473554303</v>
      </c>
      <c r="J37" s="18">
        <v>64.309202589714303</v>
      </c>
      <c r="K37" s="18">
        <v>70.332121837069707</v>
      </c>
      <c r="L37" s="18">
        <v>0</v>
      </c>
      <c r="M37" s="18">
        <v>20</v>
      </c>
      <c r="N37" s="18">
        <v>20</v>
      </c>
      <c r="O37" s="18">
        <v>0</v>
      </c>
    </row>
    <row r="38" spans="1:15" s="2" customFormat="1" x14ac:dyDescent="0.25">
      <c r="A38" s="13"/>
      <c r="B38" s="19" t="s">
        <v>114</v>
      </c>
      <c r="C38" s="5" t="s">
        <v>115</v>
      </c>
      <c r="D38" s="88" t="s">
        <v>114</v>
      </c>
      <c r="E38" s="89" t="s">
        <v>116</v>
      </c>
      <c r="F38" s="18">
        <v>899.86289040911595</v>
      </c>
      <c r="G38" s="90">
        <v>819.76939903637196</v>
      </c>
      <c r="H38" s="18">
        <v>80.093491372744097</v>
      </c>
      <c r="I38" s="18">
        <v>4.0438355035129598</v>
      </c>
      <c r="J38" s="18">
        <v>76.049655869231103</v>
      </c>
      <c r="K38" s="18">
        <v>80.093491372744097</v>
      </c>
      <c r="L38" s="18">
        <v>0</v>
      </c>
      <c r="M38" s="18">
        <v>0</v>
      </c>
      <c r="N38" s="18">
        <v>0</v>
      </c>
      <c r="O38" s="18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88" t="s">
        <v>117</v>
      </c>
      <c r="E39" s="89" t="s">
        <v>119</v>
      </c>
      <c r="F39" s="18">
        <v>309.55672117171702</v>
      </c>
      <c r="G39" s="18">
        <v>185.842622493329</v>
      </c>
      <c r="H39" s="18">
        <v>123.71409867838901</v>
      </c>
      <c r="I39" s="18">
        <v>17.243205103708</v>
      </c>
      <c r="J39" s="18">
        <v>106.47089357468001</v>
      </c>
      <c r="K39" s="18">
        <v>123.71409867838901</v>
      </c>
      <c r="L39" s="18">
        <v>0</v>
      </c>
      <c r="M39" s="18">
        <v>0</v>
      </c>
      <c r="N39" s="18">
        <v>0</v>
      </c>
      <c r="O39" s="18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88" t="s">
        <v>120</v>
      </c>
      <c r="E40" s="89" t="s">
        <v>122</v>
      </c>
      <c r="F40" s="18">
        <v>4822.7555965803504</v>
      </c>
      <c r="G40" s="18">
        <v>5188.75905037342</v>
      </c>
      <c r="H40" s="18">
        <v>-366.00345379306498</v>
      </c>
      <c r="I40" s="18">
        <v>-25.379619068332801</v>
      </c>
      <c r="J40" s="18">
        <v>-340.62383472473198</v>
      </c>
      <c r="K40" s="18">
        <v>2569.4881556958499</v>
      </c>
      <c r="L40" s="18">
        <v>2935.4916094889199</v>
      </c>
      <c r="M40" s="18">
        <v>1524.3567602220901</v>
      </c>
      <c r="N40" s="18">
        <v>1524.3567602220901</v>
      </c>
      <c r="O40" s="18">
        <v>0</v>
      </c>
    </row>
    <row r="41" spans="1:15" s="2" customFormat="1" x14ac:dyDescent="0.25">
      <c r="A41" s="13"/>
      <c r="B41" s="19" t="s">
        <v>123</v>
      </c>
      <c r="C41" s="5" t="s">
        <v>124</v>
      </c>
      <c r="D41" s="88" t="s">
        <v>123</v>
      </c>
      <c r="E41" s="89" t="s">
        <v>125</v>
      </c>
      <c r="F41" s="18">
        <v>529.15533343484299</v>
      </c>
      <c r="G41" s="18">
        <v>390.51680376151899</v>
      </c>
      <c r="H41" s="18">
        <v>138.638529673324</v>
      </c>
      <c r="I41" s="18">
        <v>0.64690927656726105</v>
      </c>
      <c r="J41" s="18">
        <v>137.99162039675599</v>
      </c>
      <c r="K41" s="18">
        <v>138.638529673324</v>
      </c>
      <c r="L41" s="18">
        <v>0</v>
      </c>
      <c r="M41" s="18">
        <v>0</v>
      </c>
      <c r="N41" s="18">
        <v>0</v>
      </c>
      <c r="O41" s="18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88" t="s">
        <v>126</v>
      </c>
      <c r="E42" s="89" t="s">
        <v>128</v>
      </c>
      <c r="F42" s="18">
        <v>192.18807123618899</v>
      </c>
      <c r="G42" s="18">
        <v>190.824225179943</v>
      </c>
      <c r="H42" s="18">
        <v>1.3638460562458301</v>
      </c>
      <c r="I42" s="18">
        <v>1.0888381429889999E-3</v>
      </c>
      <c r="J42" s="18">
        <v>1.36275721810284</v>
      </c>
      <c r="K42" s="18">
        <v>1.3638460562458301</v>
      </c>
      <c r="L42" s="18">
        <v>0</v>
      </c>
      <c r="M42" s="18">
        <v>0</v>
      </c>
      <c r="N42" s="18">
        <v>0</v>
      </c>
      <c r="O42" s="18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88" t="s">
        <v>129</v>
      </c>
      <c r="E43" s="89" t="s">
        <v>131</v>
      </c>
      <c r="F43" s="18">
        <v>29.827058609026199</v>
      </c>
      <c r="G43" s="18">
        <v>29.1792467297978</v>
      </c>
      <c r="H43" s="18">
        <v>0.64781187922838002</v>
      </c>
      <c r="I43" s="18">
        <v>0</v>
      </c>
      <c r="J43" s="18">
        <v>0.64781187922838002</v>
      </c>
      <c r="K43" s="18">
        <v>0.64781187922838002</v>
      </c>
      <c r="L43" s="18">
        <v>0</v>
      </c>
      <c r="M43" s="18">
        <v>0</v>
      </c>
      <c r="N43" s="18">
        <v>0</v>
      </c>
      <c r="O43" s="18">
        <v>0</v>
      </c>
    </row>
    <row r="44" spans="1:15" s="2" customFormat="1" x14ac:dyDescent="0.25">
      <c r="A44" s="20"/>
      <c r="B44" s="19" t="s">
        <v>132</v>
      </c>
      <c r="C44" s="5" t="s">
        <v>133</v>
      </c>
      <c r="D44" s="88" t="s">
        <v>132</v>
      </c>
      <c r="E44" s="89" t="s">
        <v>134</v>
      </c>
      <c r="F44" s="18">
        <v>18.747581486873099</v>
      </c>
      <c r="G44" s="18" t="s">
        <v>32</v>
      </c>
      <c r="H44" s="18" t="s">
        <v>32</v>
      </c>
      <c r="I44" s="18" t="s">
        <v>32</v>
      </c>
      <c r="J44" s="18" t="s">
        <v>32</v>
      </c>
      <c r="K44" s="18" t="s">
        <v>32</v>
      </c>
      <c r="L44" s="18" t="s">
        <v>32</v>
      </c>
      <c r="M44" s="18">
        <v>0</v>
      </c>
      <c r="N44" s="18">
        <v>0</v>
      </c>
      <c r="O44" s="18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88" t="s">
        <v>135</v>
      </c>
      <c r="E45" s="89" t="s">
        <v>137</v>
      </c>
      <c r="F45" s="18">
        <v>38484.460669484499</v>
      </c>
      <c r="G45" s="18">
        <v>32152.801337469002</v>
      </c>
      <c r="H45" s="18">
        <v>6331.6593320154798</v>
      </c>
      <c r="I45" s="18">
        <v>317.14555121244001</v>
      </c>
      <c r="J45" s="18">
        <v>6014.5137808030404</v>
      </c>
      <c r="K45" s="18">
        <v>6648.23517372078</v>
      </c>
      <c r="L45" s="18">
        <v>316.57584170529202</v>
      </c>
      <c r="M45" s="18">
        <v>3257.2192369538002</v>
      </c>
      <c r="N45" s="18">
        <v>3257.2192369538002</v>
      </c>
      <c r="O45" s="18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88" t="s">
        <v>138</v>
      </c>
      <c r="E46" s="89" t="s">
        <v>140</v>
      </c>
      <c r="F46" s="18">
        <v>3.6605343350482702</v>
      </c>
      <c r="G46" s="18">
        <v>3.6605343350482702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88" t="s">
        <v>141</v>
      </c>
      <c r="E47" s="89" t="s">
        <v>143</v>
      </c>
      <c r="F47" s="18">
        <v>362.59426879092001</v>
      </c>
      <c r="G47" s="18">
        <v>304.8783449842</v>
      </c>
      <c r="H47" s="18">
        <v>57.715923806720497</v>
      </c>
      <c r="I47" s="18">
        <v>0.39276921829505501</v>
      </c>
      <c r="J47" s="18">
        <v>57.323154588425403</v>
      </c>
      <c r="K47" s="18">
        <v>57.715923806720497</v>
      </c>
      <c r="L47" s="18">
        <v>0</v>
      </c>
      <c r="M47" s="18">
        <v>0</v>
      </c>
      <c r="N47" s="18">
        <v>0</v>
      </c>
      <c r="O47" s="18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88" t="s">
        <v>144</v>
      </c>
      <c r="E48" s="89" t="s">
        <v>146</v>
      </c>
      <c r="F48" s="18">
        <v>540.76871101658605</v>
      </c>
      <c r="G48" s="18">
        <v>428.20065178575697</v>
      </c>
      <c r="H48" s="18">
        <v>112.56805923082899</v>
      </c>
      <c r="I48" s="18">
        <v>0.28676299999999999</v>
      </c>
      <c r="J48" s="18">
        <v>112.281296230829</v>
      </c>
      <c r="K48" s="18">
        <v>112.56805923082919</v>
      </c>
      <c r="L48" s="18">
        <v>0</v>
      </c>
      <c r="M48" s="18">
        <v>17.546486529999999</v>
      </c>
      <c r="N48" s="18">
        <v>17.546486529999999</v>
      </c>
      <c r="O48" s="18">
        <v>0</v>
      </c>
    </row>
    <row r="49" spans="1:15" s="2" customFormat="1" x14ac:dyDescent="0.25">
      <c r="A49" s="13"/>
      <c r="B49" s="19" t="s">
        <v>147</v>
      </c>
      <c r="C49" s="5" t="s">
        <v>148</v>
      </c>
      <c r="D49" s="88" t="s">
        <v>147</v>
      </c>
      <c r="E49" s="89" t="s">
        <v>149</v>
      </c>
      <c r="F49" s="18">
        <v>7.68590799259393</v>
      </c>
      <c r="G49" s="18">
        <v>4.6448513908547202</v>
      </c>
      <c r="H49" s="18">
        <v>3.0410566017392102</v>
      </c>
      <c r="I49" s="18">
        <v>0.49478899999999998</v>
      </c>
      <c r="J49" s="18">
        <v>2.5462676017392099</v>
      </c>
      <c r="K49" s="18">
        <v>3.0410566017392102</v>
      </c>
      <c r="L49" s="18">
        <v>0</v>
      </c>
      <c r="M49" s="18">
        <v>0</v>
      </c>
      <c r="N49" s="18">
        <v>0</v>
      </c>
      <c r="O49" s="18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88" t="s">
        <v>150</v>
      </c>
      <c r="E50" s="89" t="s">
        <v>152</v>
      </c>
      <c r="F50" s="18">
        <v>13.2605005909514</v>
      </c>
      <c r="G50" s="18">
        <v>3.2757686819198999</v>
      </c>
      <c r="H50" s="18">
        <v>9.9847319090314599</v>
      </c>
      <c r="I50" s="18">
        <v>0</v>
      </c>
      <c r="J50" s="18">
        <v>9.9847319090314599</v>
      </c>
      <c r="K50" s="18">
        <v>9.9847319090314599</v>
      </c>
      <c r="L50" s="18">
        <v>0</v>
      </c>
      <c r="M50" s="18">
        <v>0</v>
      </c>
      <c r="N50" s="18">
        <v>0</v>
      </c>
      <c r="O50" s="18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88" t="s">
        <v>153</v>
      </c>
      <c r="E51" s="89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2" customFormat="1" x14ac:dyDescent="0.25">
      <c r="A52" s="13"/>
      <c r="B52" s="19" t="s">
        <v>156</v>
      </c>
      <c r="C52" s="5" t="s">
        <v>157</v>
      </c>
      <c r="D52" s="88" t="s">
        <v>156</v>
      </c>
      <c r="E52" s="89" t="s">
        <v>158</v>
      </c>
      <c r="F52" s="18">
        <v>1.02714908130078</v>
      </c>
      <c r="G52" s="18" t="s">
        <v>32</v>
      </c>
      <c r="H52" s="18" t="s">
        <v>32</v>
      </c>
      <c r="I52" s="18" t="s">
        <v>32</v>
      </c>
      <c r="J52" s="18" t="s">
        <v>32</v>
      </c>
      <c r="K52" s="18" t="s">
        <v>32</v>
      </c>
      <c r="L52" s="18" t="s">
        <v>32</v>
      </c>
      <c r="M52" s="18">
        <v>0</v>
      </c>
      <c r="N52" s="18">
        <v>0</v>
      </c>
      <c r="O52" s="18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88" t="s">
        <v>159</v>
      </c>
      <c r="E53" s="89" t="s">
        <v>161</v>
      </c>
      <c r="F53" s="18">
        <v>139.76746573182399</v>
      </c>
      <c r="G53" s="18">
        <v>131.681371275967</v>
      </c>
      <c r="H53" s="18">
        <v>8.0860944558567702</v>
      </c>
      <c r="I53" s="18">
        <v>0</v>
      </c>
      <c r="J53" s="18">
        <v>8.0860944558567702</v>
      </c>
      <c r="K53" s="18">
        <v>8.0860944558567702</v>
      </c>
      <c r="L53" s="18">
        <v>0</v>
      </c>
      <c r="M53" s="18">
        <v>0</v>
      </c>
      <c r="N53" s="18">
        <v>0</v>
      </c>
      <c r="O53" s="18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88" t="s">
        <v>162</v>
      </c>
      <c r="E54" s="89" t="s">
        <v>164</v>
      </c>
      <c r="F54" s="18">
        <v>37.041472351903401</v>
      </c>
      <c r="G54" s="18">
        <v>27.8599177242134</v>
      </c>
      <c r="H54" s="18">
        <v>9.1815546276899909</v>
      </c>
      <c r="I54" s="18">
        <v>0</v>
      </c>
      <c r="J54" s="18">
        <v>9.1815546276899909</v>
      </c>
      <c r="K54" s="18">
        <v>9.1815546276899909</v>
      </c>
      <c r="L54" s="18">
        <v>0</v>
      </c>
      <c r="M54" s="18">
        <v>0</v>
      </c>
      <c r="N54" s="18">
        <v>0</v>
      </c>
      <c r="O54" s="18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88" t="s">
        <v>165</v>
      </c>
      <c r="E55" s="89" t="s">
        <v>167</v>
      </c>
      <c r="F55" s="18">
        <v>235.62550930364901</v>
      </c>
      <c r="G55" s="18">
        <v>213.15777670905999</v>
      </c>
      <c r="H55" s="18">
        <v>22.467732594588899</v>
      </c>
      <c r="I55" s="18">
        <v>0</v>
      </c>
      <c r="J55" s="18">
        <v>22.467732594588899</v>
      </c>
      <c r="K55" s="18">
        <v>22.467732594588899</v>
      </c>
      <c r="L55" s="18">
        <v>0</v>
      </c>
      <c r="M55" s="18">
        <v>0</v>
      </c>
      <c r="N55" s="18">
        <v>0</v>
      </c>
      <c r="O55" s="18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88" t="s">
        <v>168</v>
      </c>
      <c r="E56" s="89" t="s">
        <v>170</v>
      </c>
      <c r="F56" s="18">
        <v>563.05566900969802</v>
      </c>
      <c r="G56" s="18">
        <v>402.47532678512698</v>
      </c>
      <c r="H56" s="18">
        <v>160.58034222457101</v>
      </c>
      <c r="I56" s="18">
        <v>0.63776588453307403</v>
      </c>
      <c r="J56" s="18">
        <v>159.94257634003799</v>
      </c>
      <c r="K56" s="18">
        <v>160.58034222457101</v>
      </c>
      <c r="L56" s="18">
        <v>0</v>
      </c>
      <c r="M56" s="18">
        <v>0</v>
      </c>
      <c r="N56" s="18">
        <v>0</v>
      </c>
      <c r="O56" s="18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88" t="s">
        <v>171</v>
      </c>
      <c r="E57" s="89" t="s">
        <v>173</v>
      </c>
      <c r="F57" s="18">
        <v>3070.7480172936398</v>
      </c>
      <c r="G57" s="18">
        <v>2233.6571901080702</v>
      </c>
      <c r="H57" s="18">
        <v>837.09082718556999</v>
      </c>
      <c r="I57" s="18">
        <v>659.06817781944505</v>
      </c>
      <c r="J57" s="18">
        <v>178.02264936612499</v>
      </c>
      <c r="K57" s="18">
        <v>884.46770483275293</v>
      </c>
      <c r="L57" s="18">
        <v>47.376877647183001</v>
      </c>
      <c r="M57" s="18">
        <v>644.32238416556197</v>
      </c>
      <c r="N57" s="18">
        <v>644.32238416556197</v>
      </c>
      <c r="O57" s="18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88" t="s">
        <v>174</v>
      </c>
      <c r="E58" s="89" t="s">
        <v>176</v>
      </c>
      <c r="F58" s="18">
        <v>13029.1307051657</v>
      </c>
      <c r="G58" s="18">
        <v>10915.936798361499</v>
      </c>
      <c r="H58" s="18">
        <v>2113.1939068042202</v>
      </c>
      <c r="I58" s="18">
        <v>56.197664893799001</v>
      </c>
      <c r="J58" s="18">
        <v>2056.9962419104199</v>
      </c>
      <c r="K58" s="18">
        <v>2258.4095441857989</v>
      </c>
      <c r="L58" s="18">
        <v>145.21563738158</v>
      </c>
      <c r="M58" s="18">
        <v>888.40133352970895</v>
      </c>
      <c r="N58" s="18">
        <v>888.40133352970895</v>
      </c>
      <c r="O58" s="18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88" t="s">
        <v>177</v>
      </c>
      <c r="E59" s="89" t="s">
        <v>179</v>
      </c>
      <c r="F59" s="18">
        <v>2001.0981658543101</v>
      </c>
      <c r="G59" s="18">
        <v>1517.15369634576</v>
      </c>
      <c r="H59" s="18">
        <v>483.94446950855001</v>
      </c>
      <c r="I59" s="18">
        <v>5.3748700181521003E-2</v>
      </c>
      <c r="J59" s="18">
        <v>483.890720808369</v>
      </c>
      <c r="K59" s="18">
        <v>483.9444695085507</v>
      </c>
      <c r="L59" s="18">
        <v>0</v>
      </c>
      <c r="M59" s="18">
        <v>24.856942468978701</v>
      </c>
      <c r="N59" s="18">
        <v>24.856942468978701</v>
      </c>
      <c r="O59" s="18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88" t="s">
        <v>180</v>
      </c>
      <c r="E60" s="89" t="s">
        <v>182</v>
      </c>
      <c r="F60" s="18">
        <v>2598.5287968919702</v>
      </c>
      <c r="G60" s="18">
        <v>2589.57962458255</v>
      </c>
      <c r="H60" s="18">
        <v>8.9491723094199909</v>
      </c>
      <c r="I60" s="18">
        <v>2.1522638702577E-2</v>
      </c>
      <c r="J60" s="18">
        <v>8.9276496707174093</v>
      </c>
      <c r="K60" s="18">
        <v>8.9491723094199909</v>
      </c>
      <c r="L60" s="18">
        <v>0</v>
      </c>
      <c r="M60" s="18">
        <v>0</v>
      </c>
      <c r="N60" s="18">
        <v>0</v>
      </c>
      <c r="O60" s="18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88" t="s">
        <v>183</v>
      </c>
      <c r="E61" s="89" t="s">
        <v>185</v>
      </c>
      <c r="F61" s="18">
        <v>32275.124071329301</v>
      </c>
      <c r="G61" s="18">
        <v>30847.661810035301</v>
      </c>
      <c r="H61" s="18">
        <v>1427.462261294</v>
      </c>
      <c r="I61" s="18">
        <v>26.8143728412991</v>
      </c>
      <c r="J61" s="18">
        <v>1400.6478884527</v>
      </c>
      <c r="K61" s="18">
        <v>1908.2083781766878</v>
      </c>
      <c r="L61" s="18">
        <v>480.74611688268999</v>
      </c>
      <c r="M61" s="18">
        <v>1088.2244068785499</v>
      </c>
      <c r="N61" s="18">
        <v>1088.2244068785499</v>
      </c>
      <c r="O61" s="18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88" t="s">
        <v>186</v>
      </c>
      <c r="E62" s="89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88" t="s">
        <v>191</v>
      </c>
      <c r="E63" s="91" t="s">
        <v>192</v>
      </c>
      <c r="F63" s="18">
        <v>22404.206269005856</v>
      </c>
      <c r="G63" s="18">
        <v>22687.04195966406</v>
      </c>
      <c r="H63" s="18">
        <v>9.9022608686970202</v>
      </c>
      <c r="I63" s="18">
        <v>0</v>
      </c>
      <c r="J63" s="18">
        <v>9.9022608686970202</v>
      </c>
      <c r="K63" s="18">
        <v>9.9022608686970202</v>
      </c>
      <c r="L63" s="18">
        <v>0</v>
      </c>
      <c r="M63" s="18">
        <v>5.9284911868178503</v>
      </c>
      <c r="N63" s="18">
        <v>5.9284911868178503</v>
      </c>
      <c r="O63" s="18">
        <v>0</v>
      </c>
    </row>
    <row r="64" spans="1:15" s="23" customFormat="1" ht="31.5" customHeight="1" x14ac:dyDescent="0.25">
      <c r="A64" s="21"/>
      <c r="B64" s="58" t="s">
        <v>193</v>
      </c>
      <c r="C64" s="68"/>
      <c r="D64" s="92" t="s">
        <v>193</v>
      </c>
      <c r="E64" s="93" t="s">
        <v>194</v>
      </c>
      <c r="F64" s="94">
        <f t="shared" ref="F64:O64" si="0">SUM(F10:F62)</f>
        <v>309966.2266459302</v>
      </c>
      <c r="G64" s="94">
        <f t="shared" si="0"/>
        <v>263047.21189132333</v>
      </c>
      <c r="H64" s="94">
        <f t="shared" si="0"/>
        <v>46626.276803079658</v>
      </c>
      <c r="I64" s="94">
        <f t="shared" si="0"/>
        <v>5481.6429690084715</v>
      </c>
      <c r="J64" s="94">
        <f t="shared" si="0"/>
        <v>41144.633834071195</v>
      </c>
      <c r="K64" s="94">
        <f t="shared" si="0"/>
        <v>59649.558800056024</v>
      </c>
      <c r="L64" s="94">
        <f t="shared" si="0"/>
        <v>13023.281996976331</v>
      </c>
      <c r="M64" s="94">
        <f t="shared" si="0"/>
        <v>29586.534165829595</v>
      </c>
      <c r="N64" s="94">
        <f t="shared" si="0"/>
        <v>30728.726999829596</v>
      </c>
      <c r="O64" s="94">
        <f t="shared" si="0"/>
        <v>1142.1928339999999</v>
      </c>
    </row>
    <row r="65" spans="1:247" s="23" customFormat="1" ht="21.75" thickBot="1" x14ac:dyDescent="0.3">
      <c r="A65" s="21"/>
      <c r="B65" s="59"/>
      <c r="C65" s="69"/>
      <c r="D65" s="95"/>
      <c r="E65" s="96" t="s">
        <v>195</v>
      </c>
      <c r="F65" s="94">
        <f t="shared" ref="F65:O65" si="1">IF(COUNTA(F10:F63)&gt;0,IF(F63="c","c",SUM(F63:F64)),"")</f>
        <v>332370.43291493604</v>
      </c>
      <c r="G65" s="94">
        <f t="shared" si="1"/>
        <v>285734.25385098741</v>
      </c>
      <c r="H65" s="94">
        <f t="shared" si="1"/>
        <v>46636.179063948352</v>
      </c>
      <c r="I65" s="94">
        <f t="shared" si="1"/>
        <v>5481.6429690084715</v>
      </c>
      <c r="J65" s="94">
        <f t="shared" si="1"/>
        <v>41154.536094939889</v>
      </c>
      <c r="K65" s="94">
        <f t="shared" si="1"/>
        <v>59659.461060924717</v>
      </c>
      <c r="L65" s="94">
        <f t="shared" si="1"/>
        <v>13023.281996976331</v>
      </c>
      <c r="M65" s="94">
        <f t="shared" si="1"/>
        <v>29592.462657016411</v>
      </c>
      <c r="N65" s="94">
        <f t="shared" si="1"/>
        <v>30734.655491016412</v>
      </c>
      <c r="O65" s="94">
        <f t="shared" si="1"/>
        <v>1142.1928339999999</v>
      </c>
    </row>
    <row r="66" spans="1:247" s="2" customFormat="1" ht="55.5" customHeight="1" thickBot="1" x14ac:dyDescent="0.3">
      <c r="A66" s="5"/>
      <c r="B66" s="24"/>
      <c r="C66" s="5"/>
      <c r="D66" s="97"/>
      <c r="E66" s="98" t="s">
        <v>196</v>
      </c>
      <c r="F66" s="99" t="str">
        <f t="shared" ref="F66:O66" si="2">IF(F63="c","",IF(AND(IF((COUNTIF(F10:F62,"c"))&gt;0,1,0)=1,F63=""),"Please provide Not Specified (Including Confidential)",""))</f>
        <v/>
      </c>
      <c r="G66" s="99" t="str">
        <f t="shared" si="2"/>
        <v/>
      </c>
      <c r="H66" s="99" t="str">
        <f t="shared" si="2"/>
        <v/>
      </c>
      <c r="I66" s="99" t="str">
        <f t="shared" si="2"/>
        <v/>
      </c>
      <c r="J66" s="99" t="str">
        <f t="shared" si="2"/>
        <v/>
      </c>
      <c r="K66" s="99" t="str">
        <f t="shared" si="2"/>
        <v/>
      </c>
      <c r="L66" s="99" t="str">
        <f t="shared" si="2"/>
        <v/>
      </c>
      <c r="M66" s="99" t="str">
        <f t="shared" si="2"/>
        <v/>
      </c>
      <c r="N66" s="99" t="str">
        <f t="shared" si="2"/>
        <v/>
      </c>
      <c r="O66" s="99" t="str">
        <f t="shared" si="2"/>
        <v/>
      </c>
    </row>
    <row r="67" spans="1:247" s="16" customFormat="1" ht="12" thickBot="1" x14ac:dyDescent="0.3">
      <c r="A67" s="13"/>
      <c r="B67" s="15"/>
      <c r="C67" s="5"/>
      <c r="D67" s="85"/>
      <c r="E67" s="86" t="s">
        <v>197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88" t="s">
        <v>198</v>
      </c>
      <c r="E68" s="89" t="s">
        <v>200</v>
      </c>
      <c r="F68" s="18">
        <v>0.241256672328307</v>
      </c>
      <c r="G68" s="18">
        <v>0.241256672328307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88" t="s">
        <v>201</v>
      </c>
      <c r="E69" s="89" t="s">
        <v>203</v>
      </c>
      <c r="F69" s="18">
        <v>13.080027241237101</v>
      </c>
      <c r="G69" s="18" t="s">
        <v>32</v>
      </c>
      <c r="H69" s="18" t="s">
        <v>32</v>
      </c>
      <c r="I69" s="18" t="s">
        <v>32</v>
      </c>
      <c r="J69" s="18" t="s">
        <v>32</v>
      </c>
      <c r="K69" s="18" t="s">
        <v>32</v>
      </c>
      <c r="L69" s="18" t="s">
        <v>32</v>
      </c>
      <c r="M69" s="18">
        <v>0</v>
      </c>
      <c r="N69" s="18">
        <v>0</v>
      </c>
      <c r="O69" s="18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88" t="s">
        <v>204</v>
      </c>
      <c r="E70" s="89" t="s">
        <v>206</v>
      </c>
      <c r="F70" s="18">
        <v>0.15295336097465001</v>
      </c>
      <c r="G70" s="18">
        <v>0.15295336097465001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88" t="s">
        <v>207</v>
      </c>
      <c r="E71" s="89" t="s">
        <v>209</v>
      </c>
      <c r="F71" s="18" t="s">
        <v>32</v>
      </c>
      <c r="G71" s="18" t="s">
        <v>32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32</v>
      </c>
      <c r="N71" s="18" t="s">
        <v>32</v>
      </c>
      <c r="O71" s="18" t="s">
        <v>32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88" t="s">
        <v>210</v>
      </c>
      <c r="E72" s="89" t="s">
        <v>212</v>
      </c>
      <c r="F72" s="18">
        <v>2.2178309863026802</v>
      </c>
      <c r="G72" s="18">
        <v>2.2178309863026802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</row>
    <row r="73" spans="1:247" s="23" customFormat="1" ht="21" x14ac:dyDescent="0.25">
      <c r="A73" s="21"/>
      <c r="B73" s="26" t="s">
        <v>213</v>
      </c>
      <c r="C73" s="5" t="s">
        <v>214</v>
      </c>
      <c r="D73" s="88" t="s">
        <v>213</v>
      </c>
      <c r="E73" s="91" t="s">
        <v>192</v>
      </c>
      <c r="F73" s="18" t="s">
        <v>32</v>
      </c>
      <c r="G73" s="18" t="s">
        <v>32</v>
      </c>
      <c r="H73" s="18" t="s">
        <v>32</v>
      </c>
      <c r="I73" s="18" t="s">
        <v>32</v>
      </c>
      <c r="J73" s="18" t="s">
        <v>32</v>
      </c>
      <c r="K73" s="18" t="s">
        <v>32</v>
      </c>
      <c r="L73" s="18" t="s">
        <v>32</v>
      </c>
      <c r="M73" s="18" t="s">
        <v>32</v>
      </c>
      <c r="N73" s="18" t="s">
        <v>32</v>
      </c>
      <c r="O73" s="18" t="s">
        <v>32</v>
      </c>
    </row>
    <row r="74" spans="1:247" s="23" customFormat="1" ht="31.5" customHeight="1" x14ac:dyDescent="0.25">
      <c r="A74" s="21"/>
      <c r="B74" s="60" t="s">
        <v>193</v>
      </c>
      <c r="C74" s="68"/>
      <c r="D74" s="92" t="s">
        <v>193</v>
      </c>
      <c r="E74" s="93" t="s">
        <v>194</v>
      </c>
      <c r="F74" s="94">
        <f>SUM(F68:F72)</f>
        <v>15.692068260842737</v>
      </c>
      <c r="G74" s="94">
        <f t="shared" ref="G74:O74" si="3">SUM(G68:G72)</f>
        <v>2.6120410196056372</v>
      </c>
      <c r="H74" s="94">
        <f t="shared" si="3"/>
        <v>0</v>
      </c>
      <c r="I74" s="94">
        <f t="shared" si="3"/>
        <v>0</v>
      </c>
      <c r="J74" s="94">
        <f t="shared" si="3"/>
        <v>0</v>
      </c>
      <c r="K74" s="94">
        <f t="shared" si="3"/>
        <v>0</v>
      </c>
      <c r="L74" s="94">
        <f t="shared" si="3"/>
        <v>0</v>
      </c>
      <c r="M74" s="94">
        <f t="shared" si="3"/>
        <v>0</v>
      </c>
      <c r="N74" s="94">
        <f t="shared" si="3"/>
        <v>0</v>
      </c>
      <c r="O74" s="94">
        <f t="shared" si="3"/>
        <v>0</v>
      </c>
    </row>
    <row r="75" spans="1:247" s="23" customFormat="1" ht="21.75" thickBot="1" x14ac:dyDescent="0.3">
      <c r="A75" s="21"/>
      <c r="B75" s="59"/>
      <c r="C75" s="69"/>
      <c r="D75" s="95"/>
      <c r="E75" s="96" t="s">
        <v>215</v>
      </c>
      <c r="F75" s="94" t="str">
        <f>IF(COUNTA(F68:F73)&gt;0,IF(F73="c","c",SUM(F73:F74)),"")</f>
        <v>c</v>
      </c>
      <c r="G75" s="94" t="str">
        <f t="shared" ref="G75:O75" si="4">IF(COUNTA(G68:G73)&gt;0,IF(G73="c","c",SUM(G73:G74)),"")</f>
        <v>c</v>
      </c>
      <c r="H75" s="94" t="str">
        <f t="shared" si="4"/>
        <v>c</v>
      </c>
      <c r="I75" s="94" t="str">
        <f t="shared" si="4"/>
        <v>c</v>
      </c>
      <c r="J75" s="94" t="str">
        <f t="shared" si="4"/>
        <v>c</v>
      </c>
      <c r="K75" s="94" t="str">
        <f t="shared" si="4"/>
        <v>c</v>
      </c>
      <c r="L75" s="94" t="str">
        <f t="shared" si="4"/>
        <v>c</v>
      </c>
      <c r="M75" s="94" t="str">
        <f t="shared" si="4"/>
        <v>c</v>
      </c>
      <c r="N75" s="94" t="str">
        <f t="shared" si="4"/>
        <v>c</v>
      </c>
      <c r="O75" s="94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97"/>
      <c r="E76" s="98" t="s">
        <v>196</v>
      </c>
      <c r="F76" s="99" t="str">
        <f>IF(F73="c","",IF(AND(IF((COUNTIF(F68:F72,"c"))&gt;0,1,0)=1,F73=""),"Please provide Not Specified (Including Confidential)",""))</f>
        <v/>
      </c>
      <c r="G76" s="99" t="str">
        <f t="shared" ref="G76:O76" si="5">IF(G73="c","",IF(AND(IF((COUNTIF(G68:G72,"c"))&gt;0,1,0)=1,G73=""),"Please provide Not Specified (Including Confidential)",""))</f>
        <v/>
      </c>
      <c r="H76" s="99" t="str">
        <f t="shared" si="5"/>
        <v/>
      </c>
      <c r="I76" s="99" t="str">
        <f t="shared" si="5"/>
        <v/>
      </c>
      <c r="J76" s="99" t="str">
        <f t="shared" si="5"/>
        <v/>
      </c>
      <c r="K76" s="99" t="str">
        <f t="shared" si="5"/>
        <v/>
      </c>
      <c r="L76" s="99" t="str">
        <f t="shared" si="5"/>
        <v/>
      </c>
      <c r="M76" s="99" t="str">
        <f t="shared" si="5"/>
        <v/>
      </c>
      <c r="N76" s="99" t="str">
        <f t="shared" si="5"/>
        <v/>
      </c>
      <c r="O76" s="99" t="str">
        <f t="shared" si="5"/>
        <v/>
      </c>
    </row>
    <row r="77" spans="1:247" s="16" customFormat="1" ht="12" thickBot="1" x14ac:dyDescent="0.3">
      <c r="A77" s="13"/>
      <c r="B77" s="15"/>
      <c r="C77" s="5"/>
      <c r="D77" s="85"/>
      <c r="E77" s="86" t="s">
        <v>216</v>
      </c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88" t="s">
        <v>217</v>
      </c>
      <c r="E78" s="89" t="s">
        <v>219</v>
      </c>
      <c r="F78" s="18">
        <v>25.2321735344049</v>
      </c>
      <c r="G78" s="18">
        <v>25.2321735344049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</row>
    <row r="79" spans="1:247" s="2" customFormat="1" x14ac:dyDescent="0.25">
      <c r="A79" s="13"/>
      <c r="B79" s="25" t="s">
        <v>220</v>
      </c>
      <c r="C79" s="5" t="s">
        <v>221</v>
      </c>
      <c r="D79" s="88" t="s">
        <v>220</v>
      </c>
      <c r="E79" s="89" t="s">
        <v>222</v>
      </c>
      <c r="F79" s="18">
        <v>2.3013698049013001E-2</v>
      </c>
      <c r="G79" s="18">
        <v>2.3013698049013001E-2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88" t="s">
        <v>223</v>
      </c>
      <c r="E80" s="89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88" t="s">
        <v>226</v>
      </c>
      <c r="E81" s="89" t="s">
        <v>228</v>
      </c>
      <c r="F81" s="18">
        <v>2.9028340479976902</v>
      </c>
      <c r="G81" s="18">
        <v>2.9028340479976902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88" t="s">
        <v>229</v>
      </c>
      <c r="E82" s="89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88" t="s">
        <v>232</v>
      </c>
      <c r="E83" s="89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</row>
    <row r="84" spans="1:15" s="2" customFormat="1" x14ac:dyDescent="0.25">
      <c r="A84" s="13"/>
      <c r="B84" s="25" t="s">
        <v>235</v>
      </c>
      <c r="C84" s="27">
        <v>624</v>
      </c>
      <c r="D84" s="88" t="s">
        <v>235</v>
      </c>
      <c r="E84" s="89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</row>
    <row r="85" spans="1:15" s="2" customFormat="1" x14ac:dyDescent="0.25">
      <c r="A85" s="13"/>
      <c r="B85" s="25" t="s">
        <v>237</v>
      </c>
      <c r="C85" s="27">
        <v>622</v>
      </c>
      <c r="D85" s="88" t="s">
        <v>237</v>
      </c>
      <c r="E85" s="89" t="s">
        <v>238</v>
      </c>
      <c r="F85" s="18">
        <v>0.15872874903975201</v>
      </c>
      <c r="G85" s="18">
        <v>0.15872874903975201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88" t="s">
        <v>239</v>
      </c>
      <c r="E86" s="89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88" t="s">
        <v>242</v>
      </c>
      <c r="E87" s="89" t="s">
        <v>244</v>
      </c>
      <c r="F87" s="18">
        <v>9.9183299330146996E-2</v>
      </c>
      <c r="G87" s="18">
        <v>9.9183299330146996E-2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88" t="s">
        <v>245</v>
      </c>
      <c r="E88" s="89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88" t="s">
        <v>248</v>
      </c>
      <c r="E89" s="89" t="s">
        <v>250</v>
      </c>
      <c r="F89" s="18">
        <v>2.9010774311099E-2</v>
      </c>
      <c r="G89" s="18">
        <v>2.9010774311099E-2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88" t="s">
        <v>251</v>
      </c>
      <c r="E90" s="89" t="s">
        <v>253</v>
      </c>
      <c r="F90" s="18">
        <v>0.663005973462784</v>
      </c>
      <c r="G90" s="18">
        <v>0.663005973462784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88" t="s">
        <v>254</v>
      </c>
      <c r="E91" s="89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88" t="s">
        <v>257</v>
      </c>
      <c r="E92" s="89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88" t="s">
        <v>260</v>
      </c>
      <c r="E93" s="89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88" t="s">
        <v>263</v>
      </c>
      <c r="E94" s="89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88" t="s">
        <v>266</v>
      </c>
      <c r="E95" s="89" t="s">
        <v>268</v>
      </c>
      <c r="F95" s="18">
        <v>6.8121498663259006E-2</v>
      </c>
      <c r="G95" s="18">
        <v>6.8121498663259006E-2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88" t="s">
        <v>269</v>
      </c>
      <c r="E96" s="89" t="s">
        <v>271</v>
      </c>
      <c r="F96" s="18">
        <v>5.3016321774759997E-3</v>
      </c>
      <c r="G96" s="18">
        <v>5.3016321774759997E-3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88" t="s">
        <v>272</v>
      </c>
      <c r="E97" s="89" t="s">
        <v>274</v>
      </c>
      <c r="F97" s="18">
        <v>3.4962691866390998E-2</v>
      </c>
      <c r="G97" s="18">
        <v>3.4962691866390998E-2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88" t="s">
        <v>275</v>
      </c>
      <c r="E98" s="89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88" t="s">
        <v>278</v>
      </c>
      <c r="E99" s="89" t="s">
        <v>280</v>
      </c>
      <c r="F99" s="18">
        <v>8.5039592362638E-2</v>
      </c>
      <c r="G99" s="18">
        <v>8.5039592362638E-2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88" t="s">
        <v>281</v>
      </c>
      <c r="E100" s="89" t="s">
        <v>283</v>
      </c>
      <c r="F100" s="18">
        <v>0.16652232076479501</v>
      </c>
      <c r="G100" s="18">
        <v>0.16652232076479501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88" t="s">
        <v>284</v>
      </c>
      <c r="E101" s="89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88" t="s">
        <v>287</v>
      </c>
      <c r="E102" s="89" t="s">
        <v>289</v>
      </c>
      <c r="F102" s="18">
        <v>0.19295658558651499</v>
      </c>
      <c r="G102" s="18">
        <v>0.19295658558651499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</row>
    <row r="103" spans="1:15" s="2" customFormat="1" x14ac:dyDescent="0.25">
      <c r="A103" s="13"/>
      <c r="B103" s="25" t="s">
        <v>290</v>
      </c>
      <c r="C103" s="5" t="s">
        <v>291</v>
      </c>
      <c r="D103" s="88" t="s">
        <v>290</v>
      </c>
      <c r="E103" s="89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88" t="s">
        <v>293</v>
      </c>
      <c r="E104" s="89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88" t="s">
        <v>296</v>
      </c>
      <c r="E105" s="89" t="s">
        <v>298</v>
      </c>
      <c r="F105" s="18">
        <v>0.202099961364441</v>
      </c>
      <c r="G105" s="18">
        <v>0.202099961364441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88" t="s">
        <v>299</v>
      </c>
      <c r="E106" s="89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88" t="s">
        <v>302</v>
      </c>
      <c r="E107" s="89" t="s">
        <v>304</v>
      </c>
      <c r="F107" s="18">
        <v>6.4789607169344995E-2</v>
      </c>
      <c r="G107" s="18">
        <v>6.4789607169344995E-2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88" t="s">
        <v>305</v>
      </c>
      <c r="E108" s="89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88" t="s">
        <v>308</v>
      </c>
      <c r="E109" s="89" t="s">
        <v>310</v>
      </c>
      <c r="F109" s="18">
        <v>-0.45404958227773801</v>
      </c>
      <c r="G109" s="18">
        <v>-2.8486415427129002</v>
      </c>
      <c r="H109" s="18">
        <v>2.39459196043516</v>
      </c>
      <c r="I109" s="18">
        <v>0</v>
      </c>
      <c r="J109" s="18">
        <v>2.39459196043516</v>
      </c>
      <c r="K109" s="18">
        <v>2.39459196043516</v>
      </c>
      <c r="L109" s="18">
        <v>0</v>
      </c>
      <c r="M109" s="18">
        <v>0</v>
      </c>
      <c r="N109" s="18">
        <v>0</v>
      </c>
      <c r="O109" s="18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88" t="s">
        <v>311</v>
      </c>
      <c r="E110" s="89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88" t="s">
        <v>314</v>
      </c>
      <c r="E111" s="89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88" t="s">
        <v>317</v>
      </c>
      <c r="E112" s="89" t="s">
        <v>319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88" t="s">
        <v>320</v>
      </c>
      <c r="E113" s="89" t="s">
        <v>322</v>
      </c>
      <c r="F113" s="18">
        <v>0.48969609005687398</v>
      </c>
      <c r="G113" s="18">
        <v>0.48969609005687398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88" t="s">
        <v>323</v>
      </c>
      <c r="E114" s="89" t="s">
        <v>325</v>
      </c>
      <c r="F114" s="18">
        <v>1.1013076341122101</v>
      </c>
      <c r="G114" s="18">
        <v>1.1013076341122101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88" t="s">
        <v>326</v>
      </c>
      <c r="E115" s="89" t="s">
        <v>328</v>
      </c>
      <c r="F115" s="18">
        <v>0.36362365456749501</v>
      </c>
      <c r="G115" s="18">
        <v>0.36362365456749501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88" t="s">
        <v>329</v>
      </c>
      <c r="E116" s="89" t="s">
        <v>331</v>
      </c>
      <c r="F116" s="18">
        <v>0.34867940688865801</v>
      </c>
      <c r="G116" s="18">
        <v>0.34867940688865801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88" t="s">
        <v>332</v>
      </c>
      <c r="E117" s="89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88" t="s">
        <v>335</v>
      </c>
      <c r="E118" s="89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88" t="s">
        <v>338</v>
      </c>
      <c r="E119" s="89" t="s">
        <v>340</v>
      </c>
      <c r="F119" s="18">
        <v>567.18845765778804</v>
      </c>
      <c r="G119" s="18">
        <v>320.11040720065</v>
      </c>
      <c r="H119" s="18">
        <v>247.078050457138</v>
      </c>
      <c r="I119" s="18">
        <v>3.5434096903255901</v>
      </c>
      <c r="J119" s="18">
        <v>243.534640766813</v>
      </c>
      <c r="K119" s="18">
        <v>247.07805045713798</v>
      </c>
      <c r="L119" s="18">
        <v>0</v>
      </c>
      <c r="M119" s="18">
        <v>60.3</v>
      </c>
      <c r="N119" s="18">
        <v>60.3</v>
      </c>
      <c r="O119" s="18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88" t="s">
        <v>341</v>
      </c>
      <c r="E120" s="89" t="s">
        <v>343</v>
      </c>
      <c r="F120" s="18">
        <v>1.1133673892918999E-2</v>
      </c>
      <c r="G120" s="18">
        <v>1.1133673892918999E-2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88" t="s">
        <v>344</v>
      </c>
      <c r="E121" s="89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88" t="s">
        <v>347</v>
      </c>
      <c r="E122" s="89" t="s">
        <v>349</v>
      </c>
      <c r="F122" s="18" t="s">
        <v>32</v>
      </c>
      <c r="G122" s="18" t="s">
        <v>32</v>
      </c>
      <c r="H122" s="18">
        <v>0.10054602453802799</v>
      </c>
      <c r="I122" s="18">
        <v>0</v>
      </c>
      <c r="J122" s="18">
        <v>0.10054602453802799</v>
      </c>
      <c r="K122" s="18">
        <v>0.10054602453802799</v>
      </c>
      <c r="L122" s="18">
        <v>0</v>
      </c>
      <c r="M122" s="18" t="s">
        <v>32</v>
      </c>
      <c r="N122" s="18" t="s">
        <v>32</v>
      </c>
      <c r="O122" s="18" t="s">
        <v>32</v>
      </c>
    </row>
    <row r="123" spans="1:15" s="2" customFormat="1" x14ac:dyDescent="0.25">
      <c r="A123" s="13"/>
      <c r="B123" s="25" t="s">
        <v>350</v>
      </c>
      <c r="C123" s="5" t="s">
        <v>351</v>
      </c>
      <c r="D123" s="88" t="s">
        <v>350</v>
      </c>
      <c r="E123" s="89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88" t="s">
        <v>353</v>
      </c>
      <c r="E124" s="89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88" t="s">
        <v>356</v>
      </c>
      <c r="E125" s="89" t="s">
        <v>358</v>
      </c>
      <c r="F125" s="18">
        <v>0.398665392972544</v>
      </c>
      <c r="G125" s="18">
        <v>0.398665392972544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88" t="s">
        <v>359</v>
      </c>
      <c r="E126" s="89" t="s">
        <v>361</v>
      </c>
      <c r="F126" s="18">
        <v>9.2485701972694997E-2</v>
      </c>
      <c r="G126" s="18">
        <v>9.2485701972694997E-2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88" t="s">
        <v>362</v>
      </c>
      <c r="E127" s="89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88" t="s">
        <v>365</v>
      </c>
      <c r="E128" s="89" t="s">
        <v>367</v>
      </c>
      <c r="F128" s="18">
        <v>5.2745962857229003E-2</v>
      </c>
      <c r="G128" s="18">
        <v>5.2745962857229003E-2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88" t="s">
        <v>368</v>
      </c>
      <c r="E129" s="89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88" t="s">
        <v>371</v>
      </c>
      <c r="E130" s="89" t="s">
        <v>373</v>
      </c>
      <c r="F130" s="18">
        <v>0.25803697781882801</v>
      </c>
      <c r="G130" s="18">
        <v>0.25803697781882801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88" t="s">
        <v>374</v>
      </c>
      <c r="E131" s="89" t="s">
        <v>376</v>
      </c>
      <c r="F131" s="18">
        <v>6.0001142114515002E-2</v>
      </c>
      <c r="G131" s="18">
        <v>6.0001142114515002E-2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</row>
    <row r="132" spans="1:247" s="23" customFormat="1" ht="21" x14ac:dyDescent="0.25">
      <c r="A132" s="21"/>
      <c r="B132" s="26" t="s">
        <v>377</v>
      </c>
      <c r="C132" s="5" t="s">
        <v>378</v>
      </c>
      <c r="D132" s="88" t="s">
        <v>377</v>
      </c>
      <c r="E132" s="91" t="s">
        <v>192</v>
      </c>
      <c r="F132" s="18" t="s">
        <v>32</v>
      </c>
      <c r="G132" s="18" t="s">
        <v>32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 t="s">
        <v>32</v>
      </c>
      <c r="N132" s="18" t="s">
        <v>32</v>
      </c>
      <c r="O132" s="18" t="s">
        <v>32</v>
      </c>
    </row>
    <row r="133" spans="1:247" s="23" customFormat="1" ht="31.5" customHeight="1" x14ac:dyDescent="0.25">
      <c r="A133" s="21"/>
      <c r="B133" s="60" t="s">
        <v>193</v>
      </c>
      <c r="C133" s="68"/>
      <c r="D133" s="92" t="s">
        <v>193</v>
      </c>
      <c r="E133" s="93" t="s">
        <v>194</v>
      </c>
      <c r="F133" s="94">
        <f t="shared" ref="F133:O133" si="6">SUM(F78:F131)</f>
        <v>599.83852767931455</v>
      </c>
      <c r="G133" s="94">
        <f t="shared" si="6"/>
        <v>350.36588526174131</v>
      </c>
      <c r="H133" s="94">
        <f t="shared" si="6"/>
        <v>249.57318844211119</v>
      </c>
      <c r="I133" s="94">
        <f t="shared" si="6"/>
        <v>3.5434096903255901</v>
      </c>
      <c r="J133" s="94">
        <f t="shared" si="6"/>
        <v>246.02977875178618</v>
      </c>
      <c r="K133" s="94">
        <f t="shared" si="6"/>
        <v>249.57318844211116</v>
      </c>
      <c r="L133" s="94">
        <f t="shared" si="6"/>
        <v>0</v>
      </c>
      <c r="M133" s="94">
        <f t="shared" si="6"/>
        <v>60.3</v>
      </c>
      <c r="N133" s="94">
        <f t="shared" si="6"/>
        <v>60.3</v>
      </c>
      <c r="O133" s="94">
        <f t="shared" si="6"/>
        <v>0</v>
      </c>
    </row>
    <row r="134" spans="1:247" s="23" customFormat="1" ht="32.25" thickBot="1" x14ac:dyDescent="0.3">
      <c r="A134" s="21"/>
      <c r="B134" s="59"/>
      <c r="C134" s="69"/>
      <c r="D134" s="95"/>
      <c r="E134" s="96" t="s">
        <v>379</v>
      </c>
      <c r="F134" s="94" t="str">
        <f t="shared" ref="F134:O134" si="7">IF(COUNTA(F78:F132)&gt;0,IF(F132="c","c",SUM(F132:F133)),"")</f>
        <v>c</v>
      </c>
      <c r="G134" s="94" t="str">
        <f t="shared" si="7"/>
        <v>c</v>
      </c>
      <c r="H134" s="94">
        <f t="shared" si="7"/>
        <v>249.57318844211119</v>
      </c>
      <c r="I134" s="94">
        <f t="shared" si="7"/>
        <v>3.5434096903255901</v>
      </c>
      <c r="J134" s="94">
        <f t="shared" si="7"/>
        <v>246.02977875178618</v>
      </c>
      <c r="K134" s="94">
        <f t="shared" si="7"/>
        <v>249.57318844211116</v>
      </c>
      <c r="L134" s="94">
        <f t="shared" si="7"/>
        <v>0</v>
      </c>
      <c r="M134" s="94" t="str">
        <f t="shared" si="7"/>
        <v>c</v>
      </c>
      <c r="N134" s="94" t="str">
        <f t="shared" si="7"/>
        <v>c</v>
      </c>
      <c r="O134" s="94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97"/>
      <c r="E135" s="98" t="s">
        <v>196</v>
      </c>
      <c r="F135" s="99" t="str">
        <f t="shared" ref="F135:O135" si="8">IF(F132="c","",IF(AND(IF((COUNTIF(F78:F131,"c"))&gt;0,1,0)=1,F132=""),"Please provide Not Specified (Including Confidential)",""))</f>
        <v/>
      </c>
      <c r="G135" s="99" t="str">
        <f t="shared" si="8"/>
        <v/>
      </c>
      <c r="H135" s="99" t="str">
        <f t="shared" si="8"/>
        <v/>
      </c>
      <c r="I135" s="99" t="str">
        <f t="shared" si="8"/>
        <v/>
      </c>
      <c r="J135" s="99" t="str">
        <f t="shared" si="8"/>
        <v/>
      </c>
      <c r="K135" s="99" t="str">
        <f t="shared" si="8"/>
        <v/>
      </c>
      <c r="L135" s="99" t="str">
        <f t="shared" si="8"/>
        <v/>
      </c>
      <c r="M135" s="99" t="str">
        <f t="shared" si="8"/>
        <v/>
      </c>
      <c r="N135" s="99" t="str">
        <f t="shared" si="8"/>
        <v/>
      </c>
      <c r="O135" s="99" t="str">
        <f t="shared" si="8"/>
        <v/>
      </c>
    </row>
    <row r="136" spans="1:247" s="16" customFormat="1" ht="12" thickBot="1" x14ac:dyDescent="0.3">
      <c r="A136" s="13"/>
      <c r="B136" s="15"/>
      <c r="C136" s="5"/>
      <c r="D136" s="85"/>
      <c r="E136" s="86" t="s">
        <v>380</v>
      </c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88" t="s">
        <v>381</v>
      </c>
      <c r="E137" s="89" t="s">
        <v>383</v>
      </c>
      <c r="F137" s="18">
        <v>321.95841717401498</v>
      </c>
      <c r="G137" s="18">
        <v>178.81452732140801</v>
      </c>
      <c r="H137" s="18">
        <v>143.14388985260601</v>
      </c>
      <c r="I137" s="18">
        <v>41.986482177167197</v>
      </c>
      <c r="J137" s="18">
        <v>101.157407675439</v>
      </c>
      <c r="K137" s="18">
        <v>143.14388985260621</v>
      </c>
      <c r="L137" s="18">
        <v>0</v>
      </c>
      <c r="M137" s="18">
        <v>7.2213999999999997E-11</v>
      </c>
      <c r="N137" s="18">
        <v>7.2213999999999997E-11</v>
      </c>
      <c r="O137" s="18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88" t="s">
        <v>384</v>
      </c>
      <c r="E138" s="89" t="s">
        <v>386</v>
      </c>
      <c r="F138" s="18">
        <v>104.81943095024999</v>
      </c>
      <c r="G138" s="18">
        <v>57.191139075632698</v>
      </c>
      <c r="H138" s="18">
        <v>47.628291874617297</v>
      </c>
      <c r="I138" s="18">
        <v>6.7053581512676E-2</v>
      </c>
      <c r="J138" s="18">
        <v>47.561238293104601</v>
      </c>
      <c r="K138" s="18">
        <v>47.628291874617297</v>
      </c>
      <c r="L138" s="18">
        <v>0</v>
      </c>
      <c r="M138" s="18">
        <v>0</v>
      </c>
      <c r="N138" s="18">
        <v>0</v>
      </c>
      <c r="O138" s="18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88" t="s">
        <v>387</v>
      </c>
      <c r="E139" s="89" t="s">
        <v>389</v>
      </c>
      <c r="F139" s="18">
        <v>2.7198994715973499</v>
      </c>
      <c r="G139" s="18">
        <v>2.7198994715973499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88" t="s">
        <v>390</v>
      </c>
      <c r="E140" s="89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88" t="s">
        <v>393</v>
      </c>
      <c r="E141" s="89" t="s">
        <v>395</v>
      </c>
      <c r="F141" s="18">
        <v>0.88456801795733697</v>
      </c>
      <c r="G141" s="18">
        <v>0.88456801795733697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88" t="s">
        <v>396</v>
      </c>
      <c r="E142" s="89" t="s">
        <v>398</v>
      </c>
      <c r="F142" s="18" t="s">
        <v>32</v>
      </c>
      <c r="G142" s="18" t="s">
        <v>32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 t="s">
        <v>32</v>
      </c>
      <c r="N142" s="18" t="s">
        <v>32</v>
      </c>
      <c r="O142" s="18" t="s">
        <v>32</v>
      </c>
    </row>
    <row r="143" spans="1:247" s="2" customFormat="1" x14ac:dyDescent="0.25">
      <c r="A143" s="13"/>
      <c r="B143" s="25" t="s">
        <v>399</v>
      </c>
      <c r="C143" s="5" t="s">
        <v>400</v>
      </c>
      <c r="D143" s="88" t="s">
        <v>399</v>
      </c>
      <c r="E143" s="89" t="s">
        <v>401</v>
      </c>
      <c r="F143" s="18">
        <v>9.7385449373238</v>
      </c>
      <c r="G143" s="18" t="s">
        <v>32</v>
      </c>
      <c r="H143" s="18" t="s">
        <v>32</v>
      </c>
      <c r="I143" s="18" t="s">
        <v>32</v>
      </c>
      <c r="J143" s="18" t="s">
        <v>32</v>
      </c>
      <c r="K143" s="18" t="s">
        <v>32</v>
      </c>
      <c r="L143" s="18" t="s">
        <v>32</v>
      </c>
      <c r="M143" s="18">
        <v>0</v>
      </c>
      <c r="N143" s="18">
        <v>0</v>
      </c>
      <c r="O143" s="18">
        <v>0</v>
      </c>
    </row>
    <row r="144" spans="1:247" s="2" customFormat="1" x14ac:dyDescent="0.25">
      <c r="A144" s="13"/>
      <c r="B144" s="25" t="s">
        <v>402</v>
      </c>
      <c r="C144" s="5" t="s">
        <v>403</v>
      </c>
      <c r="D144" s="88" t="s">
        <v>402</v>
      </c>
      <c r="E144" s="89" t="s">
        <v>404</v>
      </c>
      <c r="F144" s="18">
        <v>21.764771378624999</v>
      </c>
      <c r="G144" s="18">
        <v>21.764771378624999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88" t="s">
        <v>405</v>
      </c>
      <c r="E145" s="89" t="s">
        <v>407</v>
      </c>
      <c r="F145" s="18">
        <v>200.83268133023799</v>
      </c>
      <c r="G145" s="18">
        <v>35.683147402234397</v>
      </c>
      <c r="H145" s="18">
        <v>165.149533928003</v>
      </c>
      <c r="I145" s="18">
        <v>83.153408936497897</v>
      </c>
      <c r="J145" s="18">
        <v>81.996124991505596</v>
      </c>
      <c r="K145" s="18">
        <v>165.14953392800339</v>
      </c>
      <c r="L145" s="18">
        <v>0</v>
      </c>
      <c r="M145" s="18">
        <v>96.453381985551502</v>
      </c>
      <c r="N145" s="18">
        <v>96.453381985551502</v>
      </c>
      <c r="O145" s="18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88" t="s">
        <v>408</v>
      </c>
      <c r="E146" s="89" t="s">
        <v>410</v>
      </c>
      <c r="F146" s="18">
        <v>3895.51158278091</v>
      </c>
      <c r="G146" s="18">
        <v>3890.6435386203898</v>
      </c>
      <c r="H146" s="18">
        <v>4.8680441605165097</v>
      </c>
      <c r="I146" s="18">
        <v>99.462480474324593</v>
      </c>
      <c r="J146" s="18">
        <v>-94.594436313808103</v>
      </c>
      <c r="K146" s="18">
        <v>648.67941646111296</v>
      </c>
      <c r="L146" s="18">
        <v>643.81137230059699</v>
      </c>
      <c r="M146" s="18">
        <v>237.58474812949305</v>
      </c>
      <c r="N146" s="18">
        <v>237.58474812949305</v>
      </c>
      <c r="O146" s="18">
        <v>0</v>
      </c>
    </row>
    <row r="147" spans="1:247" s="23" customFormat="1" ht="21" x14ac:dyDescent="0.25">
      <c r="A147" s="21"/>
      <c r="B147" s="26" t="s">
        <v>411</v>
      </c>
      <c r="C147" s="5" t="s">
        <v>412</v>
      </c>
      <c r="D147" s="88" t="s">
        <v>413</v>
      </c>
      <c r="E147" s="91" t="s">
        <v>192</v>
      </c>
      <c r="F147" s="18" t="s">
        <v>32</v>
      </c>
      <c r="G147" s="18" t="s">
        <v>32</v>
      </c>
      <c r="H147" s="18" t="s">
        <v>32</v>
      </c>
      <c r="I147" s="18" t="s">
        <v>32</v>
      </c>
      <c r="J147" s="18" t="s">
        <v>32</v>
      </c>
      <c r="K147" s="18" t="s">
        <v>32</v>
      </c>
      <c r="L147" s="18" t="s">
        <v>32</v>
      </c>
      <c r="M147" s="18" t="s">
        <v>32</v>
      </c>
      <c r="N147" s="18" t="s">
        <v>32</v>
      </c>
      <c r="O147" s="18" t="s">
        <v>32</v>
      </c>
    </row>
    <row r="148" spans="1:247" s="23" customFormat="1" ht="31.5" customHeight="1" x14ac:dyDescent="0.25">
      <c r="A148" s="21"/>
      <c r="B148" s="60" t="s">
        <v>193</v>
      </c>
      <c r="C148" s="68"/>
      <c r="D148" s="92" t="s">
        <v>193</v>
      </c>
      <c r="E148" s="93" t="s">
        <v>194</v>
      </c>
      <c r="F148" s="94">
        <f>SUM(F137:F146)</f>
        <v>4558.2298960409162</v>
      </c>
      <c r="G148" s="94">
        <f t="shared" ref="G148:O148" si="9">SUM(G137:G146)</f>
        <v>4187.7015912878442</v>
      </c>
      <c r="H148" s="94">
        <f t="shared" si="9"/>
        <v>360.7897598157428</v>
      </c>
      <c r="I148" s="94">
        <f t="shared" si="9"/>
        <v>224.66942516950235</v>
      </c>
      <c r="J148" s="94">
        <f t="shared" si="9"/>
        <v>136.12033464624108</v>
      </c>
      <c r="K148" s="94">
        <f t="shared" si="9"/>
        <v>1004.6011321163398</v>
      </c>
      <c r="L148" s="94">
        <f t="shared" si="9"/>
        <v>643.81137230059699</v>
      </c>
      <c r="M148" s="94">
        <f t="shared" si="9"/>
        <v>334.03813011511676</v>
      </c>
      <c r="N148" s="94">
        <f t="shared" si="9"/>
        <v>334.03813011511676</v>
      </c>
      <c r="O148" s="94">
        <f t="shared" si="9"/>
        <v>0</v>
      </c>
    </row>
    <row r="149" spans="1:247" s="23" customFormat="1" ht="32.25" thickBot="1" x14ac:dyDescent="0.3">
      <c r="A149" s="21"/>
      <c r="B149" s="59"/>
      <c r="C149" s="69"/>
      <c r="D149" s="95"/>
      <c r="E149" s="96" t="s">
        <v>414</v>
      </c>
      <c r="F149" s="94" t="str">
        <f>IF(COUNTA(F137:F147)&gt;0,IF(F147="c","c",SUM(F147:F148)),"")</f>
        <v>c</v>
      </c>
      <c r="G149" s="94" t="str">
        <f t="shared" ref="G149:O149" si="10">IF(COUNTA(G137:G147)&gt;0,IF(G147="c","c",SUM(G147:G148)),"")</f>
        <v>c</v>
      </c>
      <c r="H149" s="94" t="str">
        <f t="shared" si="10"/>
        <v>c</v>
      </c>
      <c r="I149" s="94" t="str">
        <f t="shared" si="10"/>
        <v>c</v>
      </c>
      <c r="J149" s="94" t="str">
        <f t="shared" si="10"/>
        <v>c</v>
      </c>
      <c r="K149" s="94" t="str">
        <f t="shared" si="10"/>
        <v>c</v>
      </c>
      <c r="L149" s="94" t="str">
        <f t="shared" si="10"/>
        <v>c</v>
      </c>
      <c r="M149" s="94" t="str">
        <f t="shared" si="10"/>
        <v>c</v>
      </c>
      <c r="N149" s="94" t="str">
        <f t="shared" si="10"/>
        <v>c</v>
      </c>
      <c r="O149" s="94" t="str">
        <f t="shared" si="10"/>
        <v>c</v>
      </c>
    </row>
    <row r="150" spans="1:247" s="2" customFormat="1" ht="55.5" customHeight="1" thickBot="1" x14ac:dyDescent="0.3">
      <c r="A150" s="5"/>
      <c r="B150" s="24"/>
      <c r="C150" s="5"/>
      <c r="D150" s="97"/>
      <c r="E150" s="98" t="s">
        <v>196</v>
      </c>
      <c r="F150" s="99" t="str">
        <f t="shared" ref="F150:O150" si="11">IF(F147="c","",IF(AND(IF((COUNTIF(F137:F146,"c"))&gt;0,1,0)=1,F147=""),"Please provide Not Specified (Including Confidential)",""))</f>
        <v/>
      </c>
      <c r="G150" s="99" t="str">
        <f t="shared" si="11"/>
        <v/>
      </c>
      <c r="H150" s="99" t="str">
        <f t="shared" si="11"/>
        <v/>
      </c>
      <c r="I150" s="99" t="str">
        <f t="shared" si="11"/>
        <v/>
      </c>
      <c r="J150" s="99" t="str">
        <f t="shared" si="11"/>
        <v/>
      </c>
      <c r="K150" s="99" t="str">
        <f t="shared" si="11"/>
        <v/>
      </c>
      <c r="L150" s="99" t="str">
        <f t="shared" si="11"/>
        <v/>
      </c>
      <c r="M150" s="99" t="str">
        <f t="shared" si="11"/>
        <v/>
      </c>
      <c r="N150" s="99" t="str">
        <f t="shared" si="11"/>
        <v/>
      </c>
      <c r="O150" s="99" t="str">
        <f t="shared" si="11"/>
        <v/>
      </c>
    </row>
    <row r="151" spans="1:247" s="16" customFormat="1" ht="12" thickBot="1" x14ac:dyDescent="0.3">
      <c r="A151" s="13"/>
      <c r="B151" s="15"/>
      <c r="C151" s="5"/>
      <c r="D151" s="85"/>
      <c r="E151" s="86" t="s">
        <v>415</v>
      </c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88" t="s">
        <v>416</v>
      </c>
      <c r="E152" s="89" t="s">
        <v>418</v>
      </c>
      <c r="F152" s="18">
        <v>17.2085257607438</v>
      </c>
      <c r="G152" s="18">
        <v>16.556306772577699</v>
      </c>
      <c r="H152" s="18">
        <v>0.65221898816614898</v>
      </c>
      <c r="I152" s="18">
        <v>0</v>
      </c>
      <c r="J152" s="18">
        <v>0.65221898816614898</v>
      </c>
      <c r="K152" s="18">
        <v>0.65221898816614898</v>
      </c>
      <c r="L152" s="18">
        <v>0</v>
      </c>
      <c r="M152" s="18">
        <v>0</v>
      </c>
      <c r="N152" s="18">
        <v>0</v>
      </c>
      <c r="O152" s="18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88" t="s">
        <v>419</v>
      </c>
      <c r="E153" s="89" t="s">
        <v>421</v>
      </c>
      <c r="F153" s="18">
        <v>1.13942589419945</v>
      </c>
      <c r="G153" s="18">
        <v>1.13942589419945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88" t="s">
        <v>422</v>
      </c>
      <c r="E154" s="89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88" t="s">
        <v>425</v>
      </c>
      <c r="E155" s="89" t="s">
        <v>427</v>
      </c>
      <c r="F155" s="18">
        <v>23617.678632189702</v>
      </c>
      <c r="G155" s="18">
        <v>23603.998066288099</v>
      </c>
      <c r="H155" s="18">
        <v>13.680565901621399</v>
      </c>
      <c r="I155" s="18">
        <v>2</v>
      </c>
      <c r="J155" s="18">
        <v>11.680565901621399</v>
      </c>
      <c r="K155" s="18">
        <v>13.680565901621399</v>
      </c>
      <c r="L155" s="18">
        <v>0</v>
      </c>
      <c r="M155" s="18">
        <v>0</v>
      </c>
      <c r="N155" s="18">
        <v>0</v>
      </c>
      <c r="O155" s="18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88" t="s">
        <v>428</v>
      </c>
      <c r="E156" s="89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88" t="s">
        <v>431</v>
      </c>
      <c r="E157" s="89" t="s">
        <v>433</v>
      </c>
      <c r="F157" s="18">
        <v>47968.699282643996</v>
      </c>
      <c r="G157" s="18">
        <v>47991.184899312801</v>
      </c>
      <c r="H157" s="18">
        <v>-22.485616668759398</v>
      </c>
      <c r="I157" s="18">
        <v>-44.445880680215602</v>
      </c>
      <c r="J157" s="18">
        <v>21.9602640114562</v>
      </c>
      <c r="K157" s="18">
        <v>33.197647992210499</v>
      </c>
      <c r="L157" s="18">
        <v>55.683264660969897</v>
      </c>
      <c r="M157" s="18">
        <v>0</v>
      </c>
      <c r="N157" s="18">
        <v>0</v>
      </c>
      <c r="O157" s="18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88" t="s">
        <v>434</v>
      </c>
      <c r="E158" s="89" t="s">
        <v>436</v>
      </c>
      <c r="F158" s="18">
        <v>176.41520323778099</v>
      </c>
      <c r="G158" s="18">
        <v>348.89663665740801</v>
      </c>
      <c r="H158" s="18">
        <v>-172.481433419627</v>
      </c>
      <c r="I158" s="18">
        <v>-175.02372227945099</v>
      </c>
      <c r="J158" s="18">
        <v>2.5422888598240401</v>
      </c>
      <c r="K158" s="18">
        <v>47.569088859824078</v>
      </c>
      <c r="L158" s="18">
        <v>220.050522279451</v>
      </c>
      <c r="M158" s="18">
        <v>3.5272370154412802</v>
      </c>
      <c r="N158" s="18">
        <v>3.5272370154412802</v>
      </c>
      <c r="O158" s="18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88" t="s">
        <v>437</v>
      </c>
      <c r="E159" s="89" t="s">
        <v>439</v>
      </c>
      <c r="F159" s="18" t="s">
        <v>32</v>
      </c>
      <c r="G159" s="18" t="s">
        <v>32</v>
      </c>
      <c r="H159" s="18" t="s">
        <v>32</v>
      </c>
      <c r="I159" s="18" t="s">
        <v>32</v>
      </c>
      <c r="J159" s="18" t="s">
        <v>32</v>
      </c>
      <c r="K159" s="18" t="s">
        <v>32</v>
      </c>
      <c r="L159" s="18" t="s">
        <v>32</v>
      </c>
      <c r="M159" s="18" t="s">
        <v>32</v>
      </c>
      <c r="N159" s="18" t="s">
        <v>32</v>
      </c>
      <c r="O159" s="18" t="s">
        <v>32</v>
      </c>
    </row>
    <row r="160" spans="1:247" s="2" customFormat="1" x14ac:dyDescent="0.25">
      <c r="A160" s="13"/>
      <c r="B160" s="25" t="s">
        <v>440</v>
      </c>
      <c r="C160" s="5" t="s">
        <v>441</v>
      </c>
      <c r="D160" s="88" t="s">
        <v>440</v>
      </c>
      <c r="E160" s="89" t="s">
        <v>442</v>
      </c>
      <c r="F160" s="18">
        <v>13.183243515307799</v>
      </c>
      <c r="G160" s="18">
        <v>7.5442746083829304</v>
      </c>
      <c r="H160" s="18">
        <v>5.6389689069249203</v>
      </c>
      <c r="I160" s="18">
        <v>0</v>
      </c>
      <c r="J160" s="18">
        <v>5.6389689069249203</v>
      </c>
      <c r="K160" s="18">
        <v>5.6389689069249203</v>
      </c>
      <c r="L160" s="18">
        <v>0</v>
      </c>
      <c r="M160" s="18">
        <v>0</v>
      </c>
      <c r="N160" s="18">
        <v>0</v>
      </c>
      <c r="O160" s="18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88" t="s">
        <v>443</v>
      </c>
      <c r="E161" s="89" t="s">
        <v>445</v>
      </c>
      <c r="F161" s="18">
        <v>2.1413865100863498</v>
      </c>
      <c r="G161" s="18" t="s">
        <v>32</v>
      </c>
      <c r="H161" s="18" t="s">
        <v>32</v>
      </c>
      <c r="I161" s="18" t="s">
        <v>32</v>
      </c>
      <c r="J161" s="18" t="s">
        <v>32</v>
      </c>
      <c r="K161" s="18" t="s">
        <v>32</v>
      </c>
      <c r="L161" s="18" t="s">
        <v>32</v>
      </c>
      <c r="M161" s="18">
        <v>0</v>
      </c>
      <c r="N161" s="18">
        <v>0</v>
      </c>
      <c r="O161" s="18">
        <v>0</v>
      </c>
    </row>
    <row r="162" spans="1:15" s="2" customFormat="1" x14ac:dyDescent="0.25">
      <c r="A162" s="13"/>
      <c r="B162" s="25" t="s">
        <v>446</v>
      </c>
      <c r="C162" s="5" t="s">
        <v>447</v>
      </c>
      <c r="D162" s="88" t="s">
        <v>446</v>
      </c>
      <c r="E162" s="89" t="s">
        <v>448</v>
      </c>
      <c r="F162" s="18">
        <v>1.3740504815899999E-2</v>
      </c>
      <c r="G162" s="18">
        <v>1.3740504815899999E-2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88" t="s">
        <v>449</v>
      </c>
      <c r="E163" s="89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88" t="s">
        <v>452</v>
      </c>
      <c r="E164" s="89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88" t="s">
        <v>455</v>
      </c>
      <c r="E165" s="89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88" t="s">
        <v>458</v>
      </c>
      <c r="E166" s="89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88" t="s">
        <v>461</v>
      </c>
      <c r="E167" s="89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88" t="s">
        <v>464</v>
      </c>
      <c r="E168" s="89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88" t="s">
        <v>467</v>
      </c>
      <c r="E169" s="89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88" t="s">
        <v>470</v>
      </c>
      <c r="E170" s="89" t="s">
        <v>472</v>
      </c>
      <c r="F170" s="18" t="s">
        <v>32</v>
      </c>
      <c r="G170" s="18">
        <v>0</v>
      </c>
      <c r="H170" s="18" t="s">
        <v>32</v>
      </c>
      <c r="I170" s="18" t="s">
        <v>32</v>
      </c>
      <c r="J170" s="18" t="s">
        <v>32</v>
      </c>
      <c r="K170" s="18" t="s">
        <v>32</v>
      </c>
      <c r="L170" s="18" t="s">
        <v>32</v>
      </c>
      <c r="M170" s="18" t="s">
        <v>32</v>
      </c>
      <c r="N170" s="18" t="s">
        <v>32</v>
      </c>
      <c r="O170" s="18" t="s">
        <v>32</v>
      </c>
    </row>
    <row r="171" spans="1:15" s="2" customFormat="1" x14ac:dyDescent="0.25">
      <c r="A171" s="20"/>
      <c r="B171" s="25" t="s">
        <v>473</v>
      </c>
      <c r="C171" s="5" t="s">
        <v>474</v>
      </c>
      <c r="D171" s="88" t="s">
        <v>473</v>
      </c>
      <c r="E171" s="89" t="s">
        <v>475</v>
      </c>
      <c r="F171" s="18" t="s">
        <v>32</v>
      </c>
      <c r="G171" s="18" t="s">
        <v>32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 t="s">
        <v>32</v>
      </c>
      <c r="N171" s="18" t="s">
        <v>32</v>
      </c>
      <c r="O171" s="18" t="s">
        <v>32</v>
      </c>
    </row>
    <row r="172" spans="1:15" s="2" customFormat="1" x14ac:dyDescent="0.25">
      <c r="A172" s="13"/>
      <c r="B172" s="25" t="s">
        <v>476</v>
      </c>
      <c r="C172" s="5" t="s">
        <v>477</v>
      </c>
      <c r="D172" s="88" t="s">
        <v>476</v>
      </c>
      <c r="E172" s="89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88" t="s">
        <v>479</v>
      </c>
      <c r="E173" s="89" t="s">
        <v>481</v>
      </c>
      <c r="F173" s="18">
        <v>142.77558105970499</v>
      </c>
      <c r="G173" s="18">
        <v>66.777938220649105</v>
      </c>
      <c r="H173" s="18">
        <v>75.997642839055601</v>
      </c>
      <c r="I173" s="18">
        <v>55.840319095791997</v>
      </c>
      <c r="J173" s="18">
        <v>20.1573237432636</v>
      </c>
      <c r="K173" s="18">
        <v>75.997642839055601</v>
      </c>
      <c r="L173" s="18">
        <v>0</v>
      </c>
      <c r="M173" s="18">
        <v>61.209345698247198</v>
      </c>
      <c r="N173" s="18">
        <v>61.209345698247198</v>
      </c>
      <c r="O173" s="18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88" t="s">
        <v>482</v>
      </c>
      <c r="E174" s="89" t="s">
        <v>484</v>
      </c>
      <c r="F174" s="18" t="s">
        <v>32</v>
      </c>
      <c r="G174" s="18" t="s">
        <v>32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32</v>
      </c>
      <c r="N174" s="18" t="s">
        <v>32</v>
      </c>
      <c r="O174" s="18" t="s">
        <v>32</v>
      </c>
    </row>
    <row r="175" spans="1:15" s="2" customFormat="1" x14ac:dyDescent="0.25">
      <c r="A175" s="13"/>
      <c r="B175" s="25" t="s">
        <v>485</v>
      </c>
      <c r="C175" s="5" t="s">
        <v>486</v>
      </c>
      <c r="D175" s="88" t="s">
        <v>485</v>
      </c>
      <c r="E175" s="89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88" t="s">
        <v>488</v>
      </c>
      <c r="E176" s="89" t="s">
        <v>490</v>
      </c>
      <c r="F176" s="18">
        <v>108.253309713493</v>
      </c>
      <c r="G176" s="18">
        <v>53.132988874212501</v>
      </c>
      <c r="H176" s="18">
        <v>55.1203208392809</v>
      </c>
      <c r="I176" s="18">
        <v>0.41797499999999999</v>
      </c>
      <c r="J176" s="18">
        <v>54.702345839280902</v>
      </c>
      <c r="K176" s="18">
        <v>55.1203208392809</v>
      </c>
      <c r="L176" s="18">
        <v>0</v>
      </c>
      <c r="M176" s="18">
        <v>0</v>
      </c>
      <c r="N176" s="18">
        <v>0</v>
      </c>
      <c r="O176" s="18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88" t="s">
        <v>491</v>
      </c>
      <c r="E177" s="89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88" t="s">
        <v>494</v>
      </c>
      <c r="E178" s="89" t="s">
        <v>496</v>
      </c>
      <c r="F178" s="18">
        <v>1.25206373599833</v>
      </c>
      <c r="G178" s="18">
        <v>1.25206373599833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88" t="s">
        <v>497</v>
      </c>
      <c r="E179" s="89" t="s">
        <v>499</v>
      </c>
      <c r="F179" s="18">
        <v>3073.9550932868701</v>
      </c>
      <c r="G179" s="18">
        <v>1475.6738060133</v>
      </c>
      <c r="H179" s="18">
        <v>1598.2812872735699</v>
      </c>
      <c r="I179" s="18">
        <v>99.998879170317196</v>
      </c>
      <c r="J179" s="18">
        <v>1498.28240810325</v>
      </c>
      <c r="K179" s="18">
        <v>1713.3690267844288</v>
      </c>
      <c r="L179" s="18">
        <v>115.087739510867</v>
      </c>
      <c r="M179" s="18">
        <v>90.427407458338806</v>
      </c>
      <c r="N179" s="18">
        <v>90.427407458338806</v>
      </c>
      <c r="O179" s="18">
        <v>0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88" t="s">
        <v>500</v>
      </c>
      <c r="E180" s="89" t="s">
        <v>502</v>
      </c>
      <c r="F180" s="18">
        <v>0.48945742839186301</v>
      </c>
      <c r="G180" s="18">
        <v>0.48945742839186301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</row>
    <row r="181" spans="1:247" s="23" customFormat="1" ht="21" x14ac:dyDescent="0.25">
      <c r="A181" s="21"/>
      <c r="B181" s="26" t="s">
        <v>503</v>
      </c>
      <c r="C181" s="5" t="s">
        <v>504</v>
      </c>
      <c r="D181" s="88" t="s">
        <v>503</v>
      </c>
      <c r="E181" s="91" t="s">
        <v>192</v>
      </c>
      <c r="F181" s="18">
        <v>5.1161519721214992</v>
      </c>
      <c r="G181" s="18">
        <v>5.1763096285404817</v>
      </c>
      <c r="H181" s="18">
        <v>2.0812288536673691</v>
      </c>
      <c r="I181" s="18">
        <v>0</v>
      </c>
      <c r="J181" s="18">
        <v>2.0812288536673691</v>
      </c>
      <c r="K181" s="18">
        <v>2.0812288536673691</v>
      </c>
      <c r="L181" s="18">
        <v>0</v>
      </c>
      <c r="M181" s="18">
        <v>0</v>
      </c>
      <c r="N181" s="18">
        <v>0</v>
      </c>
      <c r="O181" s="18">
        <v>0</v>
      </c>
    </row>
    <row r="182" spans="1:247" s="23" customFormat="1" ht="31.5" customHeight="1" x14ac:dyDescent="0.25">
      <c r="A182" s="21"/>
      <c r="B182" s="60" t="s">
        <v>193</v>
      </c>
      <c r="C182" s="68"/>
      <c r="D182" s="92" t="s">
        <v>193</v>
      </c>
      <c r="E182" s="93" t="s">
        <v>194</v>
      </c>
      <c r="F182" s="94">
        <f>SUM(F152:F180)</f>
        <v>75123.204945481091</v>
      </c>
      <c r="G182" s="94">
        <f t="shared" ref="G182:O182" si="12">SUM(G152:G180)</f>
        <v>73566.659604310858</v>
      </c>
      <c r="H182" s="94">
        <f t="shared" si="12"/>
        <v>1554.4039546602326</v>
      </c>
      <c r="I182" s="94">
        <f t="shared" si="12"/>
        <v>-61.212429693557397</v>
      </c>
      <c r="J182" s="94">
        <f t="shared" si="12"/>
        <v>1615.6163843537872</v>
      </c>
      <c r="K182" s="94">
        <f t="shared" si="12"/>
        <v>1945.2254811115124</v>
      </c>
      <c r="L182" s="94">
        <f t="shared" si="12"/>
        <v>390.82152645128787</v>
      </c>
      <c r="M182" s="94">
        <f t="shared" si="12"/>
        <v>155.1639901720273</v>
      </c>
      <c r="N182" s="94">
        <f t="shared" si="12"/>
        <v>155.1639901720273</v>
      </c>
      <c r="O182" s="94">
        <f t="shared" si="12"/>
        <v>0</v>
      </c>
    </row>
    <row r="183" spans="1:247" s="23" customFormat="1" ht="32.25" thickBot="1" x14ac:dyDescent="0.3">
      <c r="A183" s="21"/>
      <c r="B183" s="59"/>
      <c r="C183" s="69"/>
      <c r="D183" s="95"/>
      <c r="E183" s="96" t="s">
        <v>505</v>
      </c>
      <c r="F183" s="94">
        <f>IF(COUNTA(F152:F181)&gt;0,IF(F181="c","c",SUM(F181:F182)),"")</f>
        <v>75128.321097453212</v>
      </c>
      <c r="G183" s="94">
        <f t="shared" ref="G183:O183" si="13">IF(COUNTA(G152:G181)&gt;0,IF(G181="c","c",SUM(G181:G182)),"")</f>
        <v>73571.835913939402</v>
      </c>
      <c r="H183" s="94">
        <f t="shared" si="13"/>
        <v>1556.4851835139</v>
      </c>
      <c r="I183" s="94">
        <f t="shared" si="13"/>
        <v>-61.212429693557397</v>
      </c>
      <c r="J183" s="94">
        <f t="shared" si="13"/>
        <v>1617.6976132074547</v>
      </c>
      <c r="K183" s="94">
        <f t="shared" si="13"/>
        <v>1947.3067099651798</v>
      </c>
      <c r="L183" s="94">
        <f t="shared" si="13"/>
        <v>390.82152645128787</v>
      </c>
      <c r="M183" s="94">
        <f t="shared" si="13"/>
        <v>155.1639901720273</v>
      </c>
      <c r="N183" s="94">
        <f t="shared" si="13"/>
        <v>155.1639901720273</v>
      </c>
      <c r="O183" s="94">
        <f t="shared" si="13"/>
        <v>0</v>
      </c>
    </row>
    <row r="184" spans="1:247" s="2" customFormat="1" ht="55.5" customHeight="1" thickBot="1" x14ac:dyDescent="0.3">
      <c r="A184" s="5"/>
      <c r="B184" s="24"/>
      <c r="C184" s="5"/>
      <c r="D184" s="97"/>
      <c r="E184" s="98" t="s">
        <v>196</v>
      </c>
      <c r="F184" s="99" t="str">
        <f t="shared" ref="F184:O184" si="14">IF(F181="c","",IF(AND(IF((COUNTIF(F152:F180,"c"))&gt;0,1,0)=1,F181=""),"Please provide Not Specified (Including Confidential)",""))</f>
        <v/>
      </c>
      <c r="G184" s="99" t="str">
        <f t="shared" si="14"/>
        <v/>
      </c>
      <c r="H184" s="99" t="str">
        <f t="shared" si="14"/>
        <v/>
      </c>
      <c r="I184" s="99" t="str">
        <f t="shared" si="14"/>
        <v/>
      </c>
      <c r="J184" s="99" t="str">
        <f t="shared" si="14"/>
        <v/>
      </c>
      <c r="K184" s="99" t="str">
        <f t="shared" si="14"/>
        <v/>
      </c>
      <c r="L184" s="99" t="str">
        <f t="shared" si="14"/>
        <v/>
      </c>
      <c r="M184" s="99" t="str">
        <f t="shared" si="14"/>
        <v/>
      </c>
      <c r="N184" s="99" t="str">
        <f t="shared" si="14"/>
        <v/>
      </c>
      <c r="O184" s="99" t="str">
        <f t="shared" si="14"/>
        <v/>
      </c>
    </row>
    <row r="185" spans="1:247" s="16" customFormat="1" ht="12" thickBot="1" x14ac:dyDescent="0.3">
      <c r="A185" s="13"/>
      <c r="B185" s="15"/>
      <c r="C185" s="5"/>
      <c r="D185" s="85"/>
      <c r="E185" s="86" t="s">
        <v>506</v>
      </c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88" t="s">
        <v>507</v>
      </c>
      <c r="E186" s="89" t="s">
        <v>509</v>
      </c>
      <c r="F186" s="18">
        <v>3.4999616159573899</v>
      </c>
      <c r="G186" s="18" t="s">
        <v>32</v>
      </c>
      <c r="H186" s="18" t="s">
        <v>32</v>
      </c>
      <c r="I186" s="18" t="s">
        <v>32</v>
      </c>
      <c r="J186" s="18" t="s">
        <v>32</v>
      </c>
      <c r="K186" s="18" t="s">
        <v>32</v>
      </c>
      <c r="L186" s="18" t="s">
        <v>32</v>
      </c>
      <c r="M186" s="18">
        <v>0</v>
      </c>
      <c r="N186" s="18">
        <v>0</v>
      </c>
      <c r="O186" s="18">
        <v>0</v>
      </c>
    </row>
    <row r="187" spans="1:247" s="2" customFormat="1" x14ac:dyDescent="0.25">
      <c r="A187" s="13"/>
      <c r="B187" s="25" t="s">
        <v>510</v>
      </c>
      <c r="C187" s="5" t="s">
        <v>511</v>
      </c>
      <c r="D187" s="88" t="s">
        <v>510</v>
      </c>
      <c r="E187" s="89" t="s">
        <v>512</v>
      </c>
      <c r="F187" s="18">
        <v>0.155014046028046</v>
      </c>
      <c r="G187" s="18">
        <v>0.155014046028046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88" t="s">
        <v>513</v>
      </c>
      <c r="E188" s="89" t="s">
        <v>515</v>
      </c>
      <c r="F188" s="18">
        <v>0.46408864010316098</v>
      </c>
      <c r="G188" s="18">
        <v>0.46408864010316098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88" t="s">
        <v>516</v>
      </c>
      <c r="E189" s="89" t="s">
        <v>518</v>
      </c>
      <c r="F189" s="18">
        <v>1.5116341273648</v>
      </c>
      <c r="G189" s="18" t="s">
        <v>32</v>
      </c>
      <c r="H189" s="18" t="s">
        <v>32</v>
      </c>
      <c r="I189" s="18" t="s">
        <v>32</v>
      </c>
      <c r="J189" s="18" t="s">
        <v>32</v>
      </c>
      <c r="K189" s="18" t="s">
        <v>32</v>
      </c>
      <c r="L189" s="18" t="s">
        <v>32</v>
      </c>
      <c r="M189" s="18">
        <v>0</v>
      </c>
      <c r="N189" s="18">
        <v>0</v>
      </c>
      <c r="O189" s="18">
        <v>0</v>
      </c>
    </row>
    <row r="190" spans="1:247" s="2" customFormat="1" x14ac:dyDescent="0.25">
      <c r="A190" s="13"/>
      <c r="B190" s="25" t="s">
        <v>519</v>
      </c>
      <c r="C190" s="5" t="s">
        <v>520</v>
      </c>
      <c r="D190" s="88" t="s">
        <v>519</v>
      </c>
      <c r="E190" s="89" t="s">
        <v>521</v>
      </c>
      <c r="F190" s="18">
        <v>3.9889879700930599</v>
      </c>
      <c r="G190" s="18">
        <v>3.9889879700930599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</row>
    <row r="191" spans="1:247" s="2" customFormat="1" x14ac:dyDescent="0.25">
      <c r="A191" s="13"/>
      <c r="B191" s="25" t="s">
        <v>522</v>
      </c>
      <c r="C191" s="5" t="s">
        <v>523</v>
      </c>
      <c r="D191" s="88" t="s">
        <v>522</v>
      </c>
      <c r="E191" s="89" t="s">
        <v>524</v>
      </c>
      <c r="F191" s="18">
        <v>1.2932094035347701</v>
      </c>
      <c r="G191" s="18">
        <v>1.2932094035347701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88" t="s">
        <v>525</v>
      </c>
      <c r="E192" s="89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88" t="s">
        <v>528</v>
      </c>
      <c r="E193" s="89" t="s">
        <v>530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</row>
    <row r="194" spans="1:247" s="2" customFormat="1" x14ac:dyDescent="0.25">
      <c r="A194" s="13"/>
      <c r="B194" s="25" t="s">
        <v>531</v>
      </c>
      <c r="C194" s="5" t="s">
        <v>532</v>
      </c>
      <c r="D194" s="88" t="s">
        <v>531</v>
      </c>
      <c r="E194" s="89" t="s">
        <v>533</v>
      </c>
      <c r="F194" s="18">
        <v>4.6648944116974997E-2</v>
      </c>
      <c r="G194" s="18">
        <v>4.6648944116974997E-2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88" t="s">
        <v>534</v>
      </c>
      <c r="E195" s="89" t="s">
        <v>536</v>
      </c>
      <c r="F195" s="18">
        <v>5.8000000000000003E-2</v>
      </c>
      <c r="G195" s="18">
        <v>5.8000000000000003E-2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88" t="s">
        <v>537</v>
      </c>
      <c r="E196" s="89" t="s">
        <v>539</v>
      </c>
      <c r="F196" s="18">
        <v>2.6330988909237201</v>
      </c>
      <c r="G196" s="18" t="s">
        <v>32</v>
      </c>
      <c r="H196" s="18" t="s">
        <v>32</v>
      </c>
      <c r="I196" s="18" t="s">
        <v>32</v>
      </c>
      <c r="J196" s="18" t="s">
        <v>32</v>
      </c>
      <c r="K196" s="18" t="s">
        <v>32</v>
      </c>
      <c r="L196" s="18" t="s">
        <v>32</v>
      </c>
      <c r="M196" s="18">
        <v>0</v>
      </c>
      <c r="N196" s="18">
        <v>0</v>
      </c>
      <c r="O196" s="18">
        <v>0</v>
      </c>
    </row>
    <row r="197" spans="1:247" s="2" customFormat="1" x14ac:dyDescent="0.25">
      <c r="A197" s="13"/>
      <c r="B197" s="25" t="s">
        <v>540</v>
      </c>
      <c r="C197" s="5" t="s">
        <v>541</v>
      </c>
      <c r="D197" s="88" t="s">
        <v>540</v>
      </c>
      <c r="E197" s="89" t="s">
        <v>542</v>
      </c>
      <c r="F197" s="18">
        <v>8.0136177872300004E-4</v>
      </c>
      <c r="G197" s="18">
        <v>8.0136177872300004E-4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88" t="s">
        <v>543</v>
      </c>
      <c r="E198" s="89" t="s">
        <v>545</v>
      </c>
      <c r="F198" s="18">
        <v>0.84151404373217797</v>
      </c>
      <c r="G198" s="18" t="s">
        <v>32</v>
      </c>
      <c r="H198" s="18" t="s">
        <v>32</v>
      </c>
      <c r="I198" s="18" t="s">
        <v>32</v>
      </c>
      <c r="J198" s="18" t="s">
        <v>32</v>
      </c>
      <c r="K198" s="18" t="s">
        <v>32</v>
      </c>
      <c r="L198" s="18" t="s">
        <v>32</v>
      </c>
      <c r="M198" s="18">
        <v>0</v>
      </c>
      <c r="N198" s="18">
        <v>0</v>
      </c>
      <c r="O198" s="18">
        <v>0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88" t="s">
        <v>546</v>
      </c>
      <c r="E199" s="89" t="s">
        <v>548</v>
      </c>
      <c r="F199" s="18" t="s">
        <v>32</v>
      </c>
      <c r="G199" s="18" t="s">
        <v>32</v>
      </c>
      <c r="H199" s="18" t="s">
        <v>32</v>
      </c>
      <c r="I199" s="18" t="s">
        <v>32</v>
      </c>
      <c r="J199" s="18" t="s">
        <v>32</v>
      </c>
      <c r="K199" s="18" t="s">
        <v>32</v>
      </c>
      <c r="L199" s="18" t="s">
        <v>32</v>
      </c>
      <c r="M199" s="18" t="s">
        <v>32</v>
      </c>
      <c r="N199" s="18" t="s">
        <v>32</v>
      </c>
      <c r="O199" s="18" t="s">
        <v>32</v>
      </c>
    </row>
    <row r="200" spans="1:247" s="23" customFormat="1" ht="21" x14ac:dyDescent="0.25">
      <c r="A200" s="21"/>
      <c r="B200" s="26" t="s">
        <v>549</v>
      </c>
      <c r="C200" s="5" t="s">
        <v>550</v>
      </c>
      <c r="D200" s="88" t="s">
        <v>551</v>
      </c>
      <c r="E200" s="91" t="s">
        <v>192</v>
      </c>
      <c r="F200" s="18" t="s">
        <v>32</v>
      </c>
      <c r="G200" s="18" t="s">
        <v>32</v>
      </c>
      <c r="H200" s="18" t="s">
        <v>32</v>
      </c>
      <c r="I200" s="18" t="s">
        <v>32</v>
      </c>
      <c r="J200" s="18" t="s">
        <v>32</v>
      </c>
      <c r="K200" s="18" t="s">
        <v>32</v>
      </c>
      <c r="L200" s="18" t="s">
        <v>32</v>
      </c>
      <c r="M200" s="18" t="s">
        <v>32</v>
      </c>
      <c r="N200" s="18" t="s">
        <v>32</v>
      </c>
      <c r="O200" s="18" t="s">
        <v>32</v>
      </c>
    </row>
    <row r="201" spans="1:247" s="23" customFormat="1" ht="31.5" customHeight="1" x14ac:dyDescent="0.25">
      <c r="A201" s="21"/>
      <c r="B201" s="60" t="s">
        <v>193</v>
      </c>
      <c r="C201" s="68"/>
      <c r="D201" s="92" t="s">
        <v>193</v>
      </c>
      <c r="E201" s="93" t="s">
        <v>194</v>
      </c>
      <c r="F201" s="94">
        <f>SUM(F186:F199)</f>
        <v>14.492959043632823</v>
      </c>
      <c r="G201" s="94">
        <f t="shared" ref="G201:O201" si="15">SUM(G186:G199)</f>
        <v>6.0067503656547343</v>
      </c>
      <c r="H201" s="94">
        <f t="shared" si="15"/>
        <v>0</v>
      </c>
      <c r="I201" s="94">
        <f t="shared" si="15"/>
        <v>0</v>
      </c>
      <c r="J201" s="94">
        <f t="shared" si="15"/>
        <v>0</v>
      </c>
      <c r="K201" s="94">
        <f t="shared" si="15"/>
        <v>0</v>
      </c>
      <c r="L201" s="94">
        <f t="shared" si="15"/>
        <v>0</v>
      </c>
      <c r="M201" s="94">
        <f t="shared" si="15"/>
        <v>0</v>
      </c>
      <c r="N201" s="94">
        <f t="shared" si="15"/>
        <v>0</v>
      </c>
      <c r="O201" s="94">
        <f t="shared" si="15"/>
        <v>0</v>
      </c>
    </row>
    <row r="202" spans="1:247" s="23" customFormat="1" ht="21.75" thickBot="1" x14ac:dyDescent="0.3">
      <c r="A202" s="21"/>
      <c r="B202" s="59"/>
      <c r="C202" s="69"/>
      <c r="D202" s="95"/>
      <c r="E202" s="96" t="s">
        <v>552</v>
      </c>
      <c r="F202" s="94" t="str">
        <f>IF(COUNTA(F186:F200)&gt;0,IF(F200="c","c",SUM(F200:F201)),"")</f>
        <v>c</v>
      </c>
      <c r="G202" s="94" t="str">
        <f t="shared" ref="G202:O202" si="16">IF(COUNTA(G186:G200)&gt;0,IF(G200="c","c",SUM(G200:G201)),"")</f>
        <v>c</v>
      </c>
      <c r="H202" s="94" t="str">
        <f t="shared" si="16"/>
        <v>c</v>
      </c>
      <c r="I202" s="94" t="str">
        <f t="shared" si="16"/>
        <v>c</v>
      </c>
      <c r="J202" s="94" t="str">
        <f t="shared" si="16"/>
        <v>c</v>
      </c>
      <c r="K202" s="94" t="str">
        <f t="shared" si="16"/>
        <v>c</v>
      </c>
      <c r="L202" s="94" t="str">
        <f t="shared" si="16"/>
        <v>c</v>
      </c>
      <c r="M202" s="94" t="str">
        <f t="shared" si="16"/>
        <v>c</v>
      </c>
      <c r="N202" s="94" t="str">
        <f t="shared" si="16"/>
        <v>c</v>
      </c>
      <c r="O202" s="94" t="str">
        <f t="shared" si="16"/>
        <v>c</v>
      </c>
    </row>
    <row r="203" spans="1:247" s="2" customFormat="1" ht="55.5" customHeight="1" thickBot="1" x14ac:dyDescent="0.3">
      <c r="A203" s="5"/>
      <c r="B203" s="24"/>
      <c r="C203" s="5"/>
      <c r="D203" s="97"/>
      <c r="E203" s="98" t="s">
        <v>196</v>
      </c>
      <c r="F203" s="99" t="str">
        <f t="shared" ref="F203:O203" si="17">IF(F200="c","",IF(AND(IF((COUNTIF(F186:F199,"c"))&gt;0,1,0)=1,F200=""),"Please provide Not Specified (Including Confidential)",""))</f>
        <v/>
      </c>
      <c r="G203" s="99" t="str">
        <f t="shared" si="17"/>
        <v/>
      </c>
      <c r="H203" s="99" t="str">
        <f t="shared" si="17"/>
        <v/>
      </c>
      <c r="I203" s="99" t="str">
        <f t="shared" si="17"/>
        <v/>
      </c>
      <c r="J203" s="99" t="str">
        <f t="shared" si="17"/>
        <v/>
      </c>
      <c r="K203" s="99" t="str">
        <f t="shared" si="17"/>
        <v/>
      </c>
      <c r="L203" s="99" t="str">
        <f t="shared" si="17"/>
        <v/>
      </c>
      <c r="M203" s="99" t="str">
        <f t="shared" si="17"/>
        <v/>
      </c>
      <c r="N203" s="99" t="str">
        <f t="shared" si="17"/>
        <v/>
      </c>
      <c r="O203" s="99" t="str">
        <f t="shared" si="17"/>
        <v/>
      </c>
    </row>
    <row r="204" spans="1:247" s="16" customFormat="1" ht="12" thickBot="1" x14ac:dyDescent="0.3">
      <c r="A204" s="13"/>
      <c r="B204" s="15"/>
      <c r="C204" s="5"/>
      <c r="D204" s="85"/>
      <c r="E204" s="86" t="s">
        <v>553</v>
      </c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88" t="s">
        <v>554</v>
      </c>
      <c r="E205" s="89" t="s">
        <v>556</v>
      </c>
      <c r="F205" s="18">
        <v>0.46142950874549798</v>
      </c>
      <c r="G205" s="18">
        <v>0.46142950874549798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88" t="s">
        <v>557</v>
      </c>
      <c r="E206" s="89" t="s">
        <v>559</v>
      </c>
      <c r="F206" s="18" t="s">
        <v>32</v>
      </c>
      <c r="G206" s="18" t="s">
        <v>32</v>
      </c>
      <c r="H206" s="18" t="s">
        <v>32</v>
      </c>
      <c r="I206" s="18" t="s">
        <v>32</v>
      </c>
      <c r="J206" s="18" t="s">
        <v>32</v>
      </c>
      <c r="K206" s="18" t="s">
        <v>32</v>
      </c>
      <c r="L206" s="18" t="s">
        <v>32</v>
      </c>
      <c r="M206" s="18" t="s">
        <v>32</v>
      </c>
      <c r="N206" s="18" t="s">
        <v>32</v>
      </c>
      <c r="O206" s="18" t="s">
        <v>32</v>
      </c>
    </row>
    <row r="207" spans="1:247" s="2" customFormat="1" x14ac:dyDescent="0.25">
      <c r="A207" s="13"/>
      <c r="B207" s="25" t="s">
        <v>560</v>
      </c>
      <c r="C207" s="5" t="s">
        <v>561</v>
      </c>
      <c r="D207" s="88" t="s">
        <v>560</v>
      </c>
      <c r="E207" s="89" t="s">
        <v>562</v>
      </c>
      <c r="F207" s="18" t="s">
        <v>32</v>
      </c>
      <c r="G207" s="18" t="s">
        <v>32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 t="s">
        <v>32</v>
      </c>
      <c r="N207" s="18" t="s">
        <v>32</v>
      </c>
      <c r="O207" s="18" t="s">
        <v>32</v>
      </c>
    </row>
    <row r="208" spans="1:247" s="2" customFormat="1" x14ac:dyDescent="0.25">
      <c r="A208" s="13"/>
      <c r="B208" s="25" t="s">
        <v>563</v>
      </c>
      <c r="C208" s="5" t="s">
        <v>564</v>
      </c>
      <c r="D208" s="88" t="s">
        <v>563</v>
      </c>
      <c r="E208" s="89" t="s">
        <v>565</v>
      </c>
      <c r="F208" s="18">
        <v>0.90238390256562795</v>
      </c>
      <c r="G208" s="18">
        <v>0.90238390256562795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88" t="s">
        <v>566</v>
      </c>
      <c r="E209" s="89" t="s">
        <v>568</v>
      </c>
      <c r="F209" s="18">
        <v>4.5602811312402999E-2</v>
      </c>
      <c r="G209" s="18">
        <v>4.5602811312402999E-2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88" t="s">
        <v>569</v>
      </c>
      <c r="E210" s="89" t="s">
        <v>571</v>
      </c>
      <c r="F210" s="18" t="s">
        <v>32</v>
      </c>
      <c r="G210" s="18" t="s">
        <v>32</v>
      </c>
      <c r="H210" s="18" t="s">
        <v>32</v>
      </c>
      <c r="I210" s="18" t="s">
        <v>32</v>
      </c>
      <c r="J210" s="18" t="s">
        <v>32</v>
      </c>
      <c r="K210" s="18" t="s">
        <v>32</v>
      </c>
      <c r="L210" s="18" t="s">
        <v>32</v>
      </c>
      <c r="M210" s="18" t="s">
        <v>32</v>
      </c>
      <c r="N210" s="18" t="s">
        <v>32</v>
      </c>
      <c r="O210" s="18" t="s">
        <v>32</v>
      </c>
    </row>
    <row r="211" spans="1:247" s="2" customFormat="1" x14ac:dyDescent="0.25">
      <c r="A211" s="13"/>
      <c r="B211" s="25" t="s">
        <v>572</v>
      </c>
      <c r="C211" s="5" t="s">
        <v>573</v>
      </c>
      <c r="D211" s="88" t="s">
        <v>572</v>
      </c>
      <c r="E211" s="89" t="s">
        <v>574</v>
      </c>
      <c r="F211" s="18">
        <v>107.59198238035999</v>
      </c>
      <c r="G211" s="18" t="s">
        <v>32</v>
      </c>
      <c r="H211" s="18" t="s">
        <v>32</v>
      </c>
      <c r="I211" s="18" t="s">
        <v>32</v>
      </c>
      <c r="J211" s="18" t="s">
        <v>32</v>
      </c>
      <c r="K211" s="18" t="s">
        <v>32</v>
      </c>
      <c r="L211" s="18" t="s">
        <v>32</v>
      </c>
      <c r="M211" s="18">
        <v>0</v>
      </c>
      <c r="N211" s="18">
        <v>0</v>
      </c>
      <c r="O211" s="18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88" t="s">
        <v>575</v>
      </c>
      <c r="E212" s="89" t="s">
        <v>577</v>
      </c>
      <c r="F212" s="18">
        <v>568.48615675955</v>
      </c>
      <c r="G212" s="18">
        <v>478.72476125586297</v>
      </c>
      <c r="H212" s="18">
        <v>89.761395503686998</v>
      </c>
      <c r="I212" s="18">
        <v>7.2234949406367699</v>
      </c>
      <c r="J212" s="18">
        <v>82.5379005630503</v>
      </c>
      <c r="K212" s="18">
        <v>214.761395503687</v>
      </c>
      <c r="L212" s="18">
        <v>125</v>
      </c>
      <c r="M212" s="18">
        <v>18.3</v>
      </c>
      <c r="N212" s="18">
        <v>18.3</v>
      </c>
      <c r="O212" s="18">
        <v>0</v>
      </c>
    </row>
    <row r="213" spans="1:247" s="23" customFormat="1" ht="21" x14ac:dyDescent="0.25">
      <c r="A213" s="21"/>
      <c r="B213" s="26" t="s">
        <v>578</v>
      </c>
      <c r="C213" s="5" t="s">
        <v>579</v>
      </c>
      <c r="D213" s="88" t="s">
        <v>580</v>
      </c>
      <c r="E213" s="91" t="s">
        <v>192</v>
      </c>
      <c r="F213" s="18">
        <v>12007.995597344649</v>
      </c>
      <c r="G213" s="18">
        <v>12054.355847219207</v>
      </c>
      <c r="H213" s="18">
        <v>61.231732505849735</v>
      </c>
      <c r="I213" s="18">
        <v>7.1495357681000004E-5</v>
      </c>
      <c r="J213" s="18">
        <v>61.231661010492061</v>
      </c>
      <c r="K213" s="18">
        <v>61.231732505849735</v>
      </c>
      <c r="L213" s="18">
        <v>0</v>
      </c>
      <c r="M213" s="18">
        <v>0</v>
      </c>
      <c r="N213" s="18">
        <v>0</v>
      </c>
      <c r="O213" s="18">
        <v>0</v>
      </c>
    </row>
    <row r="214" spans="1:247" s="23" customFormat="1" ht="31.5" customHeight="1" x14ac:dyDescent="0.25">
      <c r="A214" s="21"/>
      <c r="B214" s="60" t="s">
        <v>193</v>
      </c>
      <c r="C214" s="68"/>
      <c r="D214" s="92" t="s">
        <v>193</v>
      </c>
      <c r="E214" s="93" t="s">
        <v>194</v>
      </c>
      <c r="F214" s="94">
        <f>SUM(F205:F212)</f>
        <v>677.4875553625335</v>
      </c>
      <c r="G214" s="94">
        <f t="shared" ref="G214:O214" si="18">SUM(G205:G212)</f>
        <v>480.13417747848649</v>
      </c>
      <c r="H214" s="94">
        <f t="shared" si="18"/>
        <v>89.761395503686998</v>
      </c>
      <c r="I214" s="94">
        <f t="shared" si="18"/>
        <v>7.2234949406367699</v>
      </c>
      <c r="J214" s="94">
        <f t="shared" si="18"/>
        <v>82.5379005630503</v>
      </c>
      <c r="K214" s="94">
        <f t="shared" si="18"/>
        <v>214.761395503687</v>
      </c>
      <c r="L214" s="94">
        <f t="shared" si="18"/>
        <v>125</v>
      </c>
      <c r="M214" s="94">
        <f t="shared" si="18"/>
        <v>18.3</v>
      </c>
      <c r="N214" s="94">
        <f t="shared" si="18"/>
        <v>18.3</v>
      </c>
      <c r="O214" s="94">
        <f t="shared" si="18"/>
        <v>0</v>
      </c>
    </row>
    <row r="215" spans="1:247" s="23" customFormat="1" ht="32.25" thickBot="1" x14ac:dyDescent="0.3">
      <c r="A215" s="21"/>
      <c r="B215" s="59"/>
      <c r="C215" s="69"/>
      <c r="D215" s="95"/>
      <c r="E215" s="96" t="s">
        <v>581</v>
      </c>
      <c r="F215" s="94">
        <f>IF(COUNTA(F205:F213)&gt;0,IF(F213="c","c",SUM(F213:F214)),"")</f>
        <v>12685.483152707182</v>
      </c>
      <c r="G215" s="94">
        <f t="shared" ref="G215:O215" si="19">IF(COUNTA(G205:G213)&gt;0,IF(G213="c","c",SUM(G213:G214)),"")</f>
        <v>12534.490024697694</v>
      </c>
      <c r="H215" s="94">
        <f t="shared" si="19"/>
        <v>150.99312800953675</v>
      </c>
      <c r="I215" s="94">
        <f t="shared" si="19"/>
        <v>7.2235664359944511</v>
      </c>
      <c r="J215" s="94">
        <f t="shared" si="19"/>
        <v>143.76956157354238</v>
      </c>
      <c r="K215" s="94">
        <f t="shared" si="19"/>
        <v>275.99312800953675</v>
      </c>
      <c r="L215" s="94">
        <f t="shared" si="19"/>
        <v>125</v>
      </c>
      <c r="M215" s="94">
        <f t="shared" si="19"/>
        <v>18.3</v>
      </c>
      <c r="N215" s="94">
        <f t="shared" si="19"/>
        <v>18.3</v>
      </c>
      <c r="O215" s="94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97"/>
      <c r="E216" s="98" t="s">
        <v>196</v>
      </c>
      <c r="F216" s="99" t="str">
        <f t="shared" ref="F216:O216" si="20">IF(F213="c","",IF(AND(IF((COUNTIF(F205:F212,"c"))&gt;0,1,0)=1,F213=""),"Please provide Not Specified (Including Confidential)",""))</f>
        <v/>
      </c>
      <c r="G216" s="99" t="str">
        <f t="shared" si="20"/>
        <v/>
      </c>
      <c r="H216" s="99" t="str">
        <f t="shared" si="20"/>
        <v/>
      </c>
      <c r="I216" s="99" t="str">
        <f t="shared" si="20"/>
        <v/>
      </c>
      <c r="J216" s="99" t="str">
        <f t="shared" si="20"/>
        <v/>
      </c>
      <c r="K216" s="99" t="str">
        <f t="shared" si="20"/>
        <v/>
      </c>
      <c r="L216" s="99" t="str">
        <f t="shared" si="20"/>
        <v/>
      </c>
      <c r="M216" s="99" t="str">
        <f t="shared" si="20"/>
        <v/>
      </c>
      <c r="N216" s="99" t="str">
        <f t="shared" si="20"/>
        <v/>
      </c>
      <c r="O216" s="99" t="str">
        <f t="shared" si="20"/>
        <v/>
      </c>
    </row>
    <row r="217" spans="1:247" s="16" customFormat="1" ht="12" thickBot="1" x14ac:dyDescent="0.3">
      <c r="A217" s="13"/>
      <c r="B217" s="15"/>
      <c r="C217" s="5"/>
      <c r="D217" s="85"/>
      <c r="E217" s="86" t="s">
        <v>582</v>
      </c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88" t="s">
        <v>583</v>
      </c>
      <c r="E218" s="89" t="s">
        <v>585</v>
      </c>
      <c r="F218" s="18">
        <v>555.57365735035205</v>
      </c>
      <c r="G218" s="18">
        <v>497.844473143134</v>
      </c>
      <c r="H218" s="18">
        <v>57.729184207217699</v>
      </c>
      <c r="I218" s="18">
        <v>0.39778980097650601</v>
      </c>
      <c r="J218" s="18">
        <v>57.331394406241202</v>
      </c>
      <c r="K218" s="18">
        <v>57.729184207217699</v>
      </c>
      <c r="L218" s="18">
        <v>0</v>
      </c>
      <c r="M218" s="18">
        <v>0</v>
      </c>
      <c r="N218" s="18">
        <v>0</v>
      </c>
      <c r="O218" s="18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88" t="s">
        <v>586</v>
      </c>
      <c r="E219" s="89" t="s">
        <v>588</v>
      </c>
      <c r="F219" s="18">
        <v>585.64435607905205</v>
      </c>
      <c r="G219" s="18">
        <v>519.34886664603505</v>
      </c>
      <c r="H219" s="18">
        <v>66.295489433016996</v>
      </c>
      <c r="I219" s="18">
        <v>0</v>
      </c>
      <c r="J219" s="18">
        <v>66.295489433016996</v>
      </c>
      <c r="K219" s="18">
        <v>66.295489433016996</v>
      </c>
      <c r="L219" s="18">
        <v>0</v>
      </c>
      <c r="M219" s="18">
        <v>0</v>
      </c>
      <c r="N219" s="18">
        <v>0</v>
      </c>
      <c r="O219" s="18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88" t="s">
        <v>589</v>
      </c>
      <c r="E220" s="89" t="s">
        <v>591</v>
      </c>
      <c r="F220" s="18">
        <v>104.201228187556</v>
      </c>
      <c r="G220" s="18">
        <v>103.557301225348</v>
      </c>
      <c r="H220" s="18">
        <v>0.64392696220814205</v>
      </c>
      <c r="I220" s="18">
        <v>0</v>
      </c>
      <c r="J220" s="18">
        <v>0.64392696220814205</v>
      </c>
      <c r="K220" s="18">
        <v>0.64392696220814205</v>
      </c>
      <c r="L220" s="18">
        <v>0</v>
      </c>
      <c r="M220" s="18">
        <v>0</v>
      </c>
      <c r="N220" s="18">
        <v>0</v>
      </c>
      <c r="O220" s="18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88" t="s">
        <v>592</v>
      </c>
      <c r="E221" s="89" t="s">
        <v>594</v>
      </c>
      <c r="F221" s="18">
        <v>429.30493003074298</v>
      </c>
      <c r="G221" s="18">
        <v>261.132979295886</v>
      </c>
      <c r="H221" s="18">
        <v>168.171950734858</v>
      </c>
      <c r="I221" s="18">
        <v>33.895558263407302</v>
      </c>
      <c r="J221" s="18">
        <v>134.27639247145001</v>
      </c>
      <c r="K221" s="18">
        <v>168.171950734858</v>
      </c>
      <c r="L221" s="18">
        <v>0</v>
      </c>
      <c r="M221" s="18">
        <v>0</v>
      </c>
      <c r="N221" s="18">
        <v>0</v>
      </c>
      <c r="O221" s="18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88" t="s">
        <v>595</v>
      </c>
      <c r="E222" s="89" t="s">
        <v>597</v>
      </c>
      <c r="F222" s="18">
        <v>10.442530631103899</v>
      </c>
      <c r="G222" s="18">
        <v>8.0729896488214994</v>
      </c>
      <c r="H222" s="18">
        <v>2.3695409822824001</v>
      </c>
      <c r="I222" s="18">
        <v>0</v>
      </c>
      <c r="J222" s="18">
        <v>2.3695409822824001</v>
      </c>
      <c r="K222" s="18">
        <v>2.3695409822824001</v>
      </c>
      <c r="L222" s="18">
        <v>0</v>
      </c>
      <c r="M222" s="18">
        <v>0</v>
      </c>
      <c r="N222" s="18">
        <v>0</v>
      </c>
      <c r="O222" s="18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88" t="s">
        <v>598</v>
      </c>
      <c r="E223" s="89" t="s">
        <v>600</v>
      </c>
      <c r="F223" s="18">
        <v>45.857285577931897</v>
      </c>
      <c r="G223" s="18">
        <v>42.425962294363998</v>
      </c>
      <c r="H223" s="18">
        <v>3.4313232835679401</v>
      </c>
      <c r="I223" s="18">
        <v>0</v>
      </c>
      <c r="J223" s="18">
        <v>3.4313232835679401</v>
      </c>
      <c r="K223" s="18">
        <v>3.4313232835679401</v>
      </c>
      <c r="L223" s="18">
        <v>0</v>
      </c>
      <c r="M223" s="18">
        <v>0</v>
      </c>
      <c r="N223" s="18">
        <v>0</v>
      </c>
      <c r="O223" s="18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88" t="s">
        <v>601</v>
      </c>
      <c r="E224" s="89" t="s">
        <v>603</v>
      </c>
      <c r="F224" s="18" t="s">
        <v>32</v>
      </c>
      <c r="G224" s="18" t="s">
        <v>32</v>
      </c>
      <c r="H224" s="18" t="s">
        <v>32</v>
      </c>
      <c r="I224" s="18" t="s">
        <v>32</v>
      </c>
      <c r="J224" s="18" t="s">
        <v>32</v>
      </c>
      <c r="K224" s="18" t="s">
        <v>32</v>
      </c>
      <c r="L224" s="18" t="s">
        <v>32</v>
      </c>
      <c r="M224" s="18" t="s">
        <v>32</v>
      </c>
      <c r="N224" s="18" t="s">
        <v>32</v>
      </c>
      <c r="O224" s="18" t="s">
        <v>32</v>
      </c>
    </row>
    <row r="225" spans="1:247" s="2" customFormat="1" x14ac:dyDescent="0.25">
      <c r="A225" s="13"/>
      <c r="B225" s="25" t="s">
        <v>604</v>
      </c>
      <c r="C225" s="5" t="s">
        <v>605</v>
      </c>
      <c r="D225" s="88" t="s">
        <v>604</v>
      </c>
      <c r="E225" s="89" t="s">
        <v>606</v>
      </c>
      <c r="F225" s="18">
        <v>2.0013118953577802</v>
      </c>
      <c r="G225" s="18">
        <v>2.0013118953577802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88" t="s">
        <v>607</v>
      </c>
      <c r="E226" s="89" t="s">
        <v>609</v>
      </c>
      <c r="F226" s="18">
        <v>0.62675025730758405</v>
      </c>
      <c r="G226" s="18">
        <v>0.62675025730758405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</row>
    <row r="227" spans="1:247" s="23" customFormat="1" ht="21" x14ac:dyDescent="0.25">
      <c r="A227" s="21"/>
      <c r="B227" s="28" t="s">
        <v>610</v>
      </c>
      <c r="C227" s="5" t="s">
        <v>611</v>
      </c>
      <c r="D227" s="88" t="s">
        <v>612</v>
      </c>
      <c r="E227" s="91" t="s">
        <v>192</v>
      </c>
      <c r="F227" s="18" t="s">
        <v>32</v>
      </c>
      <c r="G227" s="18" t="s">
        <v>32</v>
      </c>
      <c r="H227" s="18" t="s">
        <v>32</v>
      </c>
      <c r="I227" s="18" t="s">
        <v>32</v>
      </c>
      <c r="J227" s="18" t="s">
        <v>32</v>
      </c>
      <c r="K227" s="18" t="s">
        <v>32</v>
      </c>
      <c r="L227" s="18" t="s">
        <v>32</v>
      </c>
      <c r="M227" s="18" t="s">
        <v>32</v>
      </c>
      <c r="N227" s="18" t="s">
        <v>32</v>
      </c>
      <c r="O227" s="18" t="s">
        <v>32</v>
      </c>
    </row>
    <row r="228" spans="1:247" s="23" customFormat="1" ht="31.5" customHeight="1" x14ac:dyDescent="0.25">
      <c r="A228" s="21"/>
      <c r="B228" s="60" t="s">
        <v>193</v>
      </c>
      <c r="C228" s="68"/>
      <c r="D228" s="92" t="s">
        <v>193</v>
      </c>
      <c r="E228" s="93" t="s">
        <v>194</v>
      </c>
      <c r="F228" s="94">
        <f>SUM(F218:F226)</f>
        <v>1733.6520500094039</v>
      </c>
      <c r="G228" s="94">
        <f t="shared" ref="G228:O228" si="21">SUM(G218:G226)</f>
        <v>1435.0106344062535</v>
      </c>
      <c r="H228" s="94">
        <f t="shared" si="21"/>
        <v>298.64141560315119</v>
      </c>
      <c r="I228" s="94">
        <f t="shared" si="21"/>
        <v>34.293348064383807</v>
      </c>
      <c r="J228" s="94">
        <f t="shared" si="21"/>
        <v>264.34806753876671</v>
      </c>
      <c r="K228" s="94">
        <f t="shared" si="21"/>
        <v>298.64141560315119</v>
      </c>
      <c r="L228" s="94">
        <f t="shared" si="21"/>
        <v>0</v>
      </c>
      <c r="M228" s="94">
        <f t="shared" si="21"/>
        <v>0</v>
      </c>
      <c r="N228" s="94">
        <f t="shared" si="21"/>
        <v>0</v>
      </c>
      <c r="O228" s="94">
        <f t="shared" si="21"/>
        <v>0</v>
      </c>
    </row>
    <row r="229" spans="1:247" s="23" customFormat="1" ht="32.25" thickBot="1" x14ac:dyDescent="0.3">
      <c r="A229" s="21"/>
      <c r="B229" s="59"/>
      <c r="C229" s="69"/>
      <c r="D229" s="95"/>
      <c r="E229" s="96" t="s">
        <v>613</v>
      </c>
      <c r="F229" s="94" t="str">
        <f>IF(COUNTA(F218:F227)&gt;0,IF(F227="c","c",SUM(F227:F228)),"")</f>
        <v>c</v>
      </c>
      <c r="G229" s="94" t="str">
        <f t="shared" ref="G229:O229" si="22">IF(COUNTA(G218:G227)&gt;0,IF(G227="c","c",SUM(G227:G228)),"")</f>
        <v>c</v>
      </c>
      <c r="H229" s="94" t="str">
        <f t="shared" si="22"/>
        <v>c</v>
      </c>
      <c r="I229" s="94" t="str">
        <f t="shared" si="22"/>
        <v>c</v>
      </c>
      <c r="J229" s="94" t="str">
        <f t="shared" si="22"/>
        <v>c</v>
      </c>
      <c r="K229" s="94" t="str">
        <f t="shared" si="22"/>
        <v>c</v>
      </c>
      <c r="L229" s="94" t="str">
        <f t="shared" si="22"/>
        <v>c</v>
      </c>
      <c r="M229" s="94" t="str">
        <f t="shared" si="22"/>
        <v>c</v>
      </c>
      <c r="N229" s="94" t="str">
        <f t="shared" si="22"/>
        <v>c</v>
      </c>
      <c r="O229" s="94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97"/>
      <c r="E230" s="98" t="s">
        <v>196</v>
      </c>
      <c r="F230" s="99" t="str">
        <f t="shared" ref="F230:O230" si="23">IF(F227="c","",IF(AND(IF((COUNTIF(F218:F226,"c"))&gt;0,1,0)=1,F227=""),"Please provide Not Specified (Including Confidential)",""))</f>
        <v/>
      </c>
      <c r="G230" s="99" t="str">
        <f t="shared" si="23"/>
        <v/>
      </c>
      <c r="H230" s="99" t="str">
        <f t="shared" si="23"/>
        <v/>
      </c>
      <c r="I230" s="99" t="str">
        <f t="shared" si="23"/>
        <v/>
      </c>
      <c r="J230" s="99" t="str">
        <f t="shared" si="23"/>
        <v/>
      </c>
      <c r="K230" s="99" t="str">
        <f t="shared" si="23"/>
        <v/>
      </c>
      <c r="L230" s="99" t="str">
        <f t="shared" si="23"/>
        <v/>
      </c>
      <c r="M230" s="99" t="str">
        <f t="shared" si="23"/>
        <v/>
      </c>
      <c r="N230" s="99" t="str">
        <f t="shared" si="23"/>
        <v/>
      </c>
      <c r="O230" s="99" t="str">
        <f t="shared" si="23"/>
        <v/>
      </c>
    </row>
    <row r="231" spans="1:247" s="16" customFormat="1" ht="12" thickBot="1" x14ac:dyDescent="0.3">
      <c r="A231" s="13"/>
      <c r="B231" s="15"/>
      <c r="C231" s="5"/>
      <c r="D231" s="85"/>
      <c r="E231" s="86" t="s">
        <v>614</v>
      </c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88" t="s">
        <v>615</v>
      </c>
      <c r="E232" s="89" t="s">
        <v>617</v>
      </c>
      <c r="F232" s="18">
        <v>27.883730108375101</v>
      </c>
      <c r="G232" s="18">
        <v>27.883730108375101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88" t="s">
        <v>618</v>
      </c>
      <c r="E233" s="89" t="s">
        <v>620</v>
      </c>
      <c r="F233" s="18">
        <v>1.86592928730303</v>
      </c>
      <c r="G233" s="18" t="s">
        <v>32</v>
      </c>
      <c r="H233" s="18" t="s">
        <v>32</v>
      </c>
      <c r="I233" s="18" t="s">
        <v>32</v>
      </c>
      <c r="J233" s="18" t="s">
        <v>32</v>
      </c>
      <c r="K233" s="18" t="s">
        <v>32</v>
      </c>
      <c r="L233" s="18" t="s">
        <v>32</v>
      </c>
      <c r="M233" s="18">
        <v>0</v>
      </c>
      <c r="N233" s="18">
        <v>0</v>
      </c>
      <c r="O233" s="18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88" t="s">
        <v>621</v>
      </c>
      <c r="E234" s="89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88" t="s">
        <v>624</v>
      </c>
      <c r="E235" s="89" t="s">
        <v>626</v>
      </c>
      <c r="F235" s="18">
        <v>4.7669260663520001</v>
      </c>
      <c r="G235" s="18">
        <v>4.7669260663520001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88" t="s">
        <v>627</v>
      </c>
      <c r="E236" s="89" t="s">
        <v>629</v>
      </c>
      <c r="F236" s="18">
        <v>0.18314101963969201</v>
      </c>
      <c r="G236" s="18">
        <v>0.18314101963969201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</row>
    <row r="237" spans="1:247" s="2" customFormat="1" x14ac:dyDescent="0.25">
      <c r="A237" s="13"/>
      <c r="B237" s="25" t="s">
        <v>630</v>
      </c>
      <c r="C237" s="5" t="s">
        <v>631</v>
      </c>
      <c r="D237" s="88" t="s">
        <v>630</v>
      </c>
      <c r="E237" s="89" t="s">
        <v>632</v>
      </c>
      <c r="F237" s="18">
        <v>611.40983776897599</v>
      </c>
      <c r="G237" s="18">
        <v>594.58866527151099</v>
      </c>
      <c r="H237" s="18">
        <v>16.821172497465799</v>
      </c>
      <c r="I237" s="18">
        <v>0</v>
      </c>
      <c r="J237" s="18">
        <v>16.821172497465799</v>
      </c>
      <c r="K237" s="18">
        <v>16.821172497465799</v>
      </c>
      <c r="L237" s="18">
        <v>0</v>
      </c>
      <c r="M237" s="18">
        <v>0</v>
      </c>
      <c r="N237" s="18">
        <v>0</v>
      </c>
      <c r="O237" s="18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88" t="s">
        <v>633</v>
      </c>
      <c r="E238" s="89" t="s">
        <v>635</v>
      </c>
      <c r="F238" s="18">
        <v>0.47315169390772699</v>
      </c>
      <c r="G238" s="18">
        <v>0.47315169390772699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88" t="s">
        <v>636</v>
      </c>
      <c r="E239" s="89" t="s">
        <v>638</v>
      </c>
      <c r="F239" s="18">
        <v>3033.3009082365602</v>
      </c>
      <c r="G239" s="18">
        <v>2830.1780945689702</v>
      </c>
      <c r="H239" s="18">
        <v>203.12281366759601</v>
      </c>
      <c r="I239" s="18">
        <v>3.5140083066421002</v>
      </c>
      <c r="J239" s="18">
        <v>199.60880536095399</v>
      </c>
      <c r="K239" s="18">
        <v>203.12281366759572</v>
      </c>
      <c r="L239" s="18">
        <v>0</v>
      </c>
      <c r="M239" s="18">
        <v>10.8767519486877</v>
      </c>
      <c r="N239" s="18">
        <v>10.8767519486877</v>
      </c>
      <c r="O239" s="18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88" t="s">
        <v>639</v>
      </c>
      <c r="E240" s="89" t="s">
        <v>641</v>
      </c>
      <c r="F240" s="18">
        <v>144.66828642260501</v>
      </c>
      <c r="G240" s="18">
        <v>143.71700863541901</v>
      </c>
      <c r="H240" s="18">
        <v>0.95127778718562805</v>
      </c>
      <c r="I240" s="18">
        <v>6.0913128403520998E-2</v>
      </c>
      <c r="J240" s="18">
        <v>0.89036465878210602</v>
      </c>
      <c r="K240" s="18">
        <v>0.95127778718562805</v>
      </c>
      <c r="L240" s="18">
        <v>0</v>
      </c>
      <c r="M240" s="18">
        <v>0</v>
      </c>
      <c r="N240" s="18">
        <v>0</v>
      </c>
      <c r="O240" s="18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88" t="s">
        <v>642</v>
      </c>
      <c r="E241" s="89" t="s">
        <v>644</v>
      </c>
      <c r="F241" s="18">
        <v>0.162850495913828</v>
      </c>
      <c r="G241" s="18">
        <v>0.162850495913828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88" t="s">
        <v>645</v>
      </c>
      <c r="E242" s="89" t="s">
        <v>647</v>
      </c>
      <c r="F242" s="18">
        <v>-148.06732674301401</v>
      </c>
      <c r="G242" s="18" t="s">
        <v>32</v>
      </c>
      <c r="H242" s="18" t="s">
        <v>32</v>
      </c>
      <c r="I242" s="18" t="s">
        <v>32</v>
      </c>
      <c r="J242" s="18" t="s">
        <v>32</v>
      </c>
      <c r="K242" s="18" t="s">
        <v>32</v>
      </c>
      <c r="L242" s="18" t="s">
        <v>32</v>
      </c>
      <c r="M242" s="18">
        <v>0</v>
      </c>
      <c r="N242" s="18">
        <v>0</v>
      </c>
      <c r="O242" s="18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88" t="s">
        <v>648</v>
      </c>
      <c r="E243" s="89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88" t="s">
        <v>651</v>
      </c>
      <c r="E244" s="89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88" t="s">
        <v>654</v>
      </c>
      <c r="E245" s="89" t="s">
        <v>656</v>
      </c>
      <c r="F245" s="18">
        <v>6.7710249530182196</v>
      </c>
      <c r="G245" s="18" t="s">
        <v>32</v>
      </c>
      <c r="H245" s="18" t="s">
        <v>32</v>
      </c>
      <c r="I245" s="18" t="s">
        <v>32</v>
      </c>
      <c r="J245" s="18" t="s">
        <v>32</v>
      </c>
      <c r="K245" s="18" t="s">
        <v>32</v>
      </c>
      <c r="L245" s="18" t="s">
        <v>32</v>
      </c>
      <c r="M245" s="18">
        <v>0</v>
      </c>
      <c r="N245" s="18">
        <v>0</v>
      </c>
      <c r="O245" s="18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88" t="s">
        <v>657</v>
      </c>
      <c r="E246" s="89" t="s">
        <v>659</v>
      </c>
      <c r="F246" s="18">
        <v>2.6015888772732199</v>
      </c>
      <c r="G246" s="18">
        <v>1.96226887727322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18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88" t="s">
        <v>660</v>
      </c>
      <c r="E247" s="89" t="s">
        <v>662</v>
      </c>
      <c r="F247" s="18">
        <v>1.1887617013427501</v>
      </c>
      <c r="G247" s="18">
        <v>1.1887617013427501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88" t="s">
        <v>663</v>
      </c>
      <c r="E248" s="89" t="s">
        <v>665</v>
      </c>
      <c r="F248" s="18">
        <v>3654.9598879074401</v>
      </c>
      <c r="G248" s="18">
        <v>3339.96088346844</v>
      </c>
      <c r="H248" s="18">
        <v>314.99900443900299</v>
      </c>
      <c r="I248" s="18">
        <v>0</v>
      </c>
      <c r="J248" s="18">
        <v>314.99900443900299</v>
      </c>
      <c r="K248" s="18">
        <v>326.07818275455253</v>
      </c>
      <c r="L248" s="18">
        <v>11.0791783155495</v>
      </c>
      <c r="M248" s="18">
        <v>33.688423823591499</v>
      </c>
      <c r="N248" s="18">
        <v>33.688423823591499</v>
      </c>
      <c r="O248" s="18">
        <v>0</v>
      </c>
    </row>
    <row r="249" spans="1:15" s="2" customFormat="1" x14ac:dyDescent="0.25">
      <c r="A249" s="13"/>
      <c r="B249" s="25" t="s">
        <v>666</v>
      </c>
      <c r="C249" s="5" t="s">
        <v>667</v>
      </c>
      <c r="D249" s="88" t="s">
        <v>666</v>
      </c>
      <c r="E249" s="89" t="s">
        <v>668</v>
      </c>
      <c r="F249" s="18">
        <v>2.1417144827537702</v>
      </c>
      <c r="G249" s="18" t="s">
        <v>32</v>
      </c>
      <c r="H249" s="18" t="s">
        <v>32</v>
      </c>
      <c r="I249" s="18" t="s">
        <v>32</v>
      </c>
      <c r="J249" s="18" t="s">
        <v>32</v>
      </c>
      <c r="K249" s="18" t="s">
        <v>32</v>
      </c>
      <c r="L249" s="18" t="s">
        <v>32</v>
      </c>
      <c r="M249" s="18">
        <v>0</v>
      </c>
      <c r="N249" s="18">
        <v>0</v>
      </c>
      <c r="O249" s="18">
        <v>0</v>
      </c>
    </row>
    <row r="250" spans="1:15" s="2" customFormat="1" x14ac:dyDescent="0.25">
      <c r="A250" s="13"/>
      <c r="B250" s="25" t="s">
        <v>669</v>
      </c>
      <c r="C250" s="5" t="s">
        <v>670</v>
      </c>
      <c r="D250" s="88" t="s">
        <v>669</v>
      </c>
      <c r="E250" s="89" t="s">
        <v>671</v>
      </c>
      <c r="F250" s="18">
        <v>258.42190012059598</v>
      </c>
      <c r="G250" s="18" t="s">
        <v>32</v>
      </c>
      <c r="H250" s="18" t="s">
        <v>32</v>
      </c>
      <c r="I250" s="18" t="s">
        <v>32</v>
      </c>
      <c r="J250" s="18" t="s">
        <v>32</v>
      </c>
      <c r="K250" s="18" t="s">
        <v>32</v>
      </c>
      <c r="L250" s="18" t="s">
        <v>32</v>
      </c>
      <c r="M250" s="18">
        <v>0</v>
      </c>
      <c r="N250" s="18">
        <v>0</v>
      </c>
      <c r="O250" s="18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88" t="s">
        <v>672</v>
      </c>
      <c r="E251" s="89" t="s">
        <v>674</v>
      </c>
      <c r="F251" s="18">
        <v>3.6347728836877602</v>
      </c>
      <c r="G251" s="18" t="s">
        <v>32</v>
      </c>
      <c r="H251" s="18" t="s">
        <v>32</v>
      </c>
      <c r="I251" s="18" t="s">
        <v>32</v>
      </c>
      <c r="J251" s="18" t="s">
        <v>32</v>
      </c>
      <c r="K251" s="18" t="s">
        <v>32</v>
      </c>
      <c r="L251" s="18" t="s">
        <v>32</v>
      </c>
      <c r="M251" s="18">
        <v>0</v>
      </c>
      <c r="N251" s="18">
        <v>0</v>
      </c>
      <c r="O251" s="18">
        <v>0</v>
      </c>
    </row>
    <row r="252" spans="1:15" s="2" customFormat="1" x14ac:dyDescent="0.25">
      <c r="A252" s="13"/>
      <c r="B252" s="25" t="s">
        <v>675</v>
      </c>
      <c r="C252" s="5" t="s">
        <v>676</v>
      </c>
      <c r="D252" s="88" t="s">
        <v>675</v>
      </c>
      <c r="E252" s="89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88" t="s">
        <v>678</v>
      </c>
      <c r="E253" s="89" t="s">
        <v>680</v>
      </c>
      <c r="F253" s="18">
        <v>92.229426570063197</v>
      </c>
      <c r="G253" s="18" t="s">
        <v>32</v>
      </c>
      <c r="H253" s="18" t="s">
        <v>32</v>
      </c>
      <c r="I253" s="18" t="s">
        <v>32</v>
      </c>
      <c r="J253" s="18" t="s">
        <v>32</v>
      </c>
      <c r="K253" s="18" t="s">
        <v>32</v>
      </c>
      <c r="L253" s="18" t="s">
        <v>32</v>
      </c>
      <c r="M253" s="18">
        <v>0</v>
      </c>
      <c r="N253" s="18">
        <v>0</v>
      </c>
      <c r="O253" s="18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88" t="s">
        <v>681</v>
      </c>
      <c r="E254" s="89" t="s">
        <v>683</v>
      </c>
      <c r="F254" s="18">
        <v>758.81974025845398</v>
      </c>
      <c r="G254" s="18">
        <v>744.18249016792697</v>
      </c>
      <c r="H254" s="18">
        <v>14.6372500905272</v>
      </c>
      <c r="I254" s="18">
        <v>0</v>
      </c>
      <c r="J254" s="18">
        <v>14.6372500905272</v>
      </c>
      <c r="K254" s="18">
        <v>14.6372500905272</v>
      </c>
      <c r="L254" s="18">
        <v>0</v>
      </c>
      <c r="M254" s="18">
        <v>0</v>
      </c>
      <c r="N254" s="18">
        <v>0</v>
      </c>
      <c r="O254" s="18">
        <v>0</v>
      </c>
    </row>
    <row r="255" spans="1:15" s="29" customFormat="1" ht="12" thickBot="1" x14ac:dyDescent="0.3">
      <c r="A255" s="13"/>
      <c r="B255" s="25" t="s">
        <v>684</v>
      </c>
      <c r="C255" s="5" t="s">
        <v>685</v>
      </c>
      <c r="D255" s="88" t="s">
        <v>684</v>
      </c>
      <c r="E255" s="89" t="s">
        <v>686</v>
      </c>
      <c r="F255" s="18">
        <v>602.94221239214301</v>
      </c>
      <c r="G255" s="18">
        <v>601.99604231862804</v>
      </c>
      <c r="H255" s="18">
        <v>0.94617007351540905</v>
      </c>
      <c r="I255" s="18">
        <v>0</v>
      </c>
      <c r="J255" s="18">
        <v>0.94617007351540905</v>
      </c>
      <c r="K255" s="18">
        <v>0.94617007351540905</v>
      </c>
      <c r="L255" s="18">
        <v>0</v>
      </c>
      <c r="M255" s="18">
        <v>0</v>
      </c>
      <c r="N255" s="18">
        <v>0</v>
      </c>
      <c r="O255" s="18">
        <v>0</v>
      </c>
    </row>
    <row r="256" spans="1:15" s="30" customFormat="1" ht="21" x14ac:dyDescent="0.25">
      <c r="A256" s="21"/>
      <c r="B256" s="26" t="s">
        <v>687</v>
      </c>
      <c r="C256" s="5" t="s">
        <v>688</v>
      </c>
      <c r="D256" s="88" t="s">
        <v>687</v>
      </c>
      <c r="E256" s="91" t="s">
        <v>192</v>
      </c>
      <c r="F256" s="18">
        <v>0</v>
      </c>
      <c r="G256" s="18">
        <v>145.23289507560727</v>
      </c>
      <c r="H256" s="18">
        <v>71.764546478800298</v>
      </c>
      <c r="I256" s="18">
        <v>0</v>
      </c>
      <c r="J256" s="18">
        <v>71.764546478800298</v>
      </c>
      <c r="K256" s="18">
        <v>71.764546478800298</v>
      </c>
      <c r="L256" s="18">
        <v>0</v>
      </c>
      <c r="M256" s="18">
        <v>0</v>
      </c>
      <c r="N256" s="18">
        <v>0</v>
      </c>
      <c r="O256" s="18">
        <v>0</v>
      </c>
    </row>
    <row r="257" spans="1:247" s="23" customFormat="1" ht="31.5" customHeight="1" x14ac:dyDescent="0.25">
      <c r="A257" s="21"/>
      <c r="B257" s="60" t="s">
        <v>193</v>
      </c>
      <c r="C257" s="68"/>
      <c r="D257" s="92" t="s">
        <v>193</v>
      </c>
      <c r="E257" s="93" t="s">
        <v>194</v>
      </c>
      <c r="F257" s="94">
        <f>SUM(F232:F255)</f>
        <v>9060.3584645033898</v>
      </c>
      <c r="G257" s="94">
        <f t="shared" ref="G257:O257" si="24">SUM(G232:G255)</f>
        <v>8291.2440143936983</v>
      </c>
      <c r="H257" s="94">
        <f t="shared" si="24"/>
        <v>552.11700855529307</v>
      </c>
      <c r="I257" s="94">
        <f t="shared" si="24"/>
        <v>3.5749214350456211</v>
      </c>
      <c r="J257" s="94">
        <f t="shared" si="24"/>
        <v>548.54208712024752</v>
      </c>
      <c r="K257" s="94">
        <f t="shared" si="24"/>
        <v>563.19618687084233</v>
      </c>
      <c r="L257" s="94">
        <f t="shared" si="24"/>
        <v>11.0791783155495</v>
      </c>
      <c r="M257" s="94">
        <f t="shared" si="24"/>
        <v>44.565175772279197</v>
      </c>
      <c r="N257" s="94">
        <f t="shared" si="24"/>
        <v>44.565175772279197</v>
      </c>
      <c r="O257" s="94">
        <f t="shared" si="24"/>
        <v>0</v>
      </c>
    </row>
    <row r="258" spans="1:247" s="23" customFormat="1" ht="32.25" thickBot="1" x14ac:dyDescent="0.3">
      <c r="A258" s="21"/>
      <c r="B258" s="59"/>
      <c r="C258" s="69"/>
      <c r="D258" s="95"/>
      <c r="E258" s="96" t="s">
        <v>689</v>
      </c>
      <c r="F258" s="94">
        <f>IF(COUNTA(F232:F256)&gt;0,IF(F256="c","c",SUM(F256:F257)),"")</f>
        <v>9060.3584645033898</v>
      </c>
      <c r="G258" s="94">
        <f t="shared" ref="G258:O258" si="25">IF(COUNTA(G232:G256)&gt;0,IF(G256="c","c",SUM(G256:G257)),"")</f>
        <v>8436.4769094693056</v>
      </c>
      <c r="H258" s="94">
        <f t="shared" si="25"/>
        <v>623.88155503409337</v>
      </c>
      <c r="I258" s="94">
        <f t="shared" si="25"/>
        <v>3.5749214350456211</v>
      </c>
      <c r="J258" s="94">
        <f t="shared" si="25"/>
        <v>620.30663359904781</v>
      </c>
      <c r="K258" s="94">
        <f t="shared" si="25"/>
        <v>634.96073334964262</v>
      </c>
      <c r="L258" s="94">
        <f t="shared" si="25"/>
        <v>11.0791783155495</v>
      </c>
      <c r="M258" s="94">
        <f t="shared" si="25"/>
        <v>44.565175772279197</v>
      </c>
      <c r="N258" s="94">
        <f t="shared" si="25"/>
        <v>44.565175772279197</v>
      </c>
      <c r="O258" s="94">
        <f t="shared" si="25"/>
        <v>0</v>
      </c>
    </row>
    <row r="259" spans="1:247" s="2" customFormat="1" ht="55.5" customHeight="1" thickBot="1" x14ac:dyDescent="0.3">
      <c r="A259" s="5"/>
      <c r="B259" s="24"/>
      <c r="C259" s="5"/>
      <c r="D259" s="97"/>
      <c r="E259" s="98" t="s">
        <v>196</v>
      </c>
      <c r="F259" s="99" t="str">
        <f t="shared" ref="F259:O259" si="26">IF(F256="c","",IF(AND(IF((COUNTIF(F232:F255,"c"))&gt;0,1,0)=1,F256=""),"Please provide Not Specified (Including Confidential)",""))</f>
        <v/>
      </c>
      <c r="G259" s="99" t="str">
        <f t="shared" si="26"/>
        <v/>
      </c>
      <c r="H259" s="99" t="str">
        <f t="shared" si="26"/>
        <v/>
      </c>
      <c r="I259" s="99" t="str">
        <f t="shared" si="26"/>
        <v/>
      </c>
      <c r="J259" s="99" t="str">
        <f t="shared" si="26"/>
        <v/>
      </c>
      <c r="K259" s="99" t="str">
        <f t="shared" si="26"/>
        <v/>
      </c>
      <c r="L259" s="99" t="str">
        <f t="shared" si="26"/>
        <v/>
      </c>
      <c r="M259" s="99" t="str">
        <f t="shared" si="26"/>
        <v/>
      </c>
      <c r="N259" s="99" t="str">
        <f t="shared" si="26"/>
        <v/>
      </c>
      <c r="O259" s="99" t="str">
        <f t="shared" si="26"/>
        <v/>
      </c>
    </row>
    <row r="260" spans="1:247" s="16" customFormat="1" ht="12" thickBot="1" x14ac:dyDescent="0.3">
      <c r="A260" s="13"/>
      <c r="B260" s="15"/>
      <c r="C260" s="5"/>
      <c r="D260" s="85"/>
      <c r="E260" s="86" t="s">
        <v>690</v>
      </c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88" t="s">
        <v>691</v>
      </c>
      <c r="E261" s="89" t="s">
        <v>693</v>
      </c>
      <c r="F261" s="18">
        <v>2187.5193215407999</v>
      </c>
      <c r="G261" s="18">
        <v>770.71756785119101</v>
      </c>
      <c r="H261" s="18">
        <v>1416.80175368961</v>
      </c>
      <c r="I261" s="18">
        <v>329.72807548179401</v>
      </c>
      <c r="J261" s="18">
        <v>1087.07367820782</v>
      </c>
      <c r="K261" s="18">
        <v>1417.0524931343855</v>
      </c>
      <c r="L261" s="18">
        <v>0.25073944477006599</v>
      </c>
      <c r="M261" s="18">
        <v>54.518635048545597</v>
      </c>
      <c r="N261" s="18">
        <v>54.518635048545597</v>
      </c>
      <c r="O261" s="18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88" t="s">
        <v>694</v>
      </c>
      <c r="E262" s="89" t="s">
        <v>696</v>
      </c>
      <c r="F262" s="18">
        <v>2470.7226456439098</v>
      </c>
      <c r="G262" s="18">
        <v>653.75469638716902</v>
      </c>
      <c r="H262" s="18">
        <v>1816.96794925674</v>
      </c>
      <c r="I262" s="18">
        <v>-79.854628613018903</v>
      </c>
      <c r="J262" s="18">
        <v>1896.8225778697599</v>
      </c>
      <c r="K262" s="18">
        <v>2005.398015680169</v>
      </c>
      <c r="L262" s="18">
        <v>188.43006642342601</v>
      </c>
      <c r="M262" s="18">
        <v>371.05386261253898</v>
      </c>
      <c r="N262" s="18">
        <v>371.05386261253898</v>
      </c>
      <c r="O262" s="18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88" t="s">
        <v>697</v>
      </c>
      <c r="E263" s="89" t="s">
        <v>699</v>
      </c>
      <c r="F263" s="18">
        <v>6.1268908830733E-2</v>
      </c>
      <c r="G263" s="18">
        <v>6.1268908830733E-2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88" t="s">
        <v>700</v>
      </c>
      <c r="E264" s="89" t="s">
        <v>702</v>
      </c>
      <c r="F264" s="18">
        <v>2402.8390594176999</v>
      </c>
      <c r="G264" s="18">
        <v>2144.0599859111899</v>
      </c>
      <c r="H264" s="18">
        <v>258.77907350650497</v>
      </c>
      <c r="I264" s="18">
        <v>1.6407700000000001</v>
      </c>
      <c r="J264" s="18">
        <v>257.138303506505</v>
      </c>
      <c r="K264" s="18">
        <v>258.77907350650497</v>
      </c>
      <c r="L264" s="18">
        <v>0</v>
      </c>
      <c r="M264" s="18">
        <v>4.1742954719887599</v>
      </c>
      <c r="N264" s="18">
        <v>4.1742954719887599</v>
      </c>
      <c r="O264" s="18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88" t="s">
        <v>703</v>
      </c>
      <c r="E265" s="89" t="s">
        <v>705</v>
      </c>
      <c r="F265" s="18">
        <v>3.4752916895738402</v>
      </c>
      <c r="G265" s="18" t="s">
        <v>32</v>
      </c>
      <c r="H265" s="18" t="s">
        <v>32</v>
      </c>
      <c r="I265" s="18" t="s">
        <v>32</v>
      </c>
      <c r="J265" s="18" t="s">
        <v>32</v>
      </c>
      <c r="K265" s="18" t="s">
        <v>32</v>
      </c>
      <c r="L265" s="18" t="s">
        <v>32</v>
      </c>
      <c r="M265" s="18">
        <v>0</v>
      </c>
      <c r="N265" s="18">
        <v>0</v>
      </c>
      <c r="O265" s="18">
        <v>0</v>
      </c>
    </row>
    <row r="266" spans="1:247" s="2" customFormat="1" x14ac:dyDescent="0.25">
      <c r="A266" s="13"/>
      <c r="B266" s="25" t="s">
        <v>706</v>
      </c>
      <c r="C266" s="5" t="s">
        <v>707</v>
      </c>
      <c r="D266" s="88" t="s">
        <v>706</v>
      </c>
      <c r="E266" s="89" t="s">
        <v>708</v>
      </c>
      <c r="F266" s="18">
        <v>3362.4609549673301</v>
      </c>
      <c r="G266" s="18">
        <v>3184.9138251253999</v>
      </c>
      <c r="H266" s="18">
        <v>177.54712984193401</v>
      </c>
      <c r="I266" s="18">
        <v>0</v>
      </c>
      <c r="J266" s="18">
        <v>177.54712984193401</v>
      </c>
      <c r="K266" s="18">
        <v>177.54712984193401</v>
      </c>
      <c r="L266" s="18">
        <v>0</v>
      </c>
      <c r="M266" s="18">
        <v>0</v>
      </c>
      <c r="N266" s="18">
        <v>0</v>
      </c>
      <c r="O266" s="18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88" t="s">
        <v>709</v>
      </c>
      <c r="E267" s="89" t="s">
        <v>711</v>
      </c>
      <c r="F267" s="18">
        <v>3.8081014971654801</v>
      </c>
      <c r="G267" s="18">
        <v>3.1943736995180001</v>
      </c>
      <c r="H267" s="18">
        <v>0.61372779764748098</v>
      </c>
      <c r="I267" s="18">
        <v>0</v>
      </c>
      <c r="J267" s="18">
        <v>0.61372779764748098</v>
      </c>
      <c r="K267" s="18">
        <v>0.61372779764748098</v>
      </c>
      <c r="L267" s="18">
        <v>0</v>
      </c>
      <c r="M267" s="18">
        <v>0</v>
      </c>
      <c r="N267" s="18">
        <v>0</v>
      </c>
      <c r="O267" s="18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88" t="s">
        <v>712</v>
      </c>
      <c r="E268" s="89" t="s">
        <v>714</v>
      </c>
      <c r="F268" s="18">
        <v>3.5419204933312001</v>
      </c>
      <c r="G268" s="18">
        <v>1.0537820697171201</v>
      </c>
      <c r="H268" s="18">
        <v>2.48813842361408</v>
      </c>
      <c r="I268" s="18">
        <v>0</v>
      </c>
      <c r="J268" s="18">
        <v>2.48813842361408</v>
      </c>
      <c r="K268" s="18">
        <v>2.48813842361408</v>
      </c>
      <c r="L268" s="18">
        <v>0</v>
      </c>
      <c r="M268" s="18">
        <v>0</v>
      </c>
      <c r="N268" s="18">
        <v>0</v>
      </c>
      <c r="O268" s="18">
        <v>0</v>
      </c>
    </row>
    <row r="269" spans="1:247" s="23" customFormat="1" ht="21" x14ac:dyDescent="0.25">
      <c r="A269" s="21"/>
      <c r="B269" s="26" t="s">
        <v>715</v>
      </c>
      <c r="C269" s="5" t="s">
        <v>716</v>
      </c>
      <c r="D269" s="88" t="s">
        <v>715</v>
      </c>
      <c r="E269" s="91" t="s">
        <v>192</v>
      </c>
      <c r="F269" s="18">
        <v>0</v>
      </c>
      <c r="G269" s="18" t="s">
        <v>32</v>
      </c>
      <c r="H269" s="18" t="s">
        <v>32</v>
      </c>
      <c r="I269" s="18" t="s">
        <v>32</v>
      </c>
      <c r="J269" s="18" t="s">
        <v>32</v>
      </c>
      <c r="K269" s="18" t="s">
        <v>32</v>
      </c>
      <c r="L269" s="18" t="s">
        <v>32</v>
      </c>
      <c r="M269" s="18">
        <v>0</v>
      </c>
      <c r="N269" s="18">
        <v>0</v>
      </c>
      <c r="O269" s="18">
        <v>0</v>
      </c>
    </row>
    <row r="270" spans="1:247" s="23" customFormat="1" ht="31.5" customHeight="1" x14ac:dyDescent="0.25">
      <c r="A270" s="21"/>
      <c r="B270" s="60" t="s">
        <v>193</v>
      </c>
      <c r="C270" s="68"/>
      <c r="D270" s="92" t="s">
        <v>193</v>
      </c>
      <c r="E270" s="93" t="s">
        <v>194</v>
      </c>
      <c r="F270" s="94">
        <f>SUM(F261:F268)</f>
        <v>10434.428564158641</v>
      </c>
      <c r="G270" s="94">
        <f t="shared" ref="G270:O270" si="27">SUM(G261:G268)</f>
        <v>6757.7554999530157</v>
      </c>
      <c r="H270" s="94">
        <f t="shared" si="27"/>
        <v>3673.1977725160505</v>
      </c>
      <c r="I270" s="94">
        <f t="shared" si="27"/>
        <v>251.51421686877509</v>
      </c>
      <c r="J270" s="94">
        <f t="shared" si="27"/>
        <v>3421.6835556472806</v>
      </c>
      <c r="K270" s="94">
        <f t="shared" si="27"/>
        <v>3861.878578384255</v>
      </c>
      <c r="L270" s="94">
        <f t="shared" si="27"/>
        <v>188.68080586819607</v>
      </c>
      <c r="M270" s="94">
        <f t="shared" si="27"/>
        <v>429.74679313307337</v>
      </c>
      <c r="N270" s="94">
        <f t="shared" si="27"/>
        <v>429.74679313307337</v>
      </c>
      <c r="O270" s="94">
        <f t="shared" si="27"/>
        <v>0</v>
      </c>
    </row>
    <row r="271" spans="1:247" s="23" customFormat="1" ht="21.75" thickBot="1" x14ac:dyDescent="0.3">
      <c r="A271" s="21"/>
      <c r="B271" s="59"/>
      <c r="C271" s="69"/>
      <c r="D271" s="95"/>
      <c r="E271" s="96" t="s">
        <v>717</v>
      </c>
      <c r="F271" s="94">
        <f>IF(COUNTA(F261:F269)&gt;0,IF(F269="c","c",SUM(F269:F270)),"")</f>
        <v>10434.428564158641</v>
      </c>
      <c r="G271" s="94" t="str">
        <f t="shared" ref="G271:O271" si="28">IF(COUNTA(G261:G269)&gt;0,IF(G269="c","c",SUM(G269:G270)),"")</f>
        <v>c</v>
      </c>
      <c r="H271" s="94" t="str">
        <f t="shared" si="28"/>
        <v>c</v>
      </c>
      <c r="I271" s="94" t="str">
        <f t="shared" si="28"/>
        <v>c</v>
      </c>
      <c r="J271" s="94" t="str">
        <f t="shared" si="28"/>
        <v>c</v>
      </c>
      <c r="K271" s="94" t="str">
        <f t="shared" si="28"/>
        <v>c</v>
      </c>
      <c r="L271" s="94" t="str">
        <f t="shared" si="28"/>
        <v>c</v>
      </c>
      <c r="M271" s="94">
        <f t="shared" si="28"/>
        <v>429.74679313307337</v>
      </c>
      <c r="N271" s="94">
        <f t="shared" si="28"/>
        <v>429.74679313307337</v>
      </c>
      <c r="O271" s="94">
        <f t="shared" si="28"/>
        <v>0</v>
      </c>
    </row>
    <row r="272" spans="1:247" s="2" customFormat="1" ht="55.5" customHeight="1" thickBot="1" x14ac:dyDescent="0.3">
      <c r="A272" s="5"/>
      <c r="B272" s="24"/>
      <c r="C272" s="5"/>
      <c r="D272" s="97"/>
      <c r="E272" s="98" t="s">
        <v>196</v>
      </c>
      <c r="F272" s="99" t="str">
        <f t="shared" ref="F272:O272" si="29">IF(F269="c","",IF(AND(IF((COUNTIF(F261:F268,"c"))&gt;0,1,0)=1,F269=""),"Please provide Not Specified (Including Confidential)",""))</f>
        <v/>
      </c>
      <c r="G272" s="99" t="str">
        <f t="shared" si="29"/>
        <v/>
      </c>
      <c r="H272" s="99" t="str">
        <f t="shared" si="29"/>
        <v/>
      </c>
      <c r="I272" s="99" t="str">
        <f t="shared" si="29"/>
        <v/>
      </c>
      <c r="J272" s="99" t="str">
        <f t="shared" si="29"/>
        <v/>
      </c>
      <c r="K272" s="99" t="str">
        <f t="shared" si="29"/>
        <v/>
      </c>
      <c r="L272" s="99" t="str">
        <f t="shared" si="29"/>
        <v/>
      </c>
      <c r="M272" s="99" t="str">
        <f t="shared" si="29"/>
        <v/>
      </c>
      <c r="N272" s="99" t="str">
        <f t="shared" si="29"/>
        <v/>
      </c>
      <c r="O272" s="99" t="str">
        <f t="shared" si="29"/>
        <v/>
      </c>
    </row>
    <row r="273" spans="1:247" s="16" customFormat="1" ht="12" thickBot="1" x14ac:dyDescent="0.3">
      <c r="A273" s="13"/>
      <c r="B273" s="15"/>
      <c r="C273" s="5"/>
      <c r="D273" s="85"/>
      <c r="E273" s="86" t="s">
        <v>718</v>
      </c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88" t="s">
        <v>719</v>
      </c>
      <c r="E274" s="89" t="s">
        <v>721</v>
      </c>
      <c r="F274" s="18" t="s">
        <v>32</v>
      </c>
      <c r="G274" s="18" t="s">
        <v>32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 t="s">
        <v>32</v>
      </c>
      <c r="N274" s="18" t="s">
        <v>32</v>
      </c>
      <c r="O274" s="18" t="s">
        <v>32</v>
      </c>
    </row>
    <row r="275" spans="1:247" s="2" customFormat="1" x14ac:dyDescent="0.25">
      <c r="A275" s="13"/>
      <c r="B275" s="25" t="s">
        <v>722</v>
      </c>
      <c r="C275" s="5" t="s">
        <v>723</v>
      </c>
      <c r="D275" s="88" t="s">
        <v>722</v>
      </c>
      <c r="E275" s="89" t="s">
        <v>724</v>
      </c>
      <c r="F275" s="18">
        <v>55.086666607184199</v>
      </c>
      <c r="G275" s="18">
        <v>13.828072019215201</v>
      </c>
      <c r="H275" s="18">
        <v>41.258594587969</v>
      </c>
      <c r="I275" s="18">
        <v>3.4382076921099E-2</v>
      </c>
      <c r="J275" s="18">
        <v>41.224212511047902</v>
      </c>
      <c r="K275" s="18">
        <v>41.258594587969</v>
      </c>
      <c r="L275" s="18">
        <v>0</v>
      </c>
      <c r="M275" s="18">
        <v>0</v>
      </c>
      <c r="N275" s="18">
        <v>0</v>
      </c>
      <c r="O275" s="18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88" t="s">
        <v>725</v>
      </c>
      <c r="E276" s="89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88" t="s">
        <v>728</v>
      </c>
      <c r="E277" s="89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88" t="s">
        <v>731</v>
      </c>
      <c r="E278" s="89" t="s">
        <v>733</v>
      </c>
      <c r="F278" s="18">
        <v>6.189206032804E-3</v>
      </c>
      <c r="G278" s="18">
        <v>6.189206032804E-3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88" t="s">
        <v>734</v>
      </c>
      <c r="E279" s="89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88" t="s">
        <v>737</v>
      </c>
      <c r="E280" s="89" t="s">
        <v>739</v>
      </c>
      <c r="F280" s="18">
        <v>0.192996</v>
      </c>
      <c r="G280" s="18">
        <v>0.192996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88" t="s">
        <v>740</v>
      </c>
      <c r="E281" s="89" t="s">
        <v>742</v>
      </c>
      <c r="F281" s="18" t="s">
        <v>32</v>
      </c>
      <c r="G281" s="18" t="s">
        <v>32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 t="s">
        <v>32</v>
      </c>
      <c r="N281" s="18" t="s">
        <v>32</v>
      </c>
      <c r="O281" s="18" t="s">
        <v>32</v>
      </c>
    </row>
    <row r="282" spans="1:247" s="2" customFormat="1" x14ac:dyDescent="0.25">
      <c r="A282" s="13"/>
      <c r="B282" s="25" t="s">
        <v>743</v>
      </c>
      <c r="C282" s="5" t="s">
        <v>744</v>
      </c>
      <c r="D282" s="88" t="s">
        <v>743</v>
      </c>
      <c r="E282" s="89" t="s">
        <v>745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</row>
    <row r="283" spans="1:247" s="2" customFormat="1" x14ac:dyDescent="0.25">
      <c r="A283" s="13"/>
      <c r="B283" s="25" t="s">
        <v>746</v>
      </c>
      <c r="C283" s="5" t="s">
        <v>747</v>
      </c>
      <c r="D283" s="88" t="s">
        <v>746</v>
      </c>
      <c r="E283" s="89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88" t="s">
        <v>749</v>
      </c>
      <c r="E284" s="89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88" t="s">
        <v>752</v>
      </c>
      <c r="E285" s="89" t="s">
        <v>754</v>
      </c>
      <c r="F285" s="18" t="s">
        <v>32</v>
      </c>
      <c r="G285" s="18" t="s">
        <v>32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 t="s">
        <v>32</v>
      </c>
      <c r="N285" s="18" t="s">
        <v>32</v>
      </c>
      <c r="O285" s="18" t="s">
        <v>32</v>
      </c>
    </row>
    <row r="286" spans="1:247" s="2" customFormat="1" x14ac:dyDescent="0.25">
      <c r="A286" s="13"/>
      <c r="B286" s="25" t="s">
        <v>755</v>
      </c>
      <c r="C286" s="5" t="s">
        <v>756</v>
      </c>
      <c r="D286" s="88" t="s">
        <v>755</v>
      </c>
      <c r="E286" s="89" t="s">
        <v>757</v>
      </c>
      <c r="F286" s="18">
        <v>26.0544706434872</v>
      </c>
      <c r="G286" s="18">
        <v>15.8166965207001</v>
      </c>
      <c r="H286" s="18">
        <v>10.2377741227871</v>
      </c>
      <c r="I286" s="18">
        <v>0</v>
      </c>
      <c r="J286" s="18">
        <v>10.2377741227871</v>
      </c>
      <c r="K286" s="18">
        <v>10.2377741227871</v>
      </c>
      <c r="L286" s="18">
        <v>0</v>
      </c>
      <c r="M286" s="18">
        <v>0</v>
      </c>
      <c r="N286" s="18">
        <v>0</v>
      </c>
      <c r="O286" s="18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88" t="s">
        <v>758</v>
      </c>
      <c r="E287" s="89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88" t="s">
        <v>761</v>
      </c>
      <c r="E288" s="89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88" t="s">
        <v>764</v>
      </c>
      <c r="E289" s="89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88" t="s">
        <v>767</v>
      </c>
      <c r="E290" s="89" t="s">
        <v>769</v>
      </c>
      <c r="F290" s="18">
        <v>4.1616723224114098</v>
      </c>
      <c r="G290" s="18">
        <v>2.9203616254812901</v>
      </c>
      <c r="H290" s="18">
        <v>1.24131069693011</v>
      </c>
      <c r="I290" s="18">
        <v>0</v>
      </c>
      <c r="J290" s="18">
        <v>1.24131069693011</v>
      </c>
      <c r="K290" s="18">
        <v>1.24131069693011</v>
      </c>
      <c r="L290" s="18">
        <v>0</v>
      </c>
      <c r="M290" s="18">
        <v>0</v>
      </c>
      <c r="N290" s="18">
        <v>0</v>
      </c>
      <c r="O290" s="18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88" t="s">
        <v>770</v>
      </c>
      <c r="E291" s="89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88" t="s">
        <v>773</v>
      </c>
      <c r="E292" s="89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88" t="s">
        <v>776</v>
      </c>
      <c r="E293" s="89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88" t="s">
        <v>779</v>
      </c>
      <c r="E294" s="89" t="s">
        <v>781</v>
      </c>
      <c r="F294" s="18">
        <v>3.5041514336429998E-2</v>
      </c>
      <c r="G294" s="18">
        <v>3.5041514336429998E-2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88" t="s">
        <v>782</v>
      </c>
      <c r="E295" s="89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88" t="s">
        <v>785</v>
      </c>
      <c r="E296" s="89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88" t="s">
        <v>788</v>
      </c>
      <c r="E297" s="89" t="s">
        <v>790</v>
      </c>
      <c r="F297" s="18">
        <v>4.3828426783622003</v>
      </c>
      <c r="G297" s="18" t="s">
        <v>32</v>
      </c>
      <c r="H297" s="18" t="s">
        <v>32</v>
      </c>
      <c r="I297" s="18" t="s">
        <v>32</v>
      </c>
      <c r="J297" s="18" t="s">
        <v>32</v>
      </c>
      <c r="K297" s="18" t="s">
        <v>32</v>
      </c>
      <c r="L297" s="18" t="s">
        <v>32</v>
      </c>
      <c r="M297" s="18">
        <v>0</v>
      </c>
      <c r="N297" s="18">
        <v>0</v>
      </c>
      <c r="O297" s="18">
        <v>0</v>
      </c>
    </row>
    <row r="298" spans="1:15" s="2" customFormat="1" x14ac:dyDescent="0.25">
      <c r="A298" s="13"/>
      <c r="B298" s="25" t="s">
        <v>791</v>
      </c>
      <c r="C298" s="5" t="s">
        <v>792</v>
      </c>
      <c r="D298" s="88" t="s">
        <v>791</v>
      </c>
      <c r="E298" s="89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88" t="s">
        <v>794</v>
      </c>
      <c r="E299" s="89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88" t="s">
        <v>797</v>
      </c>
      <c r="E300" s="89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88" t="s">
        <v>800</v>
      </c>
      <c r="E301" s="89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88" t="s">
        <v>803</v>
      </c>
      <c r="E302" s="89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88" t="s">
        <v>806</v>
      </c>
      <c r="E303" s="89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88" t="s">
        <v>809</v>
      </c>
      <c r="E304" s="89" t="s">
        <v>811</v>
      </c>
      <c r="F304" s="18">
        <v>4.8670412046500001E-2</v>
      </c>
      <c r="G304" s="18">
        <v>4.8670412046500001E-2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88" t="s">
        <v>812</v>
      </c>
      <c r="E305" s="89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</row>
    <row r="306" spans="1:247" s="23" customFormat="1" ht="21" x14ac:dyDescent="0.25">
      <c r="A306" s="21"/>
      <c r="B306" s="26" t="s">
        <v>815</v>
      </c>
      <c r="C306" s="5" t="s">
        <v>816</v>
      </c>
      <c r="D306" s="88" t="s">
        <v>815</v>
      </c>
      <c r="E306" s="91" t="s">
        <v>192</v>
      </c>
      <c r="F306" s="18" t="s">
        <v>32</v>
      </c>
      <c r="G306" s="18" t="s">
        <v>32</v>
      </c>
      <c r="H306" s="18" t="s">
        <v>32</v>
      </c>
      <c r="I306" s="18" t="s">
        <v>32</v>
      </c>
      <c r="J306" s="18" t="s">
        <v>32</v>
      </c>
      <c r="K306" s="18" t="s">
        <v>32</v>
      </c>
      <c r="L306" s="18" t="s">
        <v>32</v>
      </c>
      <c r="M306" s="18" t="s">
        <v>32</v>
      </c>
      <c r="N306" s="18" t="s">
        <v>32</v>
      </c>
      <c r="O306" s="18" t="s">
        <v>32</v>
      </c>
    </row>
    <row r="307" spans="1:247" s="23" customFormat="1" ht="31.5" customHeight="1" x14ac:dyDescent="0.25">
      <c r="A307" s="21"/>
      <c r="B307" s="60" t="s">
        <v>193</v>
      </c>
      <c r="C307" s="68"/>
      <c r="D307" s="92" t="s">
        <v>193</v>
      </c>
      <c r="E307" s="93" t="s">
        <v>194</v>
      </c>
      <c r="F307" s="94">
        <f>SUM(F274:F305)</f>
        <v>89.968549383860733</v>
      </c>
      <c r="G307" s="94">
        <f t="shared" ref="G307:O307" si="30">SUM(G274:G305)</f>
        <v>32.848027297812322</v>
      </c>
      <c r="H307" s="94">
        <f t="shared" si="30"/>
        <v>52.737679407686208</v>
      </c>
      <c r="I307" s="94">
        <f t="shared" si="30"/>
        <v>3.4382076921099E-2</v>
      </c>
      <c r="J307" s="94">
        <f t="shared" si="30"/>
        <v>52.70329733076511</v>
      </c>
      <c r="K307" s="94">
        <f t="shared" si="30"/>
        <v>52.737679407686208</v>
      </c>
      <c r="L307" s="94">
        <f t="shared" si="30"/>
        <v>0</v>
      </c>
      <c r="M307" s="94">
        <f t="shared" si="30"/>
        <v>0</v>
      </c>
      <c r="N307" s="94">
        <f t="shared" si="30"/>
        <v>0</v>
      </c>
      <c r="O307" s="94">
        <f t="shared" si="30"/>
        <v>0</v>
      </c>
    </row>
    <row r="308" spans="1:247" s="23" customFormat="1" ht="32.25" thickBot="1" x14ac:dyDescent="0.3">
      <c r="A308" s="21"/>
      <c r="B308" s="59"/>
      <c r="C308" s="69"/>
      <c r="D308" s="95"/>
      <c r="E308" s="96" t="s">
        <v>817</v>
      </c>
      <c r="F308" s="94" t="str">
        <f>IF(COUNTA(F274:F306)&gt;0,IF(F306="c","c",SUM(F306:F307)),"")</f>
        <v>c</v>
      </c>
      <c r="G308" s="94" t="str">
        <f t="shared" ref="G308:O308" si="31">IF(COUNTA(G274:G306)&gt;0,IF(G306="c","c",SUM(G306:G307)),"")</f>
        <v>c</v>
      </c>
      <c r="H308" s="94" t="str">
        <f t="shared" si="31"/>
        <v>c</v>
      </c>
      <c r="I308" s="94" t="str">
        <f t="shared" si="31"/>
        <v>c</v>
      </c>
      <c r="J308" s="94" t="str">
        <f t="shared" si="31"/>
        <v>c</v>
      </c>
      <c r="K308" s="94" t="str">
        <f t="shared" si="31"/>
        <v>c</v>
      </c>
      <c r="L308" s="94" t="str">
        <f t="shared" si="31"/>
        <v>c</v>
      </c>
      <c r="M308" s="94" t="str">
        <f t="shared" si="31"/>
        <v>c</v>
      </c>
      <c r="N308" s="94" t="str">
        <f t="shared" si="31"/>
        <v>c</v>
      </c>
      <c r="O308" s="94" t="str">
        <f t="shared" si="31"/>
        <v>c</v>
      </c>
    </row>
    <row r="309" spans="1:247" s="2" customFormat="1" ht="55.5" customHeight="1" thickBot="1" x14ac:dyDescent="0.3">
      <c r="A309" s="5"/>
      <c r="B309" s="24"/>
      <c r="C309" s="5"/>
      <c r="D309" s="97"/>
      <c r="E309" s="98" t="s">
        <v>196</v>
      </c>
      <c r="F309" s="99" t="str">
        <f>IF(F306="c","",IF(AND(IF((COUNTIF(F274:F305,"c"))&gt;0,1,0)=1,F306=""),"Please provide Not Specified (Including Confidential)",""))</f>
        <v/>
      </c>
      <c r="G309" s="99" t="str">
        <f t="shared" ref="G309:O309" si="32">IF(G306="c","",IF(AND(IF((COUNTIF(G274:G305,"c"))&gt;0,1,0)=1,G306=""),"Please provide Not Specified (Including Confidential)",""))</f>
        <v/>
      </c>
      <c r="H309" s="99" t="str">
        <f t="shared" si="32"/>
        <v/>
      </c>
      <c r="I309" s="99" t="str">
        <f t="shared" si="32"/>
        <v/>
      </c>
      <c r="J309" s="99" t="str">
        <f t="shared" si="32"/>
        <v/>
      </c>
      <c r="K309" s="99" t="str">
        <f t="shared" si="32"/>
        <v/>
      </c>
      <c r="L309" s="99" t="str">
        <f t="shared" si="32"/>
        <v/>
      </c>
      <c r="M309" s="99" t="str">
        <f t="shared" si="32"/>
        <v/>
      </c>
      <c r="N309" s="99" t="str">
        <f t="shared" si="32"/>
        <v/>
      </c>
      <c r="O309" s="99" t="str">
        <f t="shared" si="32"/>
        <v/>
      </c>
    </row>
    <row r="310" spans="1:247" s="16" customFormat="1" ht="12" thickBot="1" x14ac:dyDescent="0.3">
      <c r="A310" s="13"/>
      <c r="B310" s="15"/>
      <c r="C310" s="5"/>
      <c r="D310" s="85"/>
      <c r="E310" s="86" t="s">
        <v>818</v>
      </c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2" customFormat="1" ht="12" thickBot="1" x14ac:dyDescent="0.3">
      <c r="A311" s="31"/>
      <c r="B311" s="26" t="s">
        <v>819</v>
      </c>
      <c r="C311" s="5" t="s">
        <v>820</v>
      </c>
      <c r="D311" s="88" t="s">
        <v>821</v>
      </c>
      <c r="E311" s="91" t="s">
        <v>822</v>
      </c>
      <c r="F311" s="18">
        <v>36773.682921921085</v>
      </c>
      <c r="G311" s="18">
        <v>37001.12328186143</v>
      </c>
      <c r="H311" s="18">
        <v>431.09077123149194</v>
      </c>
      <c r="I311" s="18">
        <v>0.15799893293670017</v>
      </c>
      <c r="J311" s="18">
        <v>430.93277229857983</v>
      </c>
      <c r="K311" s="18">
        <v>431.09077125143534</v>
      </c>
      <c r="L311" s="18">
        <v>2.0041625248268247E-8</v>
      </c>
      <c r="M311" s="18">
        <v>16.210077196772332</v>
      </c>
      <c r="N311" s="18">
        <v>16.210077206769498</v>
      </c>
      <c r="O311" s="18">
        <v>1.0000121619668789E-8</v>
      </c>
    </row>
    <row r="312" spans="1:247" s="23" customFormat="1" ht="97.5" customHeight="1" thickBot="1" x14ac:dyDescent="0.3">
      <c r="A312" s="33"/>
      <c r="B312" s="34"/>
      <c r="C312" s="35"/>
      <c r="D312" s="100"/>
      <c r="E312" s="98" t="s">
        <v>196</v>
      </c>
      <c r="F312" s="101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01" t="str">
        <f t="shared" si="33"/>
        <v/>
      </c>
      <c r="H312" s="101" t="str">
        <f t="shared" si="33"/>
        <v/>
      </c>
      <c r="I312" s="101" t="str">
        <f t="shared" si="33"/>
        <v/>
      </c>
      <c r="J312" s="101" t="str">
        <f t="shared" si="33"/>
        <v/>
      </c>
      <c r="K312" s="101" t="str">
        <f t="shared" si="33"/>
        <v/>
      </c>
      <c r="L312" s="101" t="str">
        <f t="shared" si="33"/>
        <v/>
      </c>
      <c r="M312" s="101" t="str">
        <f t="shared" si="33"/>
        <v/>
      </c>
      <c r="N312" s="101" t="str">
        <f t="shared" si="33"/>
        <v/>
      </c>
      <c r="O312" s="101" t="str">
        <f t="shared" si="33"/>
        <v/>
      </c>
    </row>
    <row r="313" spans="1:247" s="39" customFormat="1" ht="18.75" thickBot="1" x14ac:dyDescent="0.3">
      <c r="A313" s="36"/>
      <c r="B313" s="37"/>
      <c r="C313" s="35"/>
      <c r="D313" s="102"/>
      <c r="E313" s="86" t="s">
        <v>823</v>
      </c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  <c r="IF313" s="38"/>
      <c r="IG313" s="38"/>
      <c r="IH313" s="38"/>
      <c r="II313" s="38"/>
      <c r="IJ313" s="38"/>
      <c r="IK313" s="38"/>
      <c r="IL313" s="38"/>
      <c r="IM313" s="38"/>
    </row>
    <row r="314" spans="1:247" s="39" customFormat="1" ht="18" customHeight="1" x14ac:dyDescent="0.25">
      <c r="A314" s="36"/>
      <c r="B314" s="61" t="s">
        <v>193</v>
      </c>
      <c r="C314" s="70"/>
      <c r="D314" s="92" t="s">
        <v>193</v>
      </c>
      <c r="E314" s="104" t="s">
        <v>818</v>
      </c>
      <c r="F314" s="94">
        <f>F311</f>
        <v>36773.682921921085</v>
      </c>
      <c r="G314" s="94">
        <f t="shared" ref="G314:O314" si="34">G311</f>
        <v>37001.12328186143</v>
      </c>
      <c r="H314" s="94">
        <f t="shared" si="34"/>
        <v>431.09077123149194</v>
      </c>
      <c r="I314" s="94">
        <f t="shared" si="34"/>
        <v>0.15799893293670017</v>
      </c>
      <c r="J314" s="94">
        <f t="shared" si="34"/>
        <v>430.93277229857983</v>
      </c>
      <c r="K314" s="94">
        <f t="shared" si="34"/>
        <v>431.09077125143534</v>
      </c>
      <c r="L314" s="94">
        <f t="shared" si="34"/>
        <v>2.0041625248268247E-8</v>
      </c>
      <c r="M314" s="94">
        <f t="shared" si="34"/>
        <v>16.210077196772332</v>
      </c>
      <c r="N314" s="94">
        <f t="shared" si="34"/>
        <v>16.210077206769498</v>
      </c>
      <c r="O314" s="94">
        <f t="shared" si="34"/>
        <v>1.0000121619668789E-8</v>
      </c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  <c r="IM314" s="38"/>
    </row>
    <row r="315" spans="1:247" s="23" customFormat="1" ht="21" x14ac:dyDescent="0.25">
      <c r="A315" s="21"/>
      <c r="B315" s="62"/>
      <c r="C315" s="70"/>
      <c r="D315" s="92"/>
      <c r="E315" s="93" t="s">
        <v>824</v>
      </c>
      <c r="F315" s="94">
        <f t="shared" ref="F315:O315" si="35">SUM(F10:F37,F38:F62,F68:F72,F78:F131,F137:F146,F152:F180,F186:F199,F205:F212,F218:F226,F232:F255,F261:F268,F274:F305)</f>
        <v>412273.58022585383</v>
      </c>
      <c r="G315" s="94">
        <f t="shared" si="35"/>
        <v>358157.55011709844</v>
      </c>
      <c r="H315" s="94">
        <f t="shared" si="35"/>
        <v>53457.498977583607</v>
      </c>
      <c r="I315" s="94">
        <f t="shared" si="35"/>
        <v>5945.2837375605031</v>
      </c>
      <c r="J315" s="94">
        <f t="shared" si="35"/>
        <v>47512.215240023128</v>
      </c>
      <c r="K315" s="94">
        <f t="shared" si="35"/>
        <v>67840.173857495596</v>
      </c>
      <c r="L315" s="94">
        <f t="shared" si="35"/>
        <v>14382.67487991196</v>
      </c>
      <c r="M315" s="94">
        <f t="shared" si="35"/>
        <v>30628.648255022086</v>
      </c>
      <c r="N315" s="94">
        <f t="shared" si="35"/>
        <v>31770.841089022088</v>
      </c>
      <c r="O315" s="94">
        <f t="shared" si="35"/>
        <v>1142.1928339999999</v>
      </c>
    </row>
    <row r="316" spans="1:247" s="23" customFormat="1" ht="21.75" thickBot="1" x14ac:dyDescent="0.3">
      <c r="A316" s="21"/>
      <c r="B316" s="63"/>
      <c r="C316" s="70"/>
      <c r="D316" s="92"/>
      <c r="E316" s="96" t="s">
        <v>825</v>
      </c>
      <c r="F316" s="94">
        <f t="shared" ref="F316:O316" si="36">IF(COUNTA(F10:F37,F38:F63,F68:F73,F78:F132,F137:F147,F152:F181,F186:F200,F205:F213,F218:F227,F232:F256,F261:F269,F274:F306,F311)&gt;0,SUM(F314:F315),"")</f>
        <v>449047.26314777491</v>
      </c>
      <c r="G316" s="94">
        <f t="shared" si="36"/>
        <v>395158.67339895986</v>
      </c>
      <c r="H316" s="94">
        <f t="shared" si="36"/>
        <v>53888.589748815102</v>
      </c>
      <c r="I316" s="94">
        <f t="shared" si="36"/>
        <v>5945.4417364934397</v>
      </c>
      <c r="J316" s="94">
        <f t="shared" si="36"/>
        <v>47943.148012321704</v>
      </c>
      <c r="K316" s="94">
        <f t="shared" si="36"/>
        <v>68271.264628747027</v>
      </c>
      <c r="L316" s="94">
        <f t="shared" si="36"/>
        <v>14382.674879932001</v>
      </c>
      <c r="M316" s="94">
        <f t="shared" si="36"/>
        <v>30644.858332218857</v>
      </c>
      <c r="N316" s="94">
        <f t="shared" si="36"/>
        <v>31787.051166228855</v>
      </c>
      <c r="O316" s="94">
        <f t="shared" si="36"/>
        <v>1142.1928340100001</v>
      </c>
    </row>
    <row r="317" spans="1:247" x14ac:dyDescent="0.15">
      <c r="A317" s="1"/>
      <c r="B317" s="40"/>
      <c r="C317" s="41"/>
      <c r="D317" s="40"/>
      <c r="E317" s="42"/>
      <c r="F317" s="43"/>
      <c r="G317" s="43"/>
      <c r="H317" s="43"/>
      <c r="I317" s="43"/>
      <c r="J317" s="43"/>
      <c r="K317" s="43"/>
      <c r="L317" s="43"/>
      <c r="M317" s="43"/>
      <c r="N317" s="43"/>
      <c r="O317" s="43"/>
    </row>
    <row r="318" spans="1:247" s="2" customFormat="1" x14ac:dyDescent="0.25">
      <c r="A318" s="44"/>
      <c r="B318" s="45"/>
      <c r="D318" s="45" t="s">
        <v>826</v>
      </c>
      <c r="E318" s="45"/>
      <c r="F318" s="42"/>
      <c r="G318" s="43"/>
      <c r="H318" s="43"/>
      <c r="I318" s="46"/>
      <c r="J318" s="43"/>
      <c r="K318" s="43"/>
      <c r="L318" s="43"/>
      <c r="M318" s="43"/>
      <c r="N318" s="43"/>
      <c r="O318" s="43"/>
    </row>
    <row r="319" spans="1:247" s="2" customFormat="1" ht="15" x14ac:dyDescent="0.25">
      <c r="A319" s="5"/>
      <c r="B319"/>
      <c r="D319" s="47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7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8"/>
      <c r="D321" s="48" t="s">
        <v>829</v>
      </c>
      <c r="E321" s="48"/>
      <c r="F321" s="49"/>
      <c r="G321" s="50"/>
      <c r="H321" s="50"/>
      <c r="I321" s="50"/>
      <c r="J321" s="50"/>
      <c r="K321" s="50"/>
      <c r="L321" s="50"/>
      <c r="M321" s="50"/>
      <c r="N321" s="50"/>
      <c r="O321" s="50"/>
    </row>
    <row r="322" spans="1:15" s="2" customFormat="1" x14ac:dyDescent="0.25">
      <c r="A322" s="5"/>
      <c r="B322" s="51"/>
      <c r="D322" s="51" t="s">
        <v>830</v>
      </c>
      <c r="E322" s="51"/>
      <c r="F322" s="49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1:15" s="2" customFormat="1" x14ac:dyDescent="0.25">
      <c r="A323" s="5"/>
      <c r="B323" s="51"/>
      <c r="C323" s="52"/>
      <c r="D323" s="51"/>
      <c r="E323" s="49"/>
      <c r="F323" s="50"/>
      <c r="G323" s="50"/>
      <c r="H323" s="50"/>
      <c r="I323" s="50"/>
      <c r="J323" s="50"/>
      <c r="K323" s="50"/>
      <c r="L323" s="50"/>
      <c r="M323" s="50"/>
      <c r="N323" s="50"/>
      <c r="O323" s="50"/>
    </row>
    <row r="324" spans="1:15" s="2" customFormat="1" x14ac:dyDescent="0.25">
      <c r="A324" s="5"/>
      <c r="B324" s="40"/>
      <c r="C324" s="52"/>
      <c r="D324" s="40"/>
      <c r="E324" s="49"/>
      <c r="F324" s="50"/>
      <c r="G324" s="50"/>
      <c r="H324" s="50"/>
      <c r="I324" s="50"/>
      <c r="J324" s="50"/>
      <c r="K324" s="50"/>
      <c r="L324" s="50"/>
      <c r="M324" s="50"/>
      <c r="N324" s="50"/>
      <c r="O324" s="50"/>
    </row>
  </sheetData>
  <mergeCells count="50"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  <mergeCell ref="D257:D258"/>
    <mergeCell ref="B201:B202"/>
    <mergeCell ref="C201:C202"/>
    <mergeCell ref="D201:D202"/>
    <mergeCell ref="B214:B215"/>
    <mergeCell ref="C214:C215"/>
    <mergeCell ref="D214:D215"/>
    <mergeCell ref="B148:B149"/>
    <mergeCell ref="C148:C149"/>
    <mergeCell ref="D148:D149"/>
    <mergeCell ref="B182:B183"/>
    <mergeCell ref="C182:C183"/>
    <mergeCell ref="D182:D183"/>
    <mergeCell ref="B74:B75"/>
    <mergeCell ref="C74:C75"/>
    <mergeCell ref="D74:D75"/>
    <mergeCell ref="B133:B134"/>
    <mergeCell ref="C133:C134"/>
    <mergeCell ref="D133:D134"/>
    <mergeCell ref="B64:B65"/>
    <mergeCell ref="C64:C65"/>
    <mergeCell ref="D64:D65"/>
    <mergeCell ref="H6:H7"/>
    <mergeCell ref="I6:J6"/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</mergeCells>
  <conditionalFormatting sqref="F314:O314">
    <cfRule type="expression" dxfId="6" priority="6" stopIfTrue="1">
      <formula>AND(F311&lt;&gt;F314,F314&lt;&gt;0)</formula>
    </cfRule>
  </conditionalFormatting>
  <conditionalFormatting sqref="M265:O265">
    <cfRule type="expression" dxfId="5" priority="4">
      <formula>AND(M265&lt;&gt;"",M265&lt;&gt;0)</formula>
    </cfRule>
  </conditionalFormatting>
  <conditionalFormatting sqref="E168:O168">
    <cfRule type="expression" dxfId="3" priority="2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C2FF2A2-E9D9-4965-AEF4-441DF216AA26}">
            <xm:f>AND($E10='C:\UFS\1_ОПИ\Свод остатков по прямым инвестициям\!Сводные данные\3 Отчеты\CDIS\20210101\[Template_CDIS.xlsx]Index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 M265:O265</xm:sqref>
        </x14:conditionalFormatting>
        <x14:conditionalFormatting xmlns:xm="http://schemas.microsoft.com/office/excel/2006/main">
          <x14:cfRule type="expression" priority="1" id="{8A025F26-DF08-4D10-8815-CCF30E79B75D}">
            <xm:f>AND($E265='C:\UFS\1_ОПИ\Свод остатков по прямым инвестициям\!Сводные данные\3 Отчеты\CDIS\20210101\[Template_CDIS.xlsx]Index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F265:L265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2021-09-23T08:20:48Z</dcterms:created>
  <dcterms:modified xsi:type="dcterms:W3CDTF">2021-09-27T15:32:31Z</dcterms:modified>
</cp:coreProperties>
</file>