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OROKI~1\AppData\Local\Temp\"/>
    </mc:Choice>
  </mc:AlternateContent>
  <bookViews>
    <workbookView xWindow="0" yWindow="0" windowWidth="28800" windowHeight="12435"/>
  </bookViews>
  <sheets>
    <sheet name="Примечания" sheetId="8" r:id="rId1"/>
    <sheet name="1 раздел" sheetId="3" r:id="rId2"/>
    <sheet name="2 раздел" sheetId="13" r:id="rId3"/>
    <sheet name="3 раздел" sheetId="10" r:id="rId4"/>
    <sheet name="4 раздел" sheetId="15" r:id="rId5"/>
    <sheet name="Кредиты в 2020 и меры поддержки" sheetId="17" r:id="rId6"/>
    <sheet name="Справочно" sheetId="7" r:id="rId7"/>
  </sheets>
  <definedNames>
    <definedName name="_TBL1">#REF!</definedName>
    <definedName name="_TBL2">#REF!</definedName>
    <definedName name="_xlnm._FilterDatabase" localSheetId="1" hidden="1">'1 раздел'!$A$3:$W$137</definedName>
    <definedName name="_xlnm._FilterDatabase" localSheetId="2" hidden="1">'2 раздел'!$A$3:$W$3</definedName>
    <definedName name="_xlnm._FilterDatabase" localSheetId="3" hidden="1">'3 раздел'!$A$3:$W$12</definedName>
    <definedName name="_xlnm._FilterDatabase" localSheetId="4" hidden="1">'4 раздел'!$A$3:$W$3</definedName>
    <definedName name="TBL">#REF!</definedName>
  </definedNames>
  <calcPr calcId="152511"/>
</workbook>
</file>

<file path=xl/calcChain.xml><?xml version="1.0" encoding="utf-8"?>
<calcChain xmlns="http://schemas.openxmlformats.org/spreadsheetml/2006/main">
  <c r="I13" i="10" l="1"/>
  <c r="W13" i="10" l="1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H13" i="10"/>
  <c r="G13" i="10"/>
  <c r="F13" i="10"/>
  <c r="E28" i="7" l="1"/>
  <c r="F28" i="7"/>
  <c r="G28" i="7"/>
  <c r="H28" i="7"/>
  <c r="I28" i="7"/>
  <c r="J28" i="7"/>
  <c r="K28" i="7"/>
  <c r="L28" i="7"/>
  <c r="D28" i="7"/>
  <c r="L26" i="7"/>
  <c r="K26" i="7"/>
  <c r="J26" i="7"/>
  <c r="I26" i="7"/>
  <c r="H26" i="7"/>
  <c r="G26" i="7"/>
  <c r="F26" i="7"/>
  <c r="E26" i="7"/>
  <c r="D26" i="7"/>
  <c r="E24" i="7"/>
  <c r="F24" i="7"/>
  <c r="G24" i="7"/>
  <c r="H24" i="7"/>
  <c r="I24" i="7"/>
  <c r="J24" i="7"/>
  <c r="K24" i="7"/>
  <c r="L24" i="7"/>
  <c r="D24" i="7"/>
  <c r="N28" i="7"/>
  <c r="O28" i="7"/>
  <c r="P28" i="7"/>
  <c r="Q28" i="7"/>
  <c r="R28" i="7"/>
  <c r="S28" i="7"/>
  <c r="T28" i="7"/>
  <c r="U28" i="7"/>
  <c r="M28" i="7"/>
  <c r="N26" i="7"/>
  <c r="O26" i="7"/>
  <c r="P26" i="7"/>
  <c r="Q26" i="7"/>
  <c r="R26" i="7"/>
  <c r="S26" i="7"/>
  <c r="T26" i="7"/>
  <c r="U26" i="7"/>
  <c r="M26" i="7"/>
  <c r="N24" i="7"/>
  <c r="O24" i="7"/>
  <c r="P24" i="7"/>
  <c r="Q24" i="7"/>
  <c r="R24" i="7"/>
  <c r="S24" i="7"/>
  <c r="T24" i="7"/>
  <c r="U24" i="7"/>
  <c r="M24" i="7"/>
  <c r="H72" i="3" l="1"/>
  <c r="I72" i="3"/>
  <c r="J72" i="3"/>
  <c r="K72" i="3"/>
  <c r="L72" i="3"/>
  <c r="M72" i="3"/>
  <c r="N72" i="3"/>
  <c r="H73" i="3"/>
  <c r="J73" i="3"/>
  <c r="K73" i="3"/>
  <c r="L73" i="3"/>
  <c r="M73" i="3"/>
  <c r="N73" i="3"/>
  <c r="G73" i="3"/>
  <c r="G72" i="3"/>
  <c r="F73" i="3"/>
  <c r="F72" i="3"/>
  <c r="O401" i="13" l="1"/>
  <c r="F401" i="13"/>
  <c r="O399" i="13"/>
  <c r="F399" i="13"/>
  <c r="T381" i="13"/>
  <c r="U381" i="13"/>
  <c r="V381" i="13"/>
  <c r="W381" i="13"/>
  <c r="G381" i="13"/>
  <c r="H381" i="13"/>
  <c r="I381" i="13"/>
  <c r="J381" i="13"/>
  <c r="K381" i="13"/>
  <c r="L381" i="13"/>
  <c r="M381" i="13"/>
  <c r="N381" i="13"/>
  <c r="O381" i="13"/>
  <c r="P381" i="13"/>
  <c r="Q381" i="13"/>
  <c r="R381" i="13"/>
  <c r="S381" i="13"/>
  <c r="F381" i="13"/>
  <c r="O379" i="13"/>
  <c r="F379" i="13"/>
  <c r="R349" i="13"/>
  <c r="S349" i="13"/>
  <c r="T349" i="13"/>
  <c r="U349" i="13"/>
  <c r="V349" i="13"/>
  <c r="W349" i="13"/>
  <c r="G349" i="13"/>
  <c r="H349" i="13"/>
  <c r="I349" i="13"/>
  <c r="J349" i="13"/>
  <c r="K349" i="13"/>
  <c r="L349" i="13"/>
  <c r="M349" i="13"/>
  <c r="N349" i="13"/>
  <c r="O349" i="13"/>
  <c r="P349" i="13"/>
  <c r="Q349" i="13"/>
  <c r="F349" i="13"/>
  <c r="R347" i="13"/>
  <c r="S347" i="13"/>
  <c r="T347" i="13"/>
  <c r="U347" i="13"/>
  <c r="V347" i="13"/>
  <c r="W347" i="13"/>
  <c r="G347" i="13"/>
  <c r="H347" i="13"/>
  <c r="I347" i="13"/>
  <c r="J347" i="13"/>
  <c r="K347" i="13"/>
  <c r="L347" i="13"/>
  <c r="M347" i="13"/>
  <c r="N347" i="13"/>
  <c r="O347" i="13"/>
  <c r="P347" i="13"/>
  <c r="Q347" i="13"/>
  <c r="F347" i="13"/>
  <c r="R345" i="13"/>
  <c r="S345" i="13"/>
  <c r="T345" i="13"/>
  <c r="U345" i="13"/>
  <c r="V345" i="13"/>
  <c r="W345" i="13"/>
  <c r="G345" i="13"/>
  <c r="H345" i="13"/>
  <c r="I345" i="13"/>
  <c r="J345" i="13"/>
  <c r="K345" i="13"/>
  <c r="L345" i="13"/>
  <c r="M345" i="13"/>
  <c r="N345" i="13"/>
  <c r="O345" i="13"/>
  <c r="P345" i="13"/>
  <c r="Q345" i="13"/>
  <c r="F345" i="13"/>
  <c r="R343" i="13"/>
  <c r="S343" i="13"/>
  <c r="T343" i="13"/>
  <c r="U343" i="13"/>
  <c r="V343" i="13"/>
  <c r="W343" i="13"/>
  <c r="G343" i="13"/>
  <c r="H343" i="13"/>
  <c r="I343" i="13"/>
  <c r="J343" i="13"/>
  <c r="K343" i="13"/>
  <c r="L343" i="13"/>
  <c r="M343" i="13"/>
  <c r="N343" i="13"/>
  <c r="O343" i="13"/>
  <c r="P343" i="13"/>
  <c r="Q343" i="13"/>
  <c r="F343" i="13"/>
  <c r="Q341" i="13"/>
  <c r="R341" i="13"/>
  <c r="S341" i="13"/>
  <c r="T341" i="13"/>
  <c r="U341" i="13"/>
  <c r="V341" i="13"/>
  <c r="W341" i="13"/>
  <c r="G341" i="13"/>
  <c r="H341" i="13"/>
  <c r="I341" i="13"/>
  <c r="J341" i="13"/>
  <c r="K341" i="13"/>
  <c r="L341" i="13"/>
  <c r="M341" i="13"/>
  <c r="N341" i="13"/>
  <c r="O341" i="13"/>
  <c r="P341" i="13"/>
  <c r="F341" i="13"/>
  <c r="S339" i="13"/>
  <c r="T339" i="13"/>
  <c r="U339" i="13"/>
  <c r="V339" i="13"/>
  <c r="W339" i="13"/>
  <c r="G339" i="13"/>
  <c r="H339" i="13"/>
  <c r="I339" i="13"/>
  <c r="J339" i="13"/>
  <c r="K339" i="13"/>
  <c r="L339" i="13"/>
  <c r="M339" i="13"/>
  <c r="N339" i="13"/>
  <c r="O339" i="13"/>
  <c r="P339" i="13"/>
  <c r="Q339" i="13"/>
  <c r="R339" i="13"/>
  <c r="F339" i="13"/>
  <c r="R310" i="13"/>
  <c r="R318" i="13" s="1"/>
  <c r="S310" i="13"/>
  <c r="S318" i="13" s="1"/>
  <c r="T310" i="13"/>
  <c r="T318" i="13" s="1"/>
  <c r="U310" i="13"/>
  <c r="U318" i="13" s="1"/>
  <c r="V310" i="13"/>
  <c r="V318" i="13" s="1"/>
  <c r="W310" i="13"/>
  <c r="W318" i="13" s="1"/>
  <c r="G310" i="13"/>
  <c r="G318" i="13" s="1"/>
  <c r="H310" i="13"/>
  <c r="H318" i="13" s="1"/>
  <c r="I310" i="13"/>
  <c r="I318" i="13" s="1"/>
  <c r="J310" i="13"/>
  <c r="J318" i="13" s="1"/>
  <c r="K310" i="13"/>
  <c r="K318" i="13" s="1"/>
  <c r="L310" i="13"/>
  <c r="L318" i="13" s="1"/>
  <c r="M310" i="13"/>
  <c r="M318" i="13" s="1"/>
  <c r="N310" i="13"/>
  <c r="N318" i="13" s="1"/>
  <c r="O310" i="13"/>
  <c r="O318" i="13" s="1"/>
  <c r="P310" i="13"/>
  <c r="P318" i="13" s="1"/>
  <c r="Q310" i="13"/>
  <c r="Q318" i="13" s="1"/>
  <c r="F310" i="13"/>
  <c r="F318" i="13" s="1"/>
  <c r="R292" i="13" l="1"/>
  <c r="R305" i="13" s="1"/>
  <c r="S292" i="13"/>
  <c r="S305" i="13" s="1"/>
  <c r="T292" i="13"/>
  <c r="T305" i="13" s="1"/>
  <c r="U292" i="13"/>
  <c r="U305" i="13" s="1"/>
  <c r="V292" i="13"/>
  <c r="V305" i="13" s="1"/>
  <c r="W292" i="13"/>
  <c r="W305" i="13" s="1"/>
  <c r="G292" i="13"/>
  <c r="G305" i="13" s="1"/>
  <c r="H292" i="13"/>
  <c r="H305" i="13" s="1"/>
  <c r="I292" i="13"/>
  <c r="I305" i="13" s="1"/>
  <c r="J292" i="13"/>
  <c r="J305" i="13" s="1"/>
  <c r="K292" i="13"/>
  <c r="K305" i="13" s="1"/>
  <c r="L292" i="13"/>
  <c r="L305" i="13" s="1"/>
  <c r="M292" i="13"/>
  <c r="M305" i="13" s="1"/>
  <c r="N292" i="13"/>
  <c r="N305" i="13" s="1"/>
  <c r="O292" i="13"/>
  <c r="O305" i="13" s="1"/>
  <c r="P292" i="13"/>
  <c r="P305" i="13" s="1"/>
  <c r="Q292" i="13"/>
  <c r="Q305" i="13" s="1"/>
  <c r="F292" i="13"/>
  <c r="F305" i="13" s="1"/>
  <c r="S291" i="13"/>
  <c r="T291" i="13"/>
  <c r="U291" i="13"/>
  <c r="V291" i="13"/>
  <c r="W291" i="13"/>
  <c r="G291" i="13"/>
  <c r="H291" i="13"/>
  <c r="I291" i="13"/>
  <c r="J291" i="13"/>
  <c r="K291" i="13"/>
  <c r="L291" i="13"/>
  <c r="M291" i="13"/>
  <c r="N291" i="13"/>
  <c r="O291" i="13"/>
  <c r="P291" i="13"/>
  <c r="Q291" i="13"/>
  <c r="R291" i="13"/>
  <c r="F291" i="13"/>
  <c r="T269" i="13"/>
  <c r="U269" i="13"/>
  <c r="V269" i="13"/>
  <c r="W269" i="13"/>
  <c r="G269" i="13"/>
  <c r="H269" i="13"/>
  <c r="I269" i="13"/>
  <c r="J269" i="13"/>
  <c r="K269" i="13"/>
  <c r="L269" i="13"/>
  <c r="M269" i="13"/>
  <c r="N269" i="13"/>
  <c r="O269" i="13"/>
  <c r="P269" i="13"/>
  <c r="Q269" i="13"/>
  <c r="R269" i="13"/>
  <c r="S269" i="13"/>
  <c r="F269" i="13"/>
  <c r="R249" i="13"/>
  <c r="S249" i="13"/>
  <c r="T249" i="13"/>
  <c r="U249" i="13"/>
  <c r="V249" i="13"/>
  <c r="W249" i="13"/>
  <c r="G249" i="13"/>
  <c r="H249" i="13"/>
  <c r="I249" i="13"/>
  <c r="J249" i="13"/>
  <c r="K249" i="13"/>
  <c r="L249" i="13"/>
  <c r="M249" i="13"/>
  <c r="N249" i="13"/>
  <c r="O249" i="13"/>
  <c r="P249" i="13"/>
  <c r="Q249" i="13"/>
  <c r="F249" i="13"/>
  <c r="S307" i="13" l="1"/>
  <c r="F307" i="13"/>
  <c r="P307" i="13"/>
  <c r="N307" i="13"/>
  <c r="L307" i="13"/>
  <c r="J307" i="13"/>
  <c r="H307" i="13"/>
  <c r="W307" i="13"/>
  <c r="U307" i="13"/>
  <c r="Q307" i="13"/>
  <c r="O307" i="13"/>
  <c r="M307" i="13"/>
  <c r="K307" i="13"/>
  <c r="I307" i="13"/>
  <c r="G307" i="13"/>
  <c r="V307" i="13"/>
  <c r="T307" i="13"/>
  <c r="R307" i="13"/>
  <c r="Q218" i="13"/>
  <c r="Q237" i="13" s="1"/>
  <c r="R218" i="13"/>
  <c r="R237" i="13" s="1"/>
  <c r="S218" i="13"/>
  <c r="S237" i="13" s="1"/>
  <c r="T218" i="13"/>
  <c r="T237" i="13" s="1"/>
  <c r="U218" i="13"/>
  <c r="U237" i="13" s="1"/>
  <c r="V218" i="13"/>
  <c r="V237" i="13" s="1"/>
  <c r="W218" i="13"/>
  <c r="W237" i="13" s="1"/>
  <c r="G218" i="13"/>
  <c r="G237" i="13" s="1"/>
  <c r="H218" i="13"/>
  <c r="H237" i="13" s="1"/>
  <c r="I218" i="13"/>
  <c r="I237" i="13" s="1"/>
  <c r="J218" i="13"/>
  <c r="J237" i="13" s="1"/>
  <c r="K218" i="13"/>
  <c r="K237" i="13" s="1"/>
  <c r="L218" i="13"/>
  <c r="L237" i="13" s="1"/>
  <c r="M218" i="13"/>
  <c r="M237" i="13" s="1"/>
  <c r="N218" i="13"/>
  <c r="N237" i="13" s="1"/>
  <c r="O218" i="13"/>
  <c r="O237" i="13" s="1"/>
  <c r="P218" i="13"/>
  <c r="P237" i="13" s="1"/>
  <c r="F218" i="13"/>
  <c r="F237" i="13" s="1"/>
  <c r="Q190" i="13"/>
  <c r="Q214" i="13" s="1"/>
  <c r="Q215" i="13" s="1"/>
  <c r="R190" i="13"/>
  <c r="R214" i="13" s="1"/>
  <c r="S190" i="13"/>
  <c r="S214" i="13" s="1"/>
  <c r="T190" i="13"/>
  <c r="T214" i="13" s="1"/>
  <c r="U190" i="13"/>
  <c r="U214" i="13" s="1"/>
  <c r="V190" i="13"/>
  <c r="V214" i="13" s="1"/>
  <c r="W190" i="13"/>
  <c r="W214" i="13" s="1"/>
  <c r="G190" i="13"/>
  <c r="G214" i="13" s="1"/>
  <c r="H190" i="13"/>
  <c r="H214" i="13" s="1"/>
  <c r="I190" i="13"/>
  <c r="I214" i="13" s="1"/>
  <c r="J190" i="13"/>
  <c r="J214" i="13" s="1"/>
  <c r="K190" i="13"/>
  <c r="K214" i="13" s="1"/>
  <c r="L190" i="13"/>
  <c r="L214" i="13" s="1"/>
  <c r="M190" i="13"/>
  <c r="M214" i="13" s="1"/>
  <c r="N190" i="13"/>
  <c r="N214" i="13" s="1"/>
  <c r="O190" i="13"/>
  <c r="O214" i="13" s="1"/>
  <c r="P190" i="13"/>
  <c r="P214" i="13" s="1"/>
  <c r="F190" i="13"/>
  <c r="F214" i="13" s="1"/>
  <c r="P216" i="13" l="1"/>
  <c r="P215" i="13"/>
  <c r="L216" i="13"/>
  <c r="L215" i="13"/>
  <c r="H216" i="13"/>
  <c r="H215" i="13"/>
  <c r="U215" i="13"/>
  <c r="U216" i="13"/>
  <c r="N216" i="13"/>
  <c r="N215" i="13"/>
  <c r="J216" i="13"/>
  <c r="J215" i="13"/>
  <c r="W215" i="13"/>
  <c r="W216" i="13"/>
  <c r="S215" i="13"/>
  <c r="S216" i="13"/>
  <c r="F216" i="13"/>
  <c r="F215" i="13"/>
  <c r="O216" i="13"/>
  <c r="O215" i="13"/>
  <c r="M215" i="13"/>
  <c r="M216" i="13"/>
  <c r="K215" i="13"/>
  <c r="K216" i="13"/>
  <c r="I215" i="13"/>
  <c r="I216" i="13"/>
  <c r="G215" i="13"/>
  <c r="G216" i="13"/>
  <c r="V216" i="13"/>
  <c r="V215" i="13"/>
  <c r="T216" i="13"/>
  <c r="T215" i="13"/>
  <c r="R216" i="13"/>
  <c r="R215" i="13"/>
  <c r="Q216" i="13"/>
  <c r="Q163" i="13"/>
  <c r="R163" i="13"/>
  <c r="S163" i="13"/>
  <c r="T163" i="13"/>
  <c r="U163" i="13"/>
  <c r="V163" i="13"/>
  <c r="W163" i="13"/>
  <c r="G163" i="13"/>
  <c r="H163" i="13"/>
  <c r="I163" i="13"/>
  <c r="J163" i="13"/>
  <c r="K163" i="13"/>
  <c r="L163" i="13"/>
  <c r="M163" i="13"/>
  <c r="N163" i="13"/>
  <c r="O163" i="13"/>
  <c r="P163" i="13"/>
  <c r="F163" i="13"/>
  <c r="T138" i="13" l="1"/>
  <c r="U138" i="13"/>
  <c r="V138" i="13"/>
  <c r="W138" i="13"/>
  <c r="G138" i="13"/>
  <c r="H138" i="13"/>
  <c r="I138" i="13"/>
  <c r="J138" i="13"/>
  <c r="K138" i="13"/>
  <c r="L138" i="13"/>
  <c r="M138" i="13"/>
  <c r="N138" i="13"/>
  <c r="O138" i="13"/>
  <c r="P138" i="13"/>
  <c r="Q138" i="13"/>
  <c r="R138" i="13"/>
  <c r="S138" i="13"/>
  <c r="F138" i="13"/>
  <c r="O122" i="13"/>
  <c r="O121" i="13" s="1"/>
  <c r="P122" i="13"/>
  <c r="P121" i="13" s="1"/>
  <c r="Q122" i="13"/>
  <c r="Q121" i="13" s="1"/>
  <c r="R122" i="13"/>
  <c r="R121" i="13" s="1"/>
  <c r="S122" i="13"/>
  <c r="S121" i="13" s="1"/>
  <c r="T122" i="13"/>
  <c r="T121" i="13" s="1"/>
  <c r="U122" i="13"/>
  <c r="U121" i="13" s="1"/>
  <c r="V122" i="13"/>
  <c r="V121" i="13" s="1"/>
  <c r="W122" i="13"/>
  <c r="W121" i="13" s="1"/>
  <c r="G122" i="13"/>
  <c r="G121" i="13" s="1"/>
  <c r="H122" i="13"/>
  <c r="H121" i="13" s="1"/>
  <c r="I122" i="13"/>
  <c r="I121" i="13" s="1"/>
  <c r="J122" i="13"/>
  <c r="J121" i="13" s="1"/>
  <c r="K122" i="13"/>
  <c r="K121" i="13" s="1"/>
  <c r="L122" i="13"/>
  <c r="L121" i="13" s="1"/>
  <c r="M122" i="13"/>
  <c r="M121" i="13" s="1"/>
  <c r="N122" i="13"/>
  <c r="N121" i="13" s="1"/>
  <c r="F126" i="13"/>
  <c r="F125" i="13"/>
  <c r="F124" i="13"/>
  <c r="F123" i="13"/>
  <c r="P114" i="13"/>
  <c r="Q114" i="13"/>
  <c r="R114" i="13"/>
  <c r="S114" i="13"/>
  <c r="T114" i="13"/>
  <c r="U114" i="13"/>
  <c r="V114" i="13"/>
  <c r="W114" i="13"/>
  <c r="G114" i="13"/>
  <c r="H114" i="13"/>
  <c r="I114" i="13"/>
  <c r="J114" i="13"/>
  <c r="K114" i="13"/>
  <c r="L114" i="13"/>
  <c r="M114" i="13"/>
  <c r="N114" i="13"/>
  <c r="O114" i="13"/>
  <c r="F114" i="13"/>
  <c r="Q108" i="13"/>
  <c r="R108" i="13"/>
  <c r="S108" i="13"/>
  <c r="T108" i="13"/>
  <c r="U108" i="13"/>
  <c r="V108" i="13"/>
  <c r="W108" i="13"/>
  <c r="G108" i="13"/>
  <c r="H108" i="13"/>
  <c r="I108" i="13"/>
  <c r="J108" i="13"/>
  <c r="K108" i="13"/>
  <c r="L108" i="13"/>
  <c r="M108" i="13"/>
  <c r="N108" i="13"/>
  <c r="O108" i="13"/>
  <c r="P108" i="13"/>
  <c r="F108" i="13"/>
  <c r="P84" i="13"/>
  <c r="Q84" i="13"/>
  <c r="R84" i="13"/>
  <c r="S84" i="13"/>
  <c r="T84" i="13"/>
  <c r="U84" i="13"/>
  <c r="V84" i="13"/>
  <c r="W84" i="13"/>
  <c r="G84" i="13"/>
  <c r="H84" i="13"/>
  <c r="I84" i="13"/>
  <c r="J84" i="13"/>
  <c r="K84" i="13"/>
  <c r="L84" i="13"/>
  <c r="M84" i="13"/>
  <c r="N84" i="13"/>
  <c r="O84" i="13"/>
  <c r="F84" i="13"/>
  <c r="F122" i="13" l="1"/>
  <c r="F121" i="13" s="1"/>
  <c r="R75" i="13"/>
  <c r="S75" i="13"/>
  <c r="T75" i="13"/>
  <c r="U75" i="13"/>
  <c r="V75" i="13"/>
  <c r="W75" i="13"/>
  <c r="G75" i="13"/>
  <c r="H75" i="13"/>
  <c r="I75" i="13"/>
  <c r="J75" i="13"/>
  <c r="K75" i="13"/>
  <c r="L75" i="13"/>
  <c r="M75" i="13"/>
  <c r="N75" i="13"/>
  <c r="O75" i="13"/>
  <c r="P75" i="13"/>
  <c r="Q75" i="13"/>
  <c r="F75" i="13"/>
  <c r="N66" i="13"/>
  <c r="N72" i="13" s="1"/>
  <c r="O66" i="13"/>
  <c r="O72" i="13" s="1"/>
  <c r="P66" i="13"/>
  <c r="P72" i="13" s="1"/>
  <c r="Q66" i="13"/>
  <c r="Q72" i="13" s="1"/>
  <c r="R66" i="13"/>
  <c r="R72" i="13" s="1"/>
  <c r="S66" i="13"/>
  <c r="S72" i="13" s="1"/>
  <c r="T66" i="13"/>
  <c r="T72" i="13" s="1"/>
  <c r="U66" i="13"/>
  <c r="U72" i="13" s="1"/>
  <c r="V66" i="13"/>
  <c r="V72" i="13" s="1"/>
  <c r="W66" i="13"/>
  <c r="W72" i="13" s="1"/>
  <c r="G66" i="13"/>
  <c r="G72" i="13" s="1"/>
  <c r="H66" i="13"/>
  <c r="H72" i="13" s="1"/>
  <c r="I66" i="13"/>
  <c r="I72" i="13" s="1"/>
  <c r="J66" i="13"/>
  <c r="J72" i="13" s="1"/>
  <c r="K66" i="13"/>
  <c r="K72" i="13" s="1"/>
  <c r="L66" i="13"/>
  <c r="L72" i="13" s="1"/>
  <c r="M66" i="13"/>
  <c r="M72" i="13" s="1"/>
  <c r="F66" i="13"/>
  <c r="F72" i="13" s="1"/>
  <c r="P50" i="13"/>
  <c r="Q50" i="13"/>
  <c r="R50" i="13"/>
  <c r="S50" i="13"/>
  <c r="T50" i="13"/>
  <c r="U50" i="13"/>
  <c r="V50" i="13"/>
  <c r="W50" i="13"/>
  <c r="O50" i="13"/>
  <c r="G50" i="13"/>
  <c r="H50" i="13"/>
  <c r="I50" i="13"/>
  <c r="J50" i="13"/>
  <c r="K50" i="13"/>
  <c r="L50" i="13"/>
  <c r="M50" i="13"/>
  <c r="N50" i="13"/>
  <c r="F50" i="13"/>
  <c r="Q73" i="13" l="1"/>
  <c r="Q74" i="13"/>
  <c r="F74" i="13"/>
  <c r="F73" i="13"/>
  <c r="L74" i="13"/>
  <c r="L73" i="13"/>
  <c r="J74" i="13"/>
  <c r="J73" i="13"/>
  <c r="H74" i="13"/>
  <c r="H73" i="13"/>
  <c r="W74" i="13"/>
  <c r="W73" i="13"/>
  <c r="U74" i="13"/>
  <c r="U73" i="13"/>
  <c r="S74" i="13"/>
  <c r="S73" i="13"/>
  <c r="O74" i="13"/>
  <c r="O73" i="13"/>
  <c r="M73" i="13"/>
  <c r="M74" i="13"/>
  <c r="K73" i="13"/>
  <c r="K74" i="13"/>
  <c r="I73" i="13"/>
  <c r="I74" i="13"/>
  <c r="G73" i="13"/>
  <c r="G74" i="13"/>
  <c r="V74" i="13"/>
  <c r="V73" i="13"/>
  <c r="T74" i="13"/>
  <c r="T73" i="13"/>
  <c r="R74" i="13"/>
  <c r="R73" i="13"/>
  <c r="P74" i="13"/>
  <c r="P73" i="13"/>
  <c r="N74" i="13"/>
  <c r="N73" i="13"/>
  <c r="T46" i="13"/>
  <c r="U46" i="13"/>
  <c r="V46" i="13"/>
  <c r="W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F46" i="13"/>
  <c r="O27" i="13"/>
  <c r="P27" i="13"/>
  <c r="Q27" i="13"/>
  <c r="R27" i="13"/>
  <c r="S27" i="13"/>
  <c r="T27" i="13"/>
  <c r="U27" i="13"/>
  <c r="V27" i="13"/>
  <c r="W27" i="13"/>
  <c r="G27" i="13"/>
  <c r="H27" i="13"/>
  <c r="I27" i="13"/>
  <c r="J27" i="13"/>
  <c r="K27" i="13"/>
  <c r="L27" i="13"/>
  <c r="M27" i="13"/>
  <c r="N27" i="13"/>
  <c r="F27" i="13"/>
  <c r="Q25" i="13" l="1"/>
  <c r="R25" i="13"/>
  <c r="S25" i="13"/>
  <c r="T25" i="13"/>
  <c r="U25" i="13"/>
  <c r="V25" i="13"/>
  <c r="W25" i="13"/>
  <c r="G25" i="13"/>
  <c r="H25" i="13"/>
  <c r="I25" i="13"/>
  <c r="J25" i="13"/>
  <c r="K25" i="13"/>
  <c r="L25" i="13"/>
  <c r="M25" i="13"/>
  <c r="N25" i="13"/>
  <c r="O25" i="13"/>
  <c r="P25" i="13"/>
  <c r="F25" i="13"/>
  <c r="Q23" i="13"/>
  <c r="R23" i="13"/>
  <c r="S23" i="13"/>
  <c r="T23" i="13"/>
  <c r="U23" i="13"/>
  <c r="V23" i="13"/>
  <c r="W23" i="13"/>
  <c r="G23" i="13"/>
  <c r="H23" i="13"/>
  <c r="I23" i="13"/>
  <c r="J23" i="13"/>
  <c r="K23" i="13"/>
  <c r="L23" i="13"/>
  <c r="M23" i="13"/>
  <c r="N23" i="13"/>
  <c r="O23" i="13"/>
  <c r="P23" i="13"/>
  <c r="F23" i="13"/>
  <c r="Q17" i="13" l="1"/>
  <c r="R17" i="13"/>
  <c r="S17" i="13"/>
  <c r="T17" i="13"/>
  <c r="U17" i="13"/>
  <c r="V17" i="13"/>
  <c r="W17" i="13"/>
  <c r="H17" i="13"/>
  <c r="I17" i="13"/>
  <c r="J17" i="13"/>
  <c r="K17" i="13"/>
  <c r="L17" i="13"/>
  <c r="M17" i="13"/>
  <c r="N17" i="13"/>
  <c r="O17" i="13"/>
  <c r="P17" i="13"/>
  <c r="G17" i="13"/>
  <c r="F17" i="13"/>
  <c r="O9" i="13" l="1"/>
  <c r="P9" i="13"/>
  <c r="Q9" i="13"/>
  <c r="R9" i="13"/>
  <c r="S9" i="13"/>
  <c r="T9" i="13"/>
  <c r="U9" i="13"/>
  <c r="V9" i="13"/>
  <c r="W9" i="13"/>
  <c r="G9" i="13"/>
  <c r="H9" i="13"/>
  <c r="I9" i="13"/>
  <c r="J9" i="13"/>
  <c r="K9" i="13"/>
  <c r="L9" i="13"/>
  <c r="M9" i="13"/>
  <c r="N9" i="13"/>
  <c r="F9" i="13"/>
  <c r="F120" i="3" l="1"/>
  <c r="F119" i="3"/>
  <c r="F117" i="3"/>
  <c r="F116" i="3"/>
  <c r="G134" i="3" l="1"/>
  <c r="H134" i="3"/>
  <c r="I134" i="3"/>
  <c r="J134" i="3"/>
  <c r="K134" i="3"/>
  <c r="L134" i="3"/>
  <c r="M134" i="3"/>
  <c r="N134" i="3"/>
  <c r="F134" i="3"/>
  <c r="G132" i="3"/>
  <c r="H132" i="3"/>
  <c r="I132" i="3"/>
  <c r="J132" i="3"/>
  <c r="K132" i="3"/>
  <c r="L132" i="3"/>
  <c r="M132" i="3"/>
  <c r="N132" i="3"/>
  <c r="F132" i="3"/>
  <c r="G130" i="3"/>
  <c r="H130" i="3"/>
  <c r="I130" i="3"/>
  <c r="J130" i="3"/>
  <c r="K130" i="3"/>
  <c r="L130" i="3"/>
  <c r="M130" i="3"/>
  <c r="N130" i="3"/>
  <c r="F130" i="3"/>
  <c r="G128" i="3"/>
  <c r="H128" i="3"/>
  <c r="I128" i="3"/>
  <c r="J128" i="3"/>
  <c r="K128" i="3"/>
  <c r="L128" i="3"/>
  <c r="M128" i="3"/>
  <c r="N128" i="3"/>
  <c r="F128" i="3"/>
  <c r="N125" i="3"/>
  <c r="G125" i="3"/>
  <c r="H125" i="3"/>
  <c r="I125" i="3"/>
  <c r="J125" i="3"/>
  <c r="K125" i="3"/>
  <c r="L125" i="3"/>
  <c r="M125" i="3"/>
  <c r="F125" i="3"/>
  <c r="G82" i="3"/>
  <c r="H82" i="3"/>
  <c r="I82" i="3"/>
  <c r="J82" i="3"/>
  <c r="K82" i="3"/>
  <c r="L82" i="3"/>
  <c r="M82" i="3"/>
  <c r="N82" i="3"/>
  <c r="G83" i="3"/>
  <c r="H83" i="3"/>
  <c r="J83" i="3"/>
  <c r="K83" i="3"/>
  <c r="L83" i="3"/>
  <c r="M83" i="3"/>
  <c r="N83" i="3"/>
  <c r="F83" i="3"/>
  <c r="F82" i="3"/>
  <c r="G79" i="3"/>
  <c r="H79" i="3"/>
  <c r="I79" i="3"/>
  <c r="J79" i="3"/>
  <c r="K79" i="3"/>
  <c r="L79" i="3"/>
  <c r="M79" i="3"/>
  <c r="N79" i="3"/>
  <c r="G80" i="3"/>
  <c r="H80" i="3"/>
  <c r="J80" i="3"/>
  <c r="K80" i="3"/>
  <c r="L80" i="3"/>
  <c r="M80" i="3"/>
  <c r="N80" i="3"/>
  <c r="F80" i="3"/>
  <c r="F79" i="3"/>
  <c r="G69" i="3"/>
  <c r="H69" i="3"/>
  <c r="I69" i="3"/>
  <c r="J69" i="3"/>
  <c r="K69" i="3"/>
  <c r="L69" i="3"/>
  <c r="M69" i="3"/>
  <c r="N69" i="3"/>
  <c r="G70" i="3"/>
  <c r="H70" i="3"/>
  <c r="J70" i="3"/>
  <c r="K70" i="3"/>
  <c r="L70" i="3"/>
  <c r="M70" i="3"/>
  <c r="N70" i="3"/>
  <c r="F70" i="3"/>
  <c r="F69" i="3"/>
  <c r="G66" i="3"/>
  <c r="H66" i="3"/>
  <c r="I66" i="3"/>
  <c r="J66" i="3"/>
  <c r="K66" i="3"/>
  <c r="L66" i="3"/>
  <c r="M66" i="3"/>
  <c r="N66" i="3"/>
  <c r="G67" i="3"/>
  <c r="H67" i="3"/>
  <c r="J67" i="3"/>
  <c r="K67" i="3"/>
  <c r="L67" i="3"/>
  <c r="M67" i="3"/>
  <c r="N67" i="3"/>
  <c r="F67" i="3"/>
  <c r="F66" i="3"/>
  <c r="G63" i="3"/>
  <c r="H63" i="3"/>
  <c r="I63" i="3"/>
  <c r="J63" i="3"/>
  <c r="K63" i="3"/>
  <c r="L63" i="3"/>
  <c r="M63" i="3"/>
  <c r="N63" i="3"/>
  <c r="G64" i="3"/>
  <c r="H64" i="3"/>
  <c r="J64" i="3"/>
  <c r="K64" i="3"/>
  <c r="L64" i="3"/>
  <c r="M64" i="3"/>
  <c r="N64" i="3"/>
  <c r="F64" i="3"/>
  <c r="F63" i="3"/>
  <c r="G60" i="3"/>
  <c r="H60" i="3"/>
  <c r="I60" i="3"/>
  <c r="J60" i="3"/>
  <c r="K60" i="3"/>
  <c r="L60" i="3"/>
  <c r="M60" i="3"/>
  <c r="N60" i="3"/>
  <c r="G61" i="3"/>
  <c r="H61" i="3"/>
  <c r="J61" i="3"/>
  <c r="K61" i="3"/>
  <c r="L61" i="3"/>
  <c r="M61" i="3"/>
  <c r="N61" i="3"/>
  <c r="F61" i="3"/>
  <c r="F60" i="3"/>
  <c r="G30" i="3"/>
  <c r="H30" i="3"/>
  <c r="I30" i="3"/>
  <c r="J30" i="3"/>
  <c r="K30" i="3"/>
  <c r="L30" i="3"/>
  <c r="M30" i="3"/>
  <c r="N30" i="3"/>
  <c r="G31" i="3"/>
  <c r="H31" i="3"/>
  <c r="J31" i="3"/>
  <c r="K31" i="3"/>
  <c r="L31" i="3"/>
  <c r="M31" i="3"/>
  <c r="N31" i="3"/>
  <c r="F31" i="3"/>
  <c r="F30" i="3"/>
  <c r="G7" i="10" l="1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F7" i="10"/>
  <c r="G95" i="3" l="1"/>
  <c r="G96" i="3"/>
  <c r="N90" i="3"/>
  <c r="N89" i="3"/>
  <c r="K92" i="3"/>
  <c r="K93" i="3"/>
  <c r="M101" i="3"/>
  <c r="M102" i="3"/>
  <c r="H104" i="3"/>
  <c r="H105" i="3"/>
  <c r="L104" i="3"/>
  <c r="L105" i="3"/>
  <c r="K122" i="3"/>
  <c r="K123" i="3"/>
  <c r="H95" i="3"/>
  <c r="H96" i="3"/>
  <c r="L95" i="3"/>
  <c r="L96" i="3"/>
  <c r="G89" i="3"/>
  <c r="G90" i="3"/>
  <c r="K89" i="3"/>
  <c r="K90" i="3"/>
  <c r="F99" i="3"/>
  <c r="F98" i="3"/>
  <c r="J98" i="3"/>
  <c r="J99" i="3"/>
  <c r="N98" i="3"/>
  <c r="N99" i="3"/>
  <c r="H92" i="3"/>
  <c r="H93" i="3"/>
  <c r="L92" i="3"/>
  <c r="L93" i="3"/>
  <c r="F102" i="3"/>
  <c r="F101" i="3"/>
  <c r="J101" i="3"/>
  <c r="J102" i="3"/>
  <c r="N101" i="3"/>
  <c r="N102" i="3"/>
  <c r="I104" i="3"/>
  <c r="M104" i="3"/>
  <c r="M105" i="3"/>
  <c r="H122" i="3"/>
  <c r="H123" i="3"/>
  <c r="L122" i="3"/>
  <c r="L123" i="3"/>
  <c r="I98" i="3"/>
  <c r="G122" i="3"/>
  <c r="G123" i="3"/>
  <c r="I95" i="3"/>
  <c r="M95" i="3"/>
  <c r="M96" i="3"/>
  <c r="H89" i="3"/>
  <c r="H90" i="3"/>
  <c r="L89" i="3"/>
  <c r="L90" i="3"/>
  <c r="G98" i="3"/>
  <c r="G99" i="3"/>
  <c r="K98" i="3"/>
  <c r="K99" i="3"/>
  <c r="I92" i="3"/>
  <c r="M92" i="3"/>
  <c r="M93" i="3"/>
  <c r="G101" i="3"/>
  <c r="G102" i="3"/>
  <c r="K101" i="3"/>
  <c r="K102" i="3"/>
  <c r="F105" i="3"/>
  <c r="F104" i="3"/>
  <c r="J104" i="3"/>
  <c r="J105" i="3"/>
  <c r="N104" i="3"/>
  <c r="N105" i="3"/>
  <c r="I122" i="3"/>
  <c r="M122" i="3"/>
  <c r="M123" i="3"/>
  <c r="K95" i="3"/>
  <c r="K96" i="3"/>
  <c r="J90" i="3"/>
  <c r="J89" i="3"/>
  <c r="M98" i="3"/>
  <c r="M99" i="3"/>
  <c r="G92" i="3"/>
  <c r="G93" i="3"/>
  <c r="I101" i="3"/>
  <c r="F96" i="3"/>
  <c r="F95" i="3"/>
  <c r="J95" i="3"/>
  <c r="J96" i="3"/>
  <c r="N95" i="3"/>
  <c r="N96" i="3"/>
  <c r="I89" i="3"/>
  <c r="M89" i="3"/>
  <c r="M90" i="3"/>
  <c r="H98" i="3"/>
  <c r="H99" i="3"/>
  <c r="L98" i="3"/>
  <c r="L99" i="3"/>
  <c r="F93" i="3"/>
  <c r="F92" i="3"/>
  <c r="J92" i="3"/>
  <c r="J93" i="3"/>
  <c r="N92" i="3"/>
  <c r="N93" i="3"/>
  <c r="H101" i="3"/>
  <c r="H102" i="3"/>
  <c r="L101" i="3"/>
  <c r="L102" i="3"/>
  <c r="G104" i="3"/>
  <c r="G105" i="3"/>
  <c r="K104" i="3"/>
  <c r="K105" i="3"/>
  <c r="F123" i="3"/>
  <c r="F122" i="3"/>
  <c r="J122" i="3"/>
  <c r="J123" i="3"/>
  <c r="N122" i="3"/>
  <c r="N123" i="3"/>
  <c r="F90" i="3"/>
  <c r="F89" i="3"/>
  <c r="H75" i="3" l="1"/>
  <c r="H76" i="3"/>
  <c r="J85" i="3"/>
  <c r="J86" i="3"/>
  <c r="M75" i="3"/>
  <c r="M76" i="3"/>
  <c r="G85" i="3"/>
  <c r="G86" i="3"/>
  <c r="G75" i="3"/>
  <c r="G76" i="3"/>
  <c r="K75" i="3"/>
  <c r="K76" i="3"/>
  <c r="I85" i="3"/>
  <c r="M85" i="3"/>
  <c r="M86" i="3"/>
  <c r="L75" i="3"/>
  <c r="L76" i="3"/>
  <c r="F86" i="3"/>
  <c r="F85" i="3"/>
  <c r="N85" i="3"/>
  <c r="N86" i="3"/>
  <c r="I75" i="3"/>
  <c r="K85" i="3"/>
  <c r="K86" i="3"/>
  <c r="F76" i="3"/>
  <c r="F75" i="3"/>
  <c r="J75" i="3"/>
  <c r="J76" i="3"/>
  <c r="N76" i="3"/>
  <c r="N75" i="3"/>
  <c r="H85" i="3"/>
  <c r="H86" i="3"/>
  <c r="L85" i="3"/>
  <c r="L86" i="3"/>
  <c r="H58" i="3" l="1"/>
  <c r="H57" i="3"/>
  <c r="L57" i="3"/>
  <c r="L58" i="3"/>
  <c r="I57" i="3"/>
  <c r="M57" i="3"/>
  <c r="M58" i="3"/>
  <c r="F57" i="3"/>
  <c r="F58" i="3"/>
  <c r="J57" i="3"/>
  <c r="J58" i="3"/>
  <c r="N57" i="3"/>
  <c r="N58" i="3"/>
  <c r="G57" i="3"/>
  <c r="G58" i="3"/>
  <c r="K57" i="3"/>
  <c r="K58" i="3"/>
  <c r="F34" i="3" l="1"/>
  <c r="F33" i="3"/>
  <c r="J33" i="3"/>
  <c r="J34" i="3"/>
  <c r="N33" i="3"/>
  <c r="N34" i="3"/>
  <c r="I36" i="3"/>
  <c r="M36" i="3"/>
  <c r="M37" i="3"/>
  <c r="H39" i="3"/>
  <c r="H40" i="3"/>
  <c r="M39" i="3"/>
  <c r="M40" i="3"/>
  <c r="G42" i="3"/>
  <c r="G43" i="3"/>
  <c r="K42" i="3"/>
  <c r="K43" i="3"/>
  <c r="F46" i="3"/>
  <c r="F45" i="3"/>
  <c r="J45" i="3"/>
  <c r="J46" i="3"/>
  <c r="N45" i="3"/>
  <c r="N46" i="3"/>
  <c r="I48" i="3"/>
  <c r="M48" i="3"/>
  <c r="M49" i="3"/>
  <c r="H51" i="3"/>
  <c r="H52" i="3"/>
  <c r="L51" i="3"/>
  <c r="L52" i="3"/>
  <c r="G54" i="3"/>
  <c r="G55" i="3"/>
  <c r="K54" i="3"/>
  <c r="K55" i="3"/>
  <c r="G34" i="3"/>
  <c r="G33" i="3"/>
  <c r="K33" i="3"/>
  <c r="K34" i="3"/>
  <c r="F37" i="3"/>
  <c r="F36" i="3"/>
  <c r="J37" i="3"/>
  <c r="J36" i="3"/>
  <c r="N37" i="3"/>
  <c r="N36" i="3"/>
  <c r="I39" i="3"/>
  <c r="N39" i="3"/>
  <c r="N40" i="3"/>
  <c r="H42" i="3"/>
  <c r="H43" i="3"/>
  <c r="L42" i="3"/>
  <c r="L43" i="3"/>
  <c r="G45" i="3"/>
  <c r="G46" i="3"/>
  <c r="K45" i="3"/>
  <c r="K46" i="3"/>
  <c r="F49" i="3"/>
  <c r="F48" i="3"/>
  <c r="J48" i="3"/>
  <c r="J49" i="3"/>
  <c r="N49" i="3"/>
  <c r="N48" i="3"/>
  <c r="I51" i="3"/>
  <c r="M51" i="3"/>
  <c r="M52" i="3"/>
  <c r="H54" i="3"/>
  <c r="H55" i="3"/>
  <c r="L54" i="3"/>
  <c r="L55" i="3"/>
  <c r="H34" i="3"/>
  <c r="H33" i="3"/>
  <c r="L34" i="3"/>
  <c r="L33" i="3"/>
  <c r="G36" i="3"/>
  <c r="G37" i="3"/>
  <c r="K36" i="3"/>
  <c r="K37" i="3"/>
  <c r="F40" i="3"/>
  <c r="F39" i="3"/>
  <c r="K39" i="3"/>
  <c r="K40" i="3"/>
  <c r="J39" i="3"/>
  <c r="J40" i="3"/>
  <c r="I42" i="3"/>
  <c r="M42" i="3"/>
  <c r="M43" i="3"/>
  <c r="H46" i="3"/>
  <c r="H45" i="3"/>
  <c r="L46" i="3"/>
  <c r="L45" i="3"/>
  <c r="G48" i="3"/>
  <c r="G49" i="3"/>
  <c r="K48" i="3"/>
  <c r="K49" i="3"/>
  <c r="F51" i="3"/>
  <c r="F52" i="3"/>
  <c r="J51" i="3"/>
  <c r="J52" i="3"/>
  <c r="N51" i="3"/>
  <c r="N52" i="3"/>
  <c r="I54" i="3"/>
  <c r="M54" i="3"/>
  <c r="M55" i="3"/>
  <c r="I33" i="3"/>
  <c r="M33" i="3"/>
  <c r="M34" i="3"/>
  <c r="H36" i="3"/>
  <c r="H37" i="3"/>
  <c r="L36" i="3"/>
  <c r="L37" i="3"/>
  <c r="G39" i="3"/>
  <c r="G40" i="3"/>
  <c r="L40" i="3"/>
  <c r="L39" i="3"/>
  <c r="F43" i="3"/>
  <c r="F42" i="3"/>
  <c r="J42" i="3"/>
  <c r="J43" i="3"/>
  <c r="N43" i="3"/>
  <c r="N42" i="3"/>
  <c r="I45" i="3"/>
  <c r="M46" i="3"/>
  <c r="M45" i="3"/>
  <c r="H48" i="3"/>
  <c r="H49" i="3"/>
  <c r="L48" i="3"/>
  <c r="L49" i="3"/>
  <c r="G51" i="3"/>
  <c r="G52" i="3"/>
  <c r="K51" i="3"/>
  <c r="K52" i="3"/>
  <c r="F55" i="3"/>
  <c r="F54" i="3"/>
  <c r="J55" i="3"/>
  <c r="J54" i="3"/>
  <c r="N54" i="3"/>
  <c r="N55" i="3"/>
  <c r="M27" i="3" l="1"/>
  <c r="M28" i="3"/>
  <c r="J27" i="3"/>
  <c r="J28" i="3"/>
  <c r="N27" i="3"/>
  <c r="N28" i="3"/>
  <c r="G28" i="3"/>
  <c r="G27" i="3"/>
  <c r="K28" i="3"/>
  <c r="K27" i="3"/>
  <c r="H27" i="3"/>
  <c r="H28" i="3"/>
  <c r="L28" i="3"/>
  <c r="L27" i="3"/>
  <c r="I27" i="3"/>
  <c r="F28" i="3"/>
  <c r="F27" i="3"/>
  <c r="H19" i="3"/>
  <c r="L19" i="3"/>
  <c r="G19" i="3"/>
  <c r="K19" i="3"/>
  <c r="F19" i="3"/>
  <c r="J19" i="3"/>
  <c r="N19" i="3"/>
  <c r="I19" i="3"/>
  <c r="M19" i="3"/>
  <c r="L20" i="3" l="1"/>
  <c r="L21" i="3"/>
  <c r="M20" i="3"/>
  <c r="M21" i="3"/>
  <c r="F21" i="3"/>
  <c r="F20" i="3"/>
  <c r="H20" i="3"/>
  <c r="H21" i="3"/>
  <c r="K20" i="3"/>
  <c r="K21" i="3"/>
  <c r="J21" i="3"/>
  <c r="J20" i="3"/>
  <c r="I20" i="3"/>
  <c r="N21" i="3"/>
  <c r="N20" i="3"/>
  <c r="G20" i="3"/>
  <c r="G21" i="3"/>
  <c r="F108" i="3" l="1"/>
  <c r="F107" i="3"/>
  <c r="M107" i="3"/>
  <c r="M108" i="3"/>
  <c r="L110" i="3"/>
  <c r="L111" i="3"/>
  <c r="F114" i="3"/>
  <c r="F113" i="3"/>
  <c r="J113" i="3"/>
  <c r="J114" i="3"/>
  <c r="N113" i="3"/>
  <c r="N114" i="3"/>
  <c r="J107" i="3"/>
  <c r="J108" i="3"/>
  <c r="N107" i="3"/>
  <c r="N108" i="3"/>
  <c r="I110" i="3"/>
  <c r="M110" i="3"/>
  <c r="M111" i="3"/>
  <c r="G113" i="3"/>
  <c r="G114" i="3"/>
  <c r="K113" i="3"/>
  <c r="K114" i="3"/>
  <c r="I107" i="3"/>
  <c r="F111" i="3"/>
  <c r="F110" i="3"/>
  <c r="H113" i="3"/>
  <c r="H114" i="3"/>
  <c r="H110" i="3"/>
  <c r="H111" i="3"/>
  <c r="G107" i="3"/>
  <c r="G108" i="3"/>
  <c r="K107" i="3"/>
  <c r="K108" i="3"/>
  <c r="J110" i="3"/>
  <c r="J111" i="3"/>
  <c r="N110" i="3"/>
  <c r="N111" i="3"/>
  <c r="L113" i="3"/>
  <c r="L114" i="3"/>
  <c r="H107" i="3"/>
  <c r="H108" i="3"/>
  <c r="L107" i="3"/>
  <c r="L108" i="3"/>
  <c r="G110" i="3"/>
  <c r="G111" i="3"/>
  <c r="K110" i="3"/>
  <c r="K111" i="3"/>
  <c r="I113" i="3"/>
  <c r="M113" i="3"/>
  <c r="M114" i="3"/>
  <c r="M13" i="3"/>
  <c r="M14" i="3"/>
  <c r="N13" i="3"/>
  <c r="N14" i="3"/>
  <c r="F14" i="3"/>
  <c r="F13" i="3"/>
  <c r="G13" i="3"/>
  <c r="G14" i="3"/>
  <c r="K14" i="3"/>
  <c r="K13" i="3"/>
  <c r="I13" i="3"/>
  <c r="J13" i="3"/>
  <c r="J14" i="3"/>
  <c r="H14" i="3"/>
  <c r="H13" i="3"/>
  <c r="L14" i="3"/>
  <c r="L13" i="3"/>
  <c r="O114" i="3"/>
  <c r="O113" i="3"/>
  <c r="W102" i="3"/>
  <c r="V102" i="3"/>
  <c r="U102" i="3"/>
  <c r="T102" i="3"/>
  <c r="S102" i="3"/>
  <c r="Q102" i="3"/>
  <c r="P102" i="3"/>
  <c r="O102" i="3"/>
  <c r="W101" i="3"/>
  <c r="V101" i="3"/>
  <c r="U101" i="3"/>
  <c r="T101" i="3"/>
  <c r="S101" i="3"/>
  <c r="R101" i="3"/>
  <c r="Q101" i="3"/>
  <c r="P101" i="3"/>
  <c r="O101" i="3"/>
  <c r="W99" i="3"/>
  <c r="V98" i="3"/>
  <c r="S99" i="3"/>
  <c r="P98" i="3"/>
  <c r="W96" i="3"/>
  <c r="V95" i="3"/>
  <c r="S96" i="3"/>
  <c r="P95" i="3"/>
  <c r="W61" i="3"/>
  <c r="V61" i="3"/>
  <c r="U61" i="3"/>
  <c r="T61" i="3"/>
  <c r="S61" i="3"/>
  <c r="Q61" i="3"/>
  <c r="P61" i="3"/>
  <c r="O61" i="3"/>
  <c r="W60" i="3"/>
  <c r="V60" i="3"/>
  <c r="U60" i="3"/>
  <c r="T60" i="3"/>
  <c r="S60" i="3"/>
  <c r="R60" i="3"/>
  <c r="Q60" i="3"/>
  <c r="P60" i="3"/>
  <c r="O60" i="3"/>
  <c r="W31" i="3"/>
  <c r="V31" i="3"/>
  <c r="U31" i="3"/>
  <c r="T31" i="3"/>
  <c r="S31" i="3"/>
  <c r="Q31" i="3"/>
  <c r="P31" i="3"/>
  <c r="W30" i="3"/>
  <c r="V30" i="3"/>
  <c r="U30" i="3"/>
  <c r="T30" i="3"/>
  <c r="S30" i="3"/>
  <c r="R30" i="3"/>
  <c r="Q30" i="3"/>
  <c r="P30" i="3"/>
  <c r="O29" i="3"/>
  <c r="O31" i="3" s="1"/>
  <c r="W10" i="3"/>
  <c r="V11" i="3"/>
  <c r="S10" i="3"/>
  <c r="P11" i="3"/>
  <c r="F11" i="3" l="1"/>
  <c r="F10" i="3"/>
  <c r="G11" i="3"/>
  <c r="G10" i="3"/>
  <c r="I10" i="3"/>
  <c r="M10" i="3"/>
  <c r="M11" i="3"/>
  <c r="J10" i="3"/>
  <c r="J11" i="3"/>
  <c r="N11" i="3"/>
  <c r="N10" i="3"/>
  <c r="K11" i="3"/>
  <c r="K10" i="3"/>
  <c r="H11" i="3"/>
  <c r="H10" i="3"/>
  <c r="L11" i="3"/>
  <c r="L10" i="3"/>
  <c r="P10" i="3"/>
  <c r="V10" i="3"/>
  <c r="S11" i="3"/>
  <c r="W11" i="3"/>
  <c r="O30" i="3"/>
  <c r="S95" i="3"/>
  <c r="W95" i="3"/>
  <c r="P96" i="3"/>
  <c r="V96" i="3"/>
  <c r="S98" i="3"/>
  <c r="W98" i="3"/>
  <c r="P99" i="3"/>
  <c r="V99" i="3"/>
  <c r="Q10" i="3" l="1"/>
  <c r="Q11" i="3"/>
  <c r="U11" i="3"/>
  <c r="U10" i="3"/>
  <c r="R10" i="3"/>
  <c r="T11" i="3"/>
  <c r="T10" i="3"/>
  <c r="E18" i="7" l="1"/>
  <c r="F18" i="7"/>
  <c r="G18" i="7"/>
  <c r="H18" i="7"/>
  <c r="I18" i="7"/>
  <c r="J18" i="7"/>
  <c r="K18" i="7"/>
  <c r="L18" i="7"/>
  <c r="D18" i="7"/>
  <c r="M18" i="7"/>
  <c r="O11" i="3" l="1"/>
  <c r="O10" i="3"/>
  <c r="N18" i="7"/>
  <c r="O18" i="7"/>
  <c r="P18" i="7"/>
  <c r="Q18" i="7"/>
  <c r="R18" i="7"/>
  <c r="S18" i="7"/>
  <c r="T18" i="7"/>
  <c r="U18" i="7"/>
  <c r="E13" i="7" l="1"/>
  <c r="G306" i="13" s="1"/>
  <c r="F13" i="7"/>
  <c r="H306" i="13" s="1"/>
  <c r="G13" i="7"/>
  <c r="I306" i="13" s="1"/>
  <c r="H13" i="7"/>
  <c r="J306" i="13" s="1"/>
  <c r="I13" i="7"/>
  <c r="K306" i="13" s="1"/>
  <c r="J13" i="7"/>
  <c r="L306" i="13" s="1"/>
  <c r="K13" i="7"/>
  <c r="M306" i="13" s="1"/>
  <c r="L13" i="7"/>
  <c r="N306" i="13" s="1"/>
  <c r="D13" i="7"/>
  <c r="F306" i="13" s="1"/>
  <c r="G7" i="7" l="1"/>
  <c r="I73" i="3" s="1"/>
  <c r="I83" i="3" l="1"/>
  <c r="I80" i="3"/>
  <c r="I70" i="3"/>
  <c r="I67" i="3"/>
  <c r="I64" i="3"/>
  <c r="I61" i="3"/>
  <c r="I31" i="3"/>
  <c r="I105" i="3"/>
  <c r="I99" i="3"/>
  <c r="I96" i="3"/>
  <c r="I93" i="3"/>
  <c r="I123" i="3"/>
  <c r="I102" i="3"/>
  <c r="I90" i="3"/>
  <c r="I86" i="3"/>
  <c r="I76" i="3"/>
  <c r="I58" i="3"/>
  <c r="I46" i="3"/>
  <c r="I37" i="3"/>
  <c r="I49" i="3"/>
  <c r="I40" i="3"/>
  <c r="I52" i="3"/>
  <c r="I43" i="3"/>
  <c r="I55" i="3"/>
  <c r="I34" i="3"/>
  <c r="I28" i="3"/>
  <c r="I21" i="3"/>
  <c r="I111" i="3"/>
  <c r="I108" i="3"/>
  <c r="I114" i="3"/>
  <c r="I14" i="3"/>
  <c r="I11" i="3"/>
  <c r="O120" i="3"/>
  <c r="O119" i="3"/>
  <c r="O117" i="3"/>
  <c r="O116" i="3"/>
  <c r="O76" i="3" l="1"/>
  <c r="O75" i="3" l="1"/>
  <c r="Q134" i="3" l="1"/>
  <c r="R134" i="3"/>
  <c r="S134" i="3"/>
  <c r="T134" i="3"/>
  <c r="U134" i="3"/>
  <c r="V134" i="3"/>
  <c r="W134" i="3"/>
  <c r="P134" i="3"/>
  <c r="O134" i="3"/>
  <c r="Q132" i="3"/>
  <c r="R132" i="3"/>
  <c r="S132" i="3"/>
  <c r="T132" i="3"/>
  <c r="U132" i="3"/>
  <c r="V132" i="3"/>
  <c r="W132" i="3"/>
  <c r="P132" i="3"/>
  <c r="O132" i="3"/>
  <c r="P130" i="3"/>
  <c r="Q130" i="3"/>
  <c r="R130" i="3"/>
  <c r="S130" i="3"/>
  <c r="T130" i="3"/>
  <c r="U130" i="3"/>
  <c r="V130" i="3"/>
  <c r="W130" i="3"/>
  <c r="O130" i="3"/>
  <c r="P128" i="3"/>
  <c r="Q128" i="3"/>
  <c r="R128" i="3"/>
  <c r="S128" i="3"/>
  <c r="T128" i="3"/>
  <c r="U128" i="3"/>
  <c r="V128" i="3"/>
  <c r="W128" i="3"/>
  <c r="O128" i="3"/>
  <c r="P125" i="3"/>
  <c r="Q125" i="3"/>
  <c r="R125" i="3"/>
  <c r="S125" i="3"/>
  <c r="T125" i="3"/>
  <c r="U125" i="3"/>
  <c r="V125" i="3"/>
  <c r="W125" i="3"/>
  <c r="O125" i="3"/>
  <c r="Q92" i="3"/>
  <c r="R92" i="3"/>
  <c r="S92" i="3"/>
  <c r="T92" i="3"/>
  <c r="U92" i="3"/>
  <c r="V92" i="3"/>
  <c r="W92" i="3"/>
  <c r="Q93" i="3"/>
  <c r="S93" i="3"/>
  <c r="T93" i="3"/>
  <c r="U93" i="3"/>
  <c r="V93" i="3"/>
  <c r="W93" i="3"/>
  <c r="P93" i="3"/>
  <c r="O93" i="3"/>
  <c r="P92" i="3"/>
  <c r="O92" i="3"/>
  <c r="Q85" i="3"/>
  <c r="R85" i="3"/>
  <c r="S85" i="3"/>
  <c r="T85" i="3"/>
  <c r="U85" i="3"/>
  <c r="V85" i="3"/>
  <c r="W85" i="3"/>
  <c r="Q86" i="3"/>
  <c r="S86" i="3"/>
  <c r="T86" i="3"/>
  <c r="U86" i="3"/>
  <c r="V86" i="3"/>
  <c r="W86" i="3"/>
  <c r="P86" i="3"/>
  <c r="O86" i="3"/>
  <c r="P85" i="3"/>
  <c r="O85" i="3"/>
  <c r="Q82" i="3"/>
  <c r="R82" i="3"/>
  <c r="S82" i="3"/>
  <c r="T82" i="3"/>
  <c r="U82" i="3"/>
  <c r="V82" i="3"/>
  <c r="W82" i="3"/>
  <c r="Q83" i="3"/>
  <c r="S83" i="3"/>
  <c r="T83" i="3"/>
  <c r="U83" i="3"/>
  <c r="V83" i="3"/>
  <c r="W83" i="3"/>
  <c r="P83" i="3"/>
  <c r="O83" i="3"/>
  <c r="P82" i="3"/>
  <c r="O82" i="3"/>
  <c r="Q79" i="3"/>
  <c r="R79" i="3"/>
  <c r="S79" i="3"/>
  <c r="T79" i="3"/>
  <c r="U79" i="3"/>
  <c r="V79" i="3"/>
  <c r="W79" i="3"/>
  <c r="Q80" i="3"/>
  <c r="S80" i="3"/>
  <c r="T80" i="3"/>
  <c r="U80" i="3"/>
  <c r="V80" i="3"/>
  <c r="W80" i="3"/>
  <c r="P80" i="3"/>
  <c r="O80" i="3"/>
  <c r="P79" i="3"/>
  <c r="O79" i="3"/>
  <c r="Q69" i="3"/>
  <c r="R69" i="3"/>
  <c r="S69" i="3"/>
  <c r="T69" i="3"/>
  <c r="U69" i="3"/>
  <c r="V69" i="3"/>
  <c r="W69" i="3"/>
  <c r="Q70" i="3"/>
  <c r="S70" i="3"/>
  <c r="T70" i="3"/>
  <c r="U70" i="3"/>
  <c r="V70" i="3"/>
  <c r="W70" i="3"/>
  <c r="P70" i="3"/>
  <c r="O70" i="3"/>
  <c r="P69" i="3"/>
  <c r="O69" i="3"/>
  <c r="Q66" i="3"/>
  <c r="R66" i="3"/>
  <c r="S66" i="3"/>
  <c r="T66" i="3"/>
  <c r="U66" i="3"/>
  <c r="V66" i="3"/>
  <c r="W66" i="3"/>
  <c r="Q67" i="3"/>
  <c r="S67" i="3"/>
  <c r="T67" i="3"/>
  <c r="U67" i="3"/>
  <c r="V67" i="3"/>
  <c r="W67" i="3"/>
  <c r="P67" i="3"/>
  <c r="O67" i="3"/>
  <c r="P66" i="3"/>
  <c r="O66" i="3"/>
  <c r="Q63" i="3"/>
  <c r="R63" i="3"/>
  <c r="S63" i="3"/>
  <c r="T63" i="3"/>
  <c r="U63" i="3"/>
  <c r="V63" i="3"/>
  <c r="W63" i="3"/>
  <c r="Q64" i="3"/>
  <c r="S64" i="3"/>
  <c r="T64" i="3"/>
  <c r="U64" i="3"/>
  <c r="V64" i="3"/>
  <c r="W64" i="3"/>
  <c r="P64" i="3"/>
  <c r="O64" i="3"/>
  <c r="P63" i="3"/>
  <c r="O63" i="3"/>
  <c r="R95" i="3" l="1"/>
  <c r="T96" i="3"/>
  <c r="T95" i="3"/>
  <c r="R98" i="3"/>
  <c r="O95" i="3"/>
  <c r="O96" i="3"/>
  <c r="U95" i="3"/>
  <c r="U96" i="3"/>
  <c r="T99" i="3"/>
  <c r="T98" i="3"/>
  <c r="Q96" i="3"/>
  <c r="Q95" i="3"/>
  <c r="O99" i="3"/>
  <c r="O98" i="3"/>
  <c r="U99" i="3"/>
  <c r="U98" i="3"/>
  <c r="Q99" i="3"/>
  <c r="Q98" i="3"/>
  <c r="P14" i="3"/>
  <c r="P13" i="3"/>
  <c r="R13" i="3"/>
  <c r="T14" i="3"/>
  <c r="T13" i="3"/>
  <c r="V14" i="3"/>
  <c r="V13" i="3"/>
  <c r="P28" i="3"/>
  <c r="P27" i="3"/>
  <c r="R27" i="3"/>
  <c r="T27" i="3"/>
  <c r="T28" i="3"/>
  <c r="V27" i="3"/>
  <c r="V28" i="3"/>
  <c r="P34" i="3"/>
  <c r="P33" i="3"/>
  <c r="R33" i="3"/>
  <c r="T34" i="3"/>
  <c r="T33" i="3"/>
  <c r="V34" i="3"/>
  <c r="V33" i="3"/>
  <c r="P37" i="3"/>
  <c r="P36" i="3"/>
  <c r="R36" i="3"/>
  <c r="T36" i="3"/>
  <c r="T37" i="3"/>
  <c r="V36" i="3"/>
  <c r="V37" i="3"/>
  <c r="P40" i="3"/>
  <c r="P39" i="3"/>
  <c r="R39" i="3"/>
  <c r="T40" i="3"/>
  <c r="T39" i="3"/>
  <c r="V40" i="3"/>
  <c r="V39" i="3"/>
  <c r="P42" i="3"/>
  <c r="P43" i="3"/>
  <c r="R42" i="3"/>
  <c r="T43" i="3"/>
  <c r="T42" i="3"/>
  <c r="V43" i="3"/>
  <c r="V42" i="3"/>
  <c r="P46" i="3"/>
  <c r="P45" i="3"/>
  <c r="R45" i="3"/>
  <c r="T45" i="3"/>
  <c r="T46" i="3"/>
  <c r="V45" i="3"/>
  <c r="V46" i="3"/>
  <c r="P49" i="3"/>
  <c r="P48" i="3"/>
  <c r="R48" i="3"/>
  <c r="T49" i="3"/>
  <c r="T48" i="3"/>
  <c r="V49" i="3"/>
  <c r="V48" i="3"/>
  <c r="P52" i="3"/>
  <c r="P51" i="3"/>
  <c r="R51" i="3"/>
  <c r="T52" i="3"/>
  <c r="T51" i="3"/>
  <c r="V52" i="3"/>
  <c r="V51" i="3"/>
  <c r="P55" i="3"/>
  <c r="P54" i="3"/>
  <c r="R54" i="3"/>
  <c r="T55" i="3"/>
  <c r="T54" i="3"/>
  <c r="V55" i="3"/>
  <c r="V54" i="3"/>
  <c r="Q75" i="3"/>
  <c r="Q76" i="3"/>
  <c r="S75" i="3"/>
  <c r="S76" i="3"/>
  <c r="U75" i="3"/>
  <c r="U76" i="3"/>
  <c r="W75" i="3"/>
  <c r="W76" i="3"/>
  <c r="O89" i="3"/>
  <c r="O90" i="3"/>
  <c r="Q89" i="3"/>
  <c r="Q90" i="3"/>
  <c r="S89" i="3"/>
  <c r="S90" i="3"/>
  <c r="U89" i="3"/>
  <c r="U90" i="3"/>
  <c r="W89" i="3"/>
  <c r="W90" i="3"/>
  <c r="O105" i="3"/>
  <c r="O104" i="3"/>
  <c r="Q105" i="3"/>
  <c r="Q104" i="3"/>
  <c r="S105" i="3"/>
  <c r="S104" i="3"/>
  <c r="U105" i="3"/>
  <c r="U104" i="3"/>
  <c r="W105" i="3"/>
  <c r="W104" i="3"/>
  <c r="O108" i="3"/>
  <c r="O107" i="3"/>
  <c r="Q108" i="3"/>
  <c r="Q107" i="3"/>
  <c r="S108" i="3"/>
  <c r="S107" i="3"/>
  <c r="U108" i="3"/>
  <c r="U107" i="3"/>
  <c r="W108" i="3"/>
  <c r="W107" i="3"/>
  <c r="O111" i="3"/>
  <c r="O110" i="3"/>
  <c r="Q111" i="3"/>
  <c r="Q110" i="3"/>
  <c r="S111" i="3"/>
  <c r="S110" i="3"/>
  <c r="U111" i="3"/>
  <c r="U110" i="3"/>
  <c r="W111" i="3"/>
  <c r="W110" i="3"/>
  <c r="O123" i="3"/>
  <c r="O122" i="3"/>
  <c r="Q123" i="3"/>
  <c r="Q122" i="3"/>
  <c r="S123" i="3"/>
  <c r="S122" i="3"/>
  <c r="U123" i="3"/>
  <c r="U122" i="3"/>
  <c r="W123" i="3"/>
  <c r="W122" i="3"/>
  <c r="O14" i="3"/>
  <c r="O13" i="3"/>
  <c r="Q14" i="3"/>
  <c r="Q13" i="3"/>
  <c r="S13" i="3"/>
  <c r="S14" i="3"/>
  <c r="U14" i="3"/>
  <c r="U13" i="3"/>
  <c r="W13" i="3"/>
  <c r="W14" i="3"/>
  <c r="O28" i="3"/>
  <c r="O27" i="3"/>
  <c r="Q28" i="3"/>
  <c r="Q27" i="3"/>
  <c r="S28" i="3"/>
  <c r="S27" i="3"/>
  <c r="U28" i="3"/>
  <c r="U27" i="3"/>
  <c r="W28" i="3"/>
  <c r="W27" i="3"/>
  <c r="O34" i="3"/>
  <c r="O33" i="3"/>
  <c r="Q33" i="3"/>
  <c r="Q34" i="3"/>
  <c r="S33" i="3"/>
  <c r="S34" i="3"/>
  <c r="U33" i="3"/>
  <c r="U34" i="3"/>
  <c r="W33" i="3"/>
  <c r="W34" i="3"/>
  <c r="O37" i="3"/>
  <c r="O36" i="3"/>
  <c r="Q37" i="3"/>
  <c r="Q36" i="3"/>
  <c r="S37" i="3"/>
  <c r="S36" i="3"/>
  <c r="U37" i="3"/>
  <c r="U36" i="3"/>
  <c r="W37" i="3"/>
  <c r="W36" i="3"/>
  <c r="O40" i="3"/>
  <c r="O39" i="3"/>
  <c r="Q39" i="3"/>
  <c r="Q40" i="3"/>
  <c r="S39" i="3"/>
  <c r="S40" i="3"/>
  <c r="U39" i="3"/>
  <c r="U40" i="3"/>
  <c r="W39" i="3"/>
  <c r="W40" i="3"/>
  <c r="O43" i="3"/>
  <c r="O42" i="3"/>
  <c r="Q42" i="3"/>
  <c r="Q43" i="3"/>
  <c r="S42" i="3"/>
  <c r="S43" i="3"/>
  <c r="U42" i="3"/>
  <c r="U43" i="3"/>
  <c r="W42" i="3"/>
  <c r="W43" i="3"/>
  <c r="O46" i="3"/>
  <c r="O45" i="3"/>
  <c r="Q46" i="3"/>
  <c r="Q45" i="3"/>
  <c r="S46" i="3"/>
  <c r="S45" i="3"/>
  <c r="U46" i="3"/>
  <c r="U45" i="3"/>
  <c r="W46" i="3"/>
  <c r="W45" i="3"/>
  <c r="O49" i="3"/>
  <c r="O48" i="3"/>
  <c r="Q48" i="3"/>
  <c r="Q49" i="3"/>
  <c r="S48" i="3"/>
  <c r="S49" i="3"/>
  <c r="U48" i="3"/>
  <c r="U49" i="3"/>
  <c r="W48" i="3"/>
  <c r="W49" i="3"/>
  <c r="O52" i="3"/>
  <c r="O51" i="3"/>
  <c r="Q51" i="3"/>
  <c r="Q52" i="3"/>
  <c r="S51" i="3"/>
  <c r="S52" i="3"/>
  <c r="U51" i="3"/>
  <c r="U52" i="3"/>
  <c r="W51" i="3"/>
  <c r="W52" i="3"/>
  <c r="O55" i="3"/>
  <c r="O54" i="3"/>
  <c r="Q54" i="3"/>
  <c r="Q55" i="3"/>
  <c r="S54" i="3"/>
  <c r="S55" i="3"/>
  <c r="U54" i="3"/>
  <c r="U55" i="3"/>
  <c r="W54" i="3"/>
  <c r="W55" i="3"/>
  <c r="S57" i="3"/>
  <c r="S58" i="3"/>
  <c r="P76" i="3"/>
  <c r="P75" i="3"/>
  <c r="R75" i="3"/>
  <c r="T76" i="3"/>
  <c r="T75" i="3"/>
  <c r="V76" i="3"/>
  <c r="V75" i="3"/>
  <c r="P90" i="3"/>
  <c r="P89" i="3"/>
  <c r="R89" i="3"/>
  <c r="T90" i="3"/>
  <c r="T89" i="3"/>
  <c r="V90" i="3"/>
  <c r="V89" i="3"/>
  <c r="P105" i="3"/>
  <c r="P104" i="3"/>
  <c r="R104" i="3"/>
  <c r="T104" i="3"/>
  <c r="T105" i="3"/>
  <c r="V104" i="3"/>
  <c r="V105" i="3"/>
  <c r="P108" i="3"/>
  <c r="P107" i="3"/>
  <c r="R107" i="3"/>
  <c r="T107" i="3"/>
  <c r="T108" i="3"/>
  <c r="V107" i="3"/>
  <c r="V108" i="3"/>
  <c r="P111" i="3"/>
  <c r="P110" i="3"/>
  <c r="R110" i="3"/>
  <c r="T110" i="3"/>
  <c r="T111" i="3"/>
  <c r="V110" i="3"/>
  <c r="V111" i="3"/>
  <c r="P123" i="3"/>
  <c r="P122" i="3"/>
  <c r="R122" i="3"/>
  <c r="T122" i="3"/>
  <c r="T123" i="3"/>
  <c r="V122" i="3"/>
  <c r="V123" i="3"/>
  <c r="W57" i="3"/>
  <c r="W58" i="3"/>
  <c r="V58" i="3"/>
  <c r="V57" i="3"/>
  <c r="U57" i="3"/>
  <c r="U58" i="3"/>
  <c r="T58" i="3"/>
  <c r="T57" i="3"/>
  <c r="R57" i="3"/>
  <c r="Q57" i="3"/>
  <c r="Q58" i="3"/>
  <c r="P58" i="3"/>
  <c r="P57" i="3"/>
  <c r="O58" i="3"/>
  <c r="O57" i="3"/>
  <c r="W19" i="3"/>
  <c r="V19" i="3"/>
  <c r="U19" i="3"/>
  <c r="T19" i="3"/>
  <c r="S19" i="3"/>
  <c r="Q19" i="3"/>
  <c r="P19" i="3"/>
  <c r="O19" i="3"/>
  <c r="O21" i="3" l="1"/>
  <c r="O20" i="3"/>
  <c r="T20" i="3"/>
  <c r="T21" i="3"/>
  <c r="U21" i="3"/>
  <c r="U20" i="3"/>
  <c r="Q21" i="3"/>
  <c r="Q20" i="3"/>
  <c r="S20" i="3"/>
  <c r="S21" i="3"/>
  <c r="W20" i="3"/>
  <c r="W21" i="3"/>
  <c r="P21" i="3"/>
  <c r="P20" i="3"/>
  <c r="V21" i="3"/>
  <c r="V20" i="3"/>
  <c r="R19" i="3"/>
  <c r="R20" i="3" l="1"/>
  <c r="U13" i="7"/>
  <c r="W306" i="13" s="1"/>
  <c r="N13" i="7"/>
  <c r="P306" i="13" s="1"/>
  <c r="O13" i="7"/>
  <c r="Q306" i="13" s="1"/>
  <c r="P13" i="7"/>
  <c r="R306" i="13" s="1"/>
  <c r="Q13" i="7"/>
  <c r="S306" i="13" s="1"/>
  <c r="R13" i="7"/>
  <c r="T306" i="13" s="1"/>
  <c r="S13" i="7"/>
  <c r="U306" i="13" s="1"/>
  <c r="T13" i="7"/>
  <c r="V306" i="13" s="1"/>
  <c r="M13" i="7"/>
  <c r="O306" i="13" s="1"/>
  <c r="P7" i="7" l="1"/>
  <c r="R102" i="3" l="1"/>
  <c r="R61" i="3"/>
  <c r="R31" i="3"/>
  <c r="R11" i="3"/>
  <c r="R96" i="3"/>
  <c r="R99" i="3"/>
  <c r="R21" i="3"/>
  <c r="R93" i="3"/>
  <c r="R86" i="3"/>
  <c r="R83" i="3"/>
  <c r="R80" i="3"/>
  <c r="R70" i="3"/>
  <c r="R67" i="3"/>
  <c r="R64" i="3"/>
  <c r="R14" i="3"/>
  <c r="R34" i="3"/>
  <c r="R40" i="3"/>
  <c r="R43" i="3"/>
  <c r="R49" i="3"/>
  <c r="R52" i="3"/>
  <c r="R55" i="3"/>
  <c r="R76" i="3"/>
  <c r="R90" i="3"/>
  <c r="R28" i="3"/>
  <c r="R37" i="3"/>
  <c r="R46" i="3"/>
  <c r="R105" i="3"/>
  <c r="R108" i="3"/>
  <c r="R111" i="3"/>
  <c r="R123" i="3"/>
  <c r="R58" i="3"/>
</calcChain>
</file>

<file path=xl/sharedStrings.xml><?xml version="1.0" encoding="utf-8"?>
<sst xmlns="http://schemas.openxmlformats.org/spreadsheetml/2006/main" count="4828" uniqueCount="1330">
  <si>
    <t>Использованные определения:</t>
  </si>
  <si>
    <t>Взрослое население</t>
  </si>
  <si>
    <t>Население Российской Федерации в возрасте 18 лет и старше</t>
  </si>
  <si>
    <t>Субъекты малого и среднего предпринимательства</t>
  </si>
  <si>
    <t>Субъекты страхового дела</t>
  </si>
  <si>
    <t>Страховые организации, общества взаимного страхования и страховые брокеры</t>
  </si>
  <si>
    <t>Подразделения кредитных организаций</t>
  </si>
  <si>
    <t>Головные офисы, филиалы, представительства, дополнительные офисы, операционные кассы, кредитно-кассовые офисы, операционные офисы, передвижные пункты кассовых операций</t>
  </si>
  <si>
    <t>Обособленные подразделения</t>
  </si>
  <si>
    <t>Представительства и филиалы</t>
  </si>
  <si>
    <t>Сокращения:</t>
  </si>
  <si>
    <t>КО</t>
  </si>
  <si>
    <t>Кредитные организации</t>
  </si>
  <si>
    <t>НФО</t>
  </si>
  <si>
    <t>Некредитные финансовые организации</t>
  </si>
  <si>
    <t>МФО</t>
  </si>
  <si>
    <t>Микрофинансовые организации</t>
  </si>
  <si>
    <t>МФК</t>
  </si>
  <si>
    <t>Микрофинансовые компании</t>
  </si>
  <si>
    <t>МКК</t>
  </si>
  <si>
    <t>Микрокредитные компании</t>
  </si>
  <si>
    <t>КПК</t>
  </si>
  <si>
    <t>Кредитные потребительские кооперативы</t>
  </si>
  <si>
    <t>СКПК</t>
  </si>
  <si>
    <t>Сельскохозяйственные кредитные потребительские кооперативы</t>
  </si>
  <si>
    <t>КПК в СРО</t>
  </si>
  <si>
    <t>Кредитные потребительские кооперативы, состоящие в саморегулируемых организациях кредитных потребительских кооперативов</t>
  </si>
  <si>
    <t>ВВП</t>
  </si>
  <si>
    <t>Валовый внутренний продукт за отчетный период в текущих ценах</t>
  </si>
  <si>
    <t>ЦФО</t>
  </si>
  <si>
    <t>Центральный федеральный округ</t>
  </si>
  <si>
    <t>СЗФО</t>
  </si>
  <si>
    <t>Северо-Западный федеральный округ</t>
  </si>
  <si>
    <t>ЮФО</t>
  </si>
  <si>
    <t>Южный федеральный округ</t>
  </si>
  <si>
    <t>СКФО</t>
  </si>
  <si>
    <t>Северо-Кавказский федеральный округ</t>
  </si>
  <si>
    <t>ПФО</t>
  </si>
  <si>
    <t>Приволжский федеральный округ</t>
  </si>
  <si>
    <t>УФО</t>
  </si>
  <si>
    <t>Уральский федеральный округ</t>
  </si>
  <si>
    <t>СФО</t>
  </si>
  <si>
    <t>Сибирский федеральный округ</t>
  </si>
  <si>
    <t>ДВФО</t>
  </si>
  <si>
    <t>Дальневосточный федеральный округ</t>
  </si>
  <si>
    <t>Примечания:</t>
  </si>
  <si>
    <t>Здесь и далее, если иное специально не указано, идет речь о получении базовых финансовых услуг гражданами России в российских финансовых организациях на территории России.</t>
  </si>
  <si>
    <t>Имеющиеся расхождения между итогом и суммой слагаемых объясняются округлением данных.</t>
  </si>
  <si>
    <t>Общий объем денежных расходов населения на покупку товаров и оплату услуг (Росстат) включает расходы физических лиц на покупку товаров и оплату услуг, а также платежи за товары (работы, услуги), произведенные за рубежом с использованием банковских карт.</t>
  </si>
  <si>
    <t>№ п/п в перечне индикаторов финансовой доступности Банка России</t>
  </si>
  <si>
    <t>Индикатор[1]</t>
  </si>
  <si>
    <t>Тип показателя (на отчетную дату / за отчетный период)</t>
  </si>
  <si>
    <t>Размерность</t>
  </si>
  <si>
    <t>Источник данных</t>
  </si>
  <si>
    <t>РФ[5]</t>
  </si>
  <si>
    <t>ЦФО[6]</t>
  </si>
  <si>
    <t>1.       </t>
  </si>
  <si>
    <t>Инфраструктура предоставления финансовых услуг</t>
  </si>
  <si>
    <t xml:space="preserve">1.1.  </t>
  </si>
  <si>
    <t xml:space="preserve">Количество действующих КО </t>
  </si>
  <si>
    <t>На отчетную дату</t>
  </si>
  <si>
    <t>Ед.</t>
  </si>
  <si>
    <t>Банк России</t>
  </si>
  <si>
    <t>1.1.1.</t>
  </si>
  <si>
    <t>Количество действующих КО, которые оказывают услугу по открытию банковских счетов без явки клиента в банк</t>
  </si>
  <si>
    <t>1.1.2.</t>
  </si>
  <si>
    <t>1.1.3.</t>
  </si>
  <si>
    <t xml:space="preserve">1.2.  </t>
  </si>
  <si>
    <t xml:space="preserve">Количество подразделений действующих КО </t>
  </si>
  <si>
    <t>1.2.1.    </t>
  </si>
  <si>
    <t>в расчете на 1 млн человек взрослого населения</t>
  </si>
  <si>
    <t>Ед. / 1 млн чел. взрослого населения</t>
  </si>
  <si>
    <t>Банк России, Росстат</t>
  </si>
  <si>
    <t>1.2.2.    </t>
  </si>
  <si>
    <t>в расчете на 100 тыс. кв. км. площади</t>
  </si>
  <si>
    <t xml:space="preserve">Ед. / 100 тыс. кв. км. </t>
  </si>
  <si>
    <t xml:space="preserve">1.3.  </t>
  </si>
  <si>
    <t>1.3.1.    </t>
  </si>
  <si>
    <t>1.3.2.    </t>
  </si>
  <si>
    <t>1.3.3.</t>
  </si>
  <si>
    <t>Количество МФК</t>
  </si>
  <si>
    <t>1.3.3.1.</t>
  </si>
  <si>
    <t>в т.ч. предпринимательского финансирования</t>
  </si>
  <si>
    <t>1.3.4.</t>
  </si>
  <si>
    <t>Количество МКК</t>
  </si>
  <si>
    <t>1.3.3.2.</t>
  </si>
  <si>
    <t xml:space="preserve">1.4.  </t>
  </si>
  <si>
    <t>Количество обособленных подразделений МФО</t>
  </si>
  <si>
    <t>1.4.1.    </t>
  </si>
  <si>
    <t>1.4.2.    </t>
  </si>
  <si>
    <t>1.4.3.</t>
  </si>
  <si>
    <t>Количество обособленных подразделений МФК</t>
  </si>
  <si>
    <t>1.4.3.1.</t>
  </si>
  <si>
    <t>1.4.4.</t>
  </si>
  <si>
    <t>Количество обособленных подразделений МКК</t>
  </si>
  <si>
    <t>1.4.4.1.</t>
  </si>
  <si>
    <t xml:space="preserve">1.5.  </t>
  </si>
  <si>
    <t>Количество КПК</t>
  </si>
  <si>
    <t>1.5.1.    </t>
  </si>
  <si>
    <t>1.5.2.    </t>
  </si>
  <si>
    <t xml:space="preserve">1.6.  </t>
  </si>
  <si>
    <t>Количество КПК, состоящих в СРО КПК</t>
  </si>
  <si>
    <t>1.6.1.    </t>
  </si>
  <si>
    <t>1.6.2.    </t>
  </si>
  <si>
    <t xml:space="preserve">1.7.  </t>
  </si>
  <si>
    <t>Количество обособленных подразделений КПК</t>
  </si>
  <si>
    <t>1.7.1.    </t>
  </si>
  <si>
    <t>1.7.2.    </t>
  </si>
  <si>
    <t>1.8.</t>
  </si>
  <si>
    <t>1.8.1.</t>
  </si>
  <si>
    <t>1.8.2.</t>
  </si>
  <si>
    <t>Количество обособленных подразделений СКПК</t>
  </si>
  <si>
    <t>1.9.</t>
  </si>
  <si>
    <t>Количество ломбардов</t>
  </si>
  <si>
    <t>1.9.1.</t>
  </si>
  <si>
    <t>1.9.2.</t>
  </si>
  <si>
    <t>Количество субъектов страхового дела</t>
  </si>
  <si>
    <t>Доля банкоматов КО с функцией приема и/или выдачи наличных денег с использованием платежных карт (их реквизитов) , расположенных в городах федерального значения (Москва, Санкт-Петербург, Севастополь)</t>
  </si>
  <si>
    <t>%</t>
  </si>
  <si>
    <t>Доля банкоматов КО, с функцией приема наличных денег без использования платежных карт (их реквизитов) (до 2016 года - платежные терминалы КО) расположенных в городах федерального значения (Москва, Санкт-Петербург, Севастополь)</t>
  </si>
  <si>
    <t>Опрос (Банк России)</t>
  </si>
  <si>
    <t>Опрос (Банк России), Росстат</t>
  </si>
  <si>
    <t xml:space="preserve">1.21.1.  </t>
  </si>
  <si>
    <t xml:space="preserve">1.21.2.  </t>
  </si>
  <si>
    <t xml:space="preserve">1.22.1.  </t>
  </si>
  <si>
    <t xml:space="preserve">1.22.2.  </t>
  </si>
  <si>
    <t xml:space="preserve">в расчете на 1 тыс. человек взрослого населения </t>
  </si>
  <si>
    <t>Ед. / 1 тыс. чел. взрослого населения</t>
  </si>
  <si>
    <t>Количество счетов, открытых физическим лицам на основании договора банковского счета</t>
  </si>
  <si>
    <t>в расчете на 1 тыс. юридических лиц и индивидуальных предпринимателей</t>
  </si>
  <si>
    <t>Ед. / 1 тыс. юридических лиц и индивидуальных предпринимателей</t>
  </si>
  <si>
    <t>За отчетный период</t>
  </si>
  <si>
    <t>Не применимо</t>
  </si>
  <si>
    <t xml:space="preserve">Ед. </t>
  </si>
  <si>
    <t>Млрд руб.</t>
  </si>
  <si>
    <t>н/д</t>
  </si>
  <si>
    <t>3.       </t>
  </si>
  <si>
    <t>Качество финансовых услуг</t>
  </si>
  <si>
    <t>Количество жалоб потребителей финансовых услуг, связанных с деятельностью субъектов страхового дела</t>
  </si>
  <si>
    <t>Справочно:</t>
  </si>
  <si>
    <t>Показатель</t>
  </si>
  <si>
    <t>Численность населения России в возрасте 18 лет и более</t>
  </si>
  <si>
    <t>Росстат (запрос)</t>
  </si>
  <si>
    <t>Численность населения России в возрасте 15 лет и более</t>
  </si>
  <si>
    <t>Площадь России</t>
  </si>
  <si>
    <t>Росстат</t>
  </si>
  <si>
    <t>Количество юридических лиц</t>
  </si>
  <si>
    <t>Количество малых предприятий (без микропредприятий)</t>
  </si>
  <si>
    <t>Количество микропредприятий</t>
  </si>
  <si>
    <t>Количество средних предприятий</t>
  </si>
  <si>
    <t>Количество индивидуальных предпринимателей</t>
  </si>
  <si>
    <t>Ед. (Чел.)</t>
  </si>
  <si>
    <t>Валовый региональный продукт в текущих основных ценах</t>
  </si>
  <si>
    <t>Общий объем денежных расходов населения на покупку товаров и оплату услуг без учета платежей за товары (работы, услуги), произведенных за рубежом с использованием банковских карт</t>
  </si>
  <si>
    <t>Оборот розничной торговли, оборот общественного питания и объем платных услуг населению</t>
  </si>
  <si>
    <t>оборот розничной торговли</t>
  </si>
  <si>
    <t xml:space="preserve">оборот общественного питания </t>
  </si>
  <si>
    <t>объем платных услуг населению</t>
  </si>
  <si>
    <t>Задолженность по кредитам, предоставленным кредитными организациями юридическим лицам-резидентам и индивидуальным предпринимателям</t>
  </si>
  <si>
    <t>Количество обособленных подразделений ломбардов</t>
  </si>
  <si>
    <t>1.10.</t>
  </si>
  <si>
    <t>1.10.1.</t>
  </si>
  <si>
    <t>1.10.2.</t>
  </si>
  <si>
    <t>1.11.</t>
  </si>
  <si>
    <t>1.11.1.</t>
  </si>
  <si>
    <t>1.11.2.</t>
  </si>
  <si>
    <t xml:space="preserve">1.12.  </t>
  </si>
  <si>
    <t xml:space="preserve">1.13.  </t>
  </si>
  <si>
    <t>1.13.1.    </t>
  </si>
  <si>
    <t>1.13.2.    </t>
  </si>
  <si>
    <t>Количество МФО</t>
  </si>
  <si>
    <t>Количество СКПК</t>
  </si>
  <si>
    <t>1.14.</t>
  </si>
  <si>
    <t>1.14.1.</t>
  </si>
  <si>
    <t>1.14.2.</t>
  </si>
  <si>
    <t>1.15.</t>
  </si>
  <si>
    <t>1.15.1.</t>
  </si>
  <si>
    <t>1.15.2.</t>
  </si>
  <si>
    <t>1.19.</t>
  </si>
  <si>
    <t>1.19.1.</t>
  </si>
  <si>
    <t>1.19.2.</t>
  </si>
  <si>
    <t xml:space="preserve">1.26.1.  </t>
  </si>
  <si>
    <t xml:space="preserve">1.27.1.  </t>
  </si>
  <si>
    <t>Количество профессиональных участников рынка ценных бумаг, являющихся кредитными организациями</t>
  </si>
  <si>
    <t>Численность населения России</t>
  </si>
  <si>
    <t>кв. км.</t>
  </si>
  <si>
    <t>Запрос (Банк России), Росстат</t>
  </si>
  <si>
    <t>Запрос (Банк России)</t>
  </si>
  <si>
    <t xml:space="preserve">1.27.2.  </t>
  </si>
  <si>
    <t xml:space="preserve">1.26.2.  </t>
  </si>
  <si>
    <t xml:space="preserve">1.28.1.  </t>
  </si>
  <si>
    <t xml:space="preserve">1.29.1.  </t>
  </si>
  <si>
    <t>Обследование (Банк России), Росстат</t>
  </si>
  <si>
    <t xml:space="preserve">1.30.1.  </t>
  </si>
  <si>
    <t>Количество жалоб потребителей финансовых услуг, связанных с деятельностью МФО, КПК, СКПК и ломбардов</t>
  </si>
  <si>
    <t>Количество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</si>
  <si>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Количество обособленных подразделений профессиональных участников рынка ценных бумаг, не являющихся кредитными организациями, открывших индивидуальные инвестиционные счета</t>
  </si>
  <si>
    <t>1.16.</t>
  </si>
  <si>
    <t>1.16.1.</t>
  </si>
  <si>
    <t>1.16.2.</t>
  </si>
  <si>
    <t>1.17.</t>
  </si>
  <si>
    <t>1.17.1.</t>
  </si>
  <si>
    <t>1.17.2.</t>
  </si>
  <si>
    <t>1.18.</t>
  </si>
  <si>
    <t>1.18.1.</t>
  </si>
  <si>
    <t>1.18.2.</t>
  </si>
  <si>
    <t>Количество профессиональных участников рынка ценных бумаг, являющихся кредитными организациями, открывших индивидуальные инвестиционные счета</t>
  </si>
  <si>
    <t>1.24.1.</t>
  </si>
  <si>
    <t>1.24.2.</t>
  </si>
  <si>
    <t xml:space="preserve">1.28.2.  </t>
  </si>
  <si>
    <t xml:space="preserve">1.29.2.  </t>
  </si>
  <si>
    <t xml:space="preserve">1.30.2.  </t>
  </si>
  <si>
    <t xml:space="preserve">1.31.1.  </t>
  </si>
  <si>
    <t xml:space="preserve">1.32.1.  </t>
  </si>
  <si>
    <t>1.33.2.</t>
  </si>
  <si>
    <t>1.37.        </t>
  </si>
  <si>
    <t xml:space="preserve">1.37.1.  </t>
  </si>
  <si>
    <t>Количество счетов, открытых юридическим лицам (не являющимся КО), индивидуальным предпринимателям и лицам, зинимающимся частной практикой, которые могут использоваться для проведения платежей</t>
  </si>
  <si>
    <t>Количество счетов, открытых физическим лицам на основании договора банковского счета или договора банковского вклада, которые могут использоваться для проведения платежей</t>
  </si>
  <si>
    <t>Ломбарды</t>
  </si>
  <si>
    <t>Количество профессиональных участников рынка ценных бумаг, не являющихся кредитными организациями</t>
  </si>
  <si>
    <t>Количество обособленных подразделений профессиональных участников рынка ценных бумаг, не являющихся кредитными организациями</t>
  </si>
  <si>
    <t>Количество обособленных подразделений страховщиков</t>
  </si>
  <si>
    <t>1.12.1.</t>
  </si>
  <si>
    <t>1.12.2.</t>
  </si>
  <si>
    <t xml:space="preserve">Значение на 01.01.2020 (за 2019 год) </t>
  </si>
  <si>
    <t>Росреестр</t>
  </si>
  <si>
    <t>Опрос (Банк России), Банк России</t>
  </si>
  <si>
    <t>Для целей расчета показателей размещенных средств субъектов МСП (на отчетную дату и за отчетный период) в НФО (МФО, КПК и СКПК), а также займов субъектов МСП (за отчетный период) в КПК и (на отчетную дату и за отчетный период) в СКПК, показатели для некредитных организаций (юридических лиц) и индивидуальных предпринимателей (если их возможно выделить в отчетности) приравниваются к показателям для субъектов МСП (в индикаторах), так как приблизительно 100% клиентов – некредитных организаций (юридических лиц) в МФО, КПК и СКПК являются субъектами МСП.</t>
  </si>
  <si>
    <t>Количество жалоб по кредитным организациям рассчитано по месту нахождения заявителя.</t>
  </si>
  <si>
    <t xml:space="preserve">1.31.2.  </t>
  </si>
  <si>
    <t xml:space="preserve">1.38.1.  </t>
  </si>
  <si>
    <t>1.38.        </t>
  </si>
  <si>
    <t>1.34.2.</t>
  </si>
  <si>
    <t>Количество жалоб потребителей финансовых услуг, связанных с деятельностью КО и НФО (МФО, КПК, СКПК, ломбардов, ССД и ПУРЦБ-НФО), в т.ч.:</t>
  </si>
  <si>
    <t>Количество действующих КО, осуществляющих эмиссию платежных карт</t>
  </si>
  <si>
    <t>Количество действующих КО, в инфраструктуре которых принимаются платежные карты</t>
  </si>
  <si>
    <t>ФНС</t>
  </si>
  <si>
    <t>3.1.</t>
  </si>
  <si>
    <t>1.34.1.</t>
  </si>
  <si>
    <t>1.35.1.</t>
  </si>
  <si>
    <t>1.35.2.</t>
  </si>
  <si>
    <t>1.36.2.</t>
  </si>
  <si>
    <t xml:space="preserve">1.39.1.  </t>
  </si>
  <si>
    <t>1.40.        </t>
  </si>
  <si>
    <t xml:space="preserve">1.40.1.  </t>
  </si>
  <si>
    <t xml:space="preserve">Значение на 01.01.2021 (за 2020 год) </t>
  </si>
  <si>
    <t>Количество операторов инвестиционных платформ</t>
  </si>
  <si>
    <t>1.20.</t>
  </si>
  <si>
    <t>1.21.3.</t>
  </si>
  <si>
    <t xml:space="preserve">1.23.1.  </t>
  </si>
  <si>
    <t xml:space="preserve">1.23.2.  </t>
  </si>
  <si>
    <t>1.24.3.</t>
  </si>
  <si>
    <t>1.25.1.</t>
  </si>
  <si>
    <t>1.25.2.</t>
  </si>
  <si>
    <t xml:space="preserve">1.32.2.  </t>
  </si>
  <si>
    <t xml:space="preserve">1.33.1.  </t>
  </si>
  <si>
    <t>1.36.1.</t>
  </si>
  <si>
    <t>1.37.2.</t>
  </si>
  <si>
    <t>1.41.        </t>
  </si>
  <si>
    <t xml:space="preserve">1.41.1.  </t>
  </si>
  <si>
    <r>
      <t>Если иное не оговорено, значение показателя по федеральному округу по данным отчетности финансовых организаций определяется как сумма зн</t>
    </r>
    <r>
      <rPr>
        <sz val="12"/>
        <rFont val="Times New Roman"/>
        <family val="1"/>
        <charset val="204"/>
      </rPr>
      <t>ачений показателя всех финансовых организаций, зарегистрированных в соответствующем федеральном округе.</t>
    </r>
  </si>
  <si>
    <t>Индикаторы 1.21-1.30: включаются устройства, кассы и офисы, расположенные на территории данного региона.</t>
  </si>
  <si>
    <t>Банкоматы банковских платежных агентов (субагентов) (индикатор 1.25) частично могут входить в состав индикаторов 1.21, 1.22, 1.23 и 1.24. В соответствии с определением банкомата (пункт 28 статьи 3 Федерального закона от 27.06.2011 № 161-ФЗ "О национальной платежной системе") все устройства банковских платежных агентов (за исключением касс) относятся к категории банкоматов (до 2016 года банкоматы и платежные терминалы).</t>
  </si>
  <si>
    <t xml:space="preserve">ИНДИКАТОРЫ ФИНАНСОВОЙ ДОСТУПНОСТИ ЗА 2020 год </t>
  </si>
  <si>
    <t xml:space="preserve">По индикатору 1.27 представлены данные без учета электронных терминалов полевых учреждений Банка России, установленных в организациях торговли (услуг) (POS-терминалов). </t>
  </si>
  <si>
    <t>Индикатор 1.36: по данным КО - членов Рабочей группы при Банке России по реализации пилотного проекта по предоставлению услуг по выдаче держателям платежных карт наличных денег в ТСП. Без учета точек cash-out, расположенных в торговой сети "Вкусвилл".</t>
  </si>
  <si>
    <t>Индикатор 1.39: включаются платежные карты, выданные на территории данного региона.</t>
  </si>
  <si>
    <t>1.21.</t>
  </si>
  <si>
    <t>1.22.</t>
  </si>
  <si>
    <t>1.23.</t>
  </si>
  <si>
    <t>1.24.</t>
  </si>
  <si>
    <t>1.25.</t>
  </si>
  <si>
    <t>1.26.</t>
  </si>
  <si>
    <t>1.27.</t>
  </si>
  <si>
    <t>1.28.</t>
  </si>
  <si>
    <t>1.29.</t>
  </si>
  <si>
    <t>1.30.</t>
  </si>
  <si>
    <t>1.31.</t>
  </si>
  <si>
    <t>1.32.</t>
  </si>
  <si>
    <t>1.33.</t>
  </si>
  <si>
    <t>1.34.</t>
  </si>
  <si>
    <t>1.35.</t>
  </si>
  <si>
    <t>1.36.</t>
  </si>
  <si>
    <t>1.39.</t>
  </si>
  <si>
    <t>Количество субъектов МСП представлено согласно сведениям Единого реестра субъектов МСП Федеральной налоговой службы. Информация за 2019 и за 2020 годы представлена по состоянию на 10.01.2020 и на 10.01.2021 соответственно.</t>
  </si>
  <si>
    <t>Количество жалоб потребителей финансовых услуг, связанных с деятельностью брокеров</t>
  </si>
  <si>
    <t>Количество жалоб потребителей финансовых услуг, связанных с деятельностью профессиональных участников рынка ценных бумаг-некредитных финансовых организаций, в т.ч.:</t>
  </si>
  <si>
    <t>2.       </t>
  </si>
  <si>
    <t>Востребованность финансовых услуг</t>
  </si>
  <si>
    <t>Счета</t>
  </si>
  <si>
    <t>Счета физических лиц</t>
  </si>
  <si>
    <t>2.1.</t>
  </si>
  <si>
    <t>Опрос</t>
  </si>
  <si>
    <t xml:space="preserve">2.2.  </t>
  </si>
  <si>
    <t>Количество активных счетов, открытых физическим лицам, по которым с начала отчетного года проводились операции по списанию денежных средств</t>
  </si>
  <si>
    <t>2.2.1.    </t>
  </si>
  <si>
    <t>в расчете на 1 тыс. человек взрослого населения</t>
  </si>
  <si>
    <t>2.3.</t>
  </si>
  <si>
    <t>Количество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т.ч.:</t>
  </si>
  <si>
    <t>через сеть "Интернет"</t>
  </si>
  <si>
    <t>посредством сообщений с использованием абонентских устройств мобильной связи</t>
  </si>
  <si>
    <t>Доля счетов, открытых физическим лицам, по которым с начала отчетного года проводились операции по списанию денежных средств, доступ к которым предоставлен дистанционным способом, в общем количестве счетов, открытых физическим лицам, которые могут быть использованы для проведения платежей</t>
  </si>
  <si>
    <t>Размещение денежных средств</t>
  </si>
  <si>
    <t>Размещение денежных средств физическими лицами</t>
  </si>
  <si>
    <t>2.4.</t>
  </si>
  <si>
    <t>Количество физических лиц - сберегателей в НФО (МФО, КПК в СРО, СКПК), в т.ч.:</t>
  </si>
  <si>
    <t>2.4.1.</t>
  </si>
  <si>
    <t>не являющихся учредителями (членами, участниками, акционерами), предоставивших МФО (МФК) денежные средства по действующим договорам займа</t>
  </si>
  <si>
    <t>2.4.2.</t>
  </si>
  <si>
    <t>пайщиков КПК в СРО (без учета возможного членства в нескольких КПК)</t>
  </si>
  <si>
    <t>2.4.3.</t>
  </si>
  <si>
    <t xml:space="preserve">пайщиков СКПК </t>
  </si>
  <si>
    <t>Количество действующих договоров привлечения денежных средств от физических лиц в КПК в СРО</t>
  </si>
  <si>
    <t>2.6.</t>
  </si>
  <si>
    <t>Количество договоров на ведение индивидуальных инвестиционных счетов в организациях - профессиональных участниках рынка ценных бумаг</t>
  </si>
  <si>
    <t>в расчете на 10 тыс. человек взрослого населения</t>
  </si>
  <si>
    <t>Ед. / 10 тыс. человек взрослого населения</t>
  </si>
  <si>
    <t>Количество договоров на ведение индивидуальных инвестиционных счетов в некредитных финансовых организациях - профессиональных участниках рынка ценных бумаг</t>
  </si>
  <si>
    <t>Количество договоров на ведение индивидуальных инвестиционных счетов в кредитных организациях-профессиональных участниках рынка ценных бумаг</t>
  </si>
  <si>
    <t>2.7.</t>
  </si>
  <si>
    <t>Количество физических лиц, предоставивших МФО денежные средства по договорам займа, в т.ч.:</t>
  </si>
  <si>
    <t>2.7.1.</t>
  </si>
  <si>
    <t>2.7.2.</t>
  </si>
  <si>
    <t>2.8.</t>
  </si>
  <si>
    <t>Количество заключенных договоров привлечения денежных средств от физических лиц в КПК в СРО</t>
  </si>
  <si>
    <t>2.9.</t>
  </si>
  <si>
    <t>Количество заключенных договоров привлечения денежных средств от физических лиц-членов и юридических лиц-членов СКПК</t>
  </si>
  <si>
    <t>2.10.</t>
  </si>
  <si>
    <t>Количество заключенных договоров (без учета прекращенных договоров) на ведение индивидуальных инвестиционных счетов в организациях - 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</si>
  <si>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</si>
  <si>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Количество заключенных договоров (без учета прекращенных договоров) на ведение индивидуальных инвестиционных счетов в кредитных организациях-профессиональных участниках рынка ценных бумаг</t>
  </si>
  <si>
    <t>2.11.</t>
  </si>
  <si>
    <t>Денежные средства, переданные по договорам на ведение индивидуальных инвестиционных счетов</t>
  </si>
  <si>
    <t>в расчете на 1 человека взрослого населения</t>
  </si>
  <si>
    <t>Руб. / 1 чел. взрослого населения</t>
  </si>
  <si>
    <t>Денежные средства, переданные по договорам на ведение индивидуальных инвестиционных счетов в некредитных финансовых организациях-профессиональных участниках рынка ценных бумаг</t>
  </si>
  <si>
    <t>Денежные средства, переданные по договорам на ведение индивидуальных инвестиционных счетов в кредитных организациях-профессиональных участниках рынка ценных бумаг</t>
  </si>
  <si>
    <t>Обязательства НФО перед физическими лицами по размещенным средствам в МФО, КПК в СРО и СКПК в форме договора займа, в т.ч.:</t>
  </si>
  <si>
    <t>МФО, в т.ч.:</t>
  </si>
  <si>
    <t>2.13.3.</t>
  </si>
  <si>
    <t xml:space="preserve">СКПК </t>
  </si>
  <si>
    <t>Обязательства финансовых организаций перед физическими лицами по вкладам в КО, размещенным средствам в НФО (в форме договора займа)</t>
  </si>
  <si>
    <t xml:space="preserve">в расчете на 1 человека взрослого населения </t>
  </si>
  <si>
    <t>Тыс. руб. / 1 чел. взрослого населения</t>
  </si>
  <si>
    <t>в отношении к ВВП</t>
  </si>
  <si>
    <t>Объем средств, размещенных физическими лицами в МФО и КПК в СРО в форме договора займа, в т.ч.:</t>
  </si>
  <si>
    <t>Объем привлеченных средств от физических лиц-членов и юридических лиц-членов СКПК</t>
  </si>
  <si>
    <t>Количество субъектов малого и среднего предпринимательства - сберегателей в НФО (МФО, КПК в СРО, СКПК), в т.ч.:</t>
  </si>
  <si>
    <t xml:space="preserve">не являющихся учредителями (членами, участниками, акционерами), предоставивших МФО денежные средства по договорам займа, в т.ч. </t>
  </si>
  <si>
    <t>не являющихся учредителями (членами, участниками, акционерами), предоставивших МФК денежные средства по договорам займа</t>
  </si>
  <si>
    <t>не являющихся учредителями (членами, участниками, акционерами), предоставивших МКК денежные средства по договорам займа</t>
  </si>
  <si>
    <t>2.18.        </t>
  </si>
  <si>
    <t>Количество действующих договоров привлечения денежных средств от субъектов малого и среднего предпринимательства - пайщиков КПК в СРО</t>
  </si>
  <si>
    <t>2.19.</t>
  </si>
  <si>
    <t>Количество субъектов малого и среднего предпринимательства, предоставивших МФО денежные средства по договорам займа, в т.ч.:</t>
  </si>
  <si>
    <t xml:space="preserve">МФК </t>
  </si>
  <si>
    <t xml:space="preserve"> МКК </t>
  </si>
  <si>
    <t>2.20.</t>
  </si>
  <si>
    <t>Количество заключенных договоров привлечения денежных средств от субъектов малого и среднего предпринимательства - пайщиков КПК в СРО</t>
  </si>
  <si>
    <t>Обязательства НФО перед субъектами малого и среднего предпринимательства по размещенным средствам в МФО, КПК в СРО и СКПК в форме договора займа, в т.ч.:</t>
  </si>
  <si>
    <t xml:space="preserve"> СКПК </t>
  </si>
  <si>
    <t>2.23.        </t>
  </si>
  <si>
    <t>Объем средств, размещенных субъектами малого и среднего предпринимательства в МФО и КПК в СРО в форме договора займа, в т.ч.:</t>
  </si>
  <si>
    <t>Кредиты / займы</t>
  </si>
  <si>
    <t>Кредиты / займы физических лиц</t>
  </si>
  <si>
    <t>2.24.</t>
  </si>
  <si>
    <t>2.24.1.</t>
  </si>
  <si>
    <t>онлайн-микрозаймы, выданные в сумме не более 30 тыс. руб. на срок не более 30 дней включительно</t>
  </si>
  <si>
    <t>2.24.2.</t>
  </si>
  <si>
    <t>не-онлайн-займы, выданные в сумме не более 30 тыс. руб. на срок не более 30 дней включительно</t>
  </si>
  <si>
    <t>другие выданные онлайн-микрозаймы</t>
  </si>
  <si>
    <t>другие займы, выданные физическим лицам</t>
  </si>
  <si>
    <t>Количество заемщиков-физических лиц по действующим договорам микрозайма в МФК, в т.ч.:</t>
  </si>
  <si>
    <t>Количество заемщиков-физических лиц по действующим договорам микрозайма в МКК, в т.ч.:</t>
  </si>
  <si>
    <t>2.25.</t>
  </si>
  <si>
    <t>2.26.</t>
  </si>
  <si>
    <t>Количество активных займов (договоров займа) физических лиц, выданных НФО (МФО, КПК в СРО и ломбардами), в т.ч.:</t>
  </si>
  <si>
    <t>ломбарды</t>
  </si>
  <si>
    <t>2.27.</t>
  </si>
  <si>
    <t>Количество активных займов (договоров займа) физических лиц, выданных МФК, в т.ч.:</t>
  </si>
  <si>
    <t>Количество активных займов (договоров займа) физических лиц, выданных МКК, в т.ч.:</t>
  </si>
  <si>
    <t>2.28.3.</t>
  </si>
  <si>
    <t>Количество выданных займов физическим лицам НФО (МФО, КПК в СРО и ломбардами), в т.ч.:</t>
  </si>
  <si>
    <t>Количество выданных займов физическим лицам МФК, в т.ч.:</t>
  </si>
  <si>
    <t>2.31.</t>
  </si>
  <si>
    <t>Количество выданных займов физическим лицам МКК, в т.ч.:</t>
  </si>
  <si>
    <t>2.31.1.</t>
  </si>
  <si>
    <t>2.31.2.</t>
  </si>
  <si>
    <t>2.31.3.</t>
  </si>
  <si>
    <t>2.31.4.</t>
  </si>
  <si>
    <t>2.32.</t>
  </si>
  <si>
    <t>2.32.1.</t>
  </si>
  <si>
    <t>Просроченная задолженность по кредитам, предоставленным КО физическим лицам</t>
  </si>
  <si>
    <t>2.34.4.</t>
  </si>
  <si>
    <t>2.35.</t>
  </si>
  <si>
    <t>2.35.1.</t>
  </si>
  <si>
    <t>2.35.2.</t>
  </si>
  <si>
    <t>2.35.3.</t>
  </si>
  <si>
    <t>2.35.4.</t>
  </si>
  <si>
    <t>Задолженность по основному долгу по займам физическим лицам, выданным НФО (МФО, КПК в СРО, СКПК и ломбардами), в т.ч.:</t>
  </si>
  <si>
    <t>МФО, в т.ч.</t>
  </si>
  <si>
    <t>другим выданным онлайн-микрозаймам</t>
  </si>
  <si>
    <t>другим займам, выданным физическим лицам</t>
  </si>
  <si>
    <t>Просроченная задолженность по основному долгу по займам физическим лицам, выданным МФО</t>
  </si>
  <si>
    <t>Просроченная задолженность по основному долгу по займам физическим лицам, выданным КПК в СРО</t>
  </si>
  <si>
    <t>Просроченная задолженность по основному долгу по займам физическим и юридическим лицам, выданным СКПК</t>
  </si>
  <si>
    <t>Задолженность по основному долгу по займам физическим лицам, выданным МФК, в т.ч.:</t>
  </si>
  <si>
    <t>Просроченная задолженность по основному долгу по займам физическим лицам, выданным МФК</t>
  </si>
  <si>
    <t>Задолженность по основному долгу по займам физическим лицам, выданным МКК, в т.ч.:</t>
  </si>
  <si>
    <t>Просроченная задолженность по основному долгу по займам физическим лицам, выданным МКК</t>
  </si>
  <si>
    <t>2.36.</t>
  </si>
  <si>
    <t>Задолженность по основному долгу по кредитам / займам физическим лицам, выданным КО и НФО (МФО, КПК в СРО, СКПК и ломбардами)</t>
  </si>
  <si>
    <t>2.36.2.</t>
  </si>
  <si>
    <t>Объем выданных займов физическим лицам НФО (МФО, КПК в СРО и ломбардами), в т.ч.:</t>
  </si>
  <si>
    <t>Объем выданных займов физическим лицам МФК, в т.ч.:</t>
  </si>
  <si>
    <t>Объем выданных займов физическим лицам МКК, в т.ч.:</t>
  </si>
  <si>
    <t>2.40.1.</t>
  </si>
  <si>
    <t>2.40.2.</t>
  </si>
  <si>
    <t>2.41.</t>
  </si>
  <si>
    <t>Сумма предоставленных займов физическим лицам-членам СКПК и юридическим лицам-членам СКПК</t>
  </si>
  <si>
    <t>Объем кредитов, предоставленных КО физическим лицам-резидентам, и займов, предоставленных НФО физическим лицам (МФО, КПК в СРО и ломбардами)</t>
  </si>
  <si>
    <t>2.43.</t>
  </si>
  <si>
    <t>Количество субъектов малого и среднего предпринимательства, имеющих задолженность (включая просроченную) в КО, в т.ч.:</t>
  </si>
  <si>
    <t>ИП</t>
  </si>
  <si>
    <t>Количество субъектов малого и среднего предпринимательства, имеющих просроченную задолженность в КО, в т.ч.:</t>
  </si>
  <si>
    <t>2.44.</t>
  </si>
  <si>
    <t>Количество заемщиков-субъектов малого и среднего предпринимательства по действующим договорам микрозайма в МФО, в т.ч.:</t>
  </si>
  <si>
    <t>2.44.1.</t>
  </si>
  <si>
    <t>2.45.</t>
  </si>
  <si>
    <t>Количество заемщиков-субъектов малого и среднего предпринимательства по действующим договорам микрозайма в МФК, в т.ч.:</t>
  </si>
  <si>
    <t>2.46.</t>
  </si>
  <si>
    <t>Количество заемщиков-субъектов малого и среднего предпринимательства по действующим договорам микрозайма в МКК, в т.ч.:</t>
  </si>
  <si>
    <t>Количество непогашенных займов субъектов малого и среднего предпринимательства, выданных НФО (МФО и КПК в СРО), в т.ч.:</t>
  </si>
  <si>
    <t>по займам ИП</t>
  </si>
  <si>
    <t>2.48.</t>
  </si>
  <si>
    <t>Количество непогашенных займов субъектов малого и среднего предпринимательства, выданных МКК, в т.ч.:</t>
  </si>
  <si>
    <t>2.48.1.</t>
  </si>
  <si>
    <t>2.49.</t>
  </si>
  <si>
    <t>Количество непогашенных займов субъектов малого и среднего предпринимательства, выданных МФК, в т.ч.:</t>
  </si>
  <si>
    <t>2.49.1.</t>
  </si>
  <si>
    <t>2.50.</t>
  </si>
  <si>
    <t>2.51.</t>
  </si>
  <si>
    <t>Количество кредитов, предоставленных КО субъектам малого и среднего предпринимательства, в т.ч.:</t>
  </si>
  <si>
    <r>
      <t>Количество выданных МФО и КПК в СРО займов субъектам малого и среднего предпринимательства,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</si>
  <si>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2.53.</t>
  </si>
  <si>
    <t>Количество выданных МФК займов субъектам малого и среднего предпринимательства, в т.ч.:</t>
  </si>
  <si>
    <t>2.53.1.</t>
  </si>
  <si>
    <t>2.54.</t>
  </si>
  <si>
    <t>Количество выданных МКК займов субъектам малого и среднего предпринимательства, в т.ч.:</t>
  </si>
  <si>
    <t>2.54.1.</t>
  </si>
  <si>
    <t>2.55.</t>
  </si>
  <si>
    <t>2.55.1.</t>
  </si>
  <si>
    <t>по кредитам, предоставленным ИП</t>
  </si>
  <si>
    <t>Просроченная задолженность по кредитам, предоставленным КО субъектам малого и среднего предпринимательства, в т.ч.:</t>
  </si>
  <si>
    <t>Доля задолженности по кредитам, предоставленным КО субъектам малого и среднего предпринимательства, в задолженности по кредитам, предоставленным КО юридическим лицам и ИП</t>
  </si>
  <si>
    <r>
      <t>Задолженность по основному долгу по займам субъектов малого и среднего предпринимательства, выданных НФО (МФО, КПК в СРО, СКПК),</t>
    </r>
    <r>
      <rPr>
        <vertAlign val="superscript"/>
        <sz val="16"/>
        <color theme="1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>в т.ч.:</t>
    </r>
  </si>
  <si>
    <t>2.56.1.1.</t>
  </si>
  <si>
    <t>Просроченная задолженность по основному долгу по займам субъектам малого и среднего предпринимательства, выданным МФО</t>
  </si>
  <si>
    <t xml:space="preserve">2.56.2.  </t>
  </si>
  <si>
    <t>Просроченная задолженность по основному долгу по займам субъектам малого и среднего предпринимательства, выданным КПК в СРО</t>
  </si>
  <si>
    <t>2.57.</t>
  </si>
  <si>
    <t>Задолженность по основному долгу по займам субъектов малого и среднего предпринимательства, выданных МФК, в т.ч.:</t>
  </si>
  <si>
    <t>2.57.1.</t>
  </si>
  <si>
    <t>Просроченная задолженность по основному долгу по займам субъектам малого и среднего предпринимательства, выданным МФК</t>
  </si>
  <si>
    <t>2.58.</t>
  </si>
  <si>
    <t>Задолженность по основному долгу по займам субъектов малого и среднего предпринимательства, выданных МКК, в т.ч.:</t>
  </si>
  <si>
    <t>2.58.1.</t>
  </si>
  <si>
    <t>Просроченная задолженность по основному долгу по займам субъектам малого и среднего предпринимательства, выданным МКК</t>
  </si>
  <si>
    <t>2.59.</t>
  </si>
  <si>
    <t>Задолженность по кредитам / займам, предоставленным КО и НФО (МФО, КПК в СРО и СКПК ) субъектам малого и среднего предпринимательства</t>
  </si>
  <si>
    <t>в расчете на 1 субъекта малого и среднего предпринимательства</t>
  </si>
  <si>
    <t>Тыс. руб. / 1 субъект малого и среднего предпринимательства</t>
  </si>
  <si>
    <t>2.60.</t>
  </si>
  <si>
    <t>2.60.1.</t>
  </si>
  <si>
    <t>кредиты, предоставленные ИП</t>
  </si>
  <si>
    <t>Объем выданных займов субъектам малого и среднего предпринимательства НФО (МФО и КПК в СРО), в т.ч.:</t>
  </si>
  <si>
    <t>Объем выданных займов субъектам малого и среднего предпринимательства МФК, в т.ч.:</t>
  </si>
  <si>
    <t>Объем выданных займов субъектам малого и среднего предпринимательства МКК, в т.ч.:</t>
  </si>
  <si>
    <t>2.62.     </t>
  </si>
  <si>
    <t>Объем кредитов / займов, предоставленных субъектам малого и среднего предпринимательства КО и НФО (МФО и КПК в СРО)</t>
  </si>
  <si>
    <t>Платежные услуги</t>
  </si>
  <si>
    <t>2.63.</t>
  </si>
  <si>
    <t>2.64.</t>
  </si>
  <si>
    <t>2.65.</t>
  </si>
  <si>
    <t>Ед. / 1 чел. взрослого населения</t>
  </si>
  <si>
    <t>2.66.</t>
  </si>
  <si>
    <t xml:space="preserve">2.67.1.  </t>
  </si>
  <si>
    <t>2.68.</t>
  </si>
  <si>
    <t>Доля безналичных платежей за товары (работы, услуги) в совокупном объеме розничной торговли, общественного питания и платных услуг населению, в т.ч.:</t>
  </si>
  <si>
    <t>доля платежей с использованием платежных карт эмитентов-резидентов и нерезидентов на территории России/региона</t>
  </si>
  <si>
    <t>Количество платежных карт, эмитированных российскими КО, с использованием которых в течение IV квартала отчетного года совершались операции, в т.ч.:</t>
  </si>
  <si>
    <t>расчетных карт</t>
  </si>
  <si>
    <t>кредитных карт</t>
  </si>
  <si>
    <t>2.69.</t>
  </si>
  <si>
    <t>2.69.1.</t>
  </si>
  <si>
    <t>2.70.</t>
  </si>
  <si>
    <t>Страхование</t>
  </si>
  <si>
    <t xml:space="preserve">Количество действующих договоров добровольного страхования жизни </t>
  </si>
  <si>
    <t>2.71.1.</t>
  </si>
  <si>
    <t>Количество действующих договоров страхования иного, чем добровольное страхование жизни (за исключением обязательного медицинского страхования), в т.ч.:</t>
  </si>
  <si>
    <t>добровольное личное страхование (кроме страхования жизни)</t>
  </si>
  <si>
    <t>добровольное страхование имущества</t>
  </si>
  <si>
    <t>добровольное страхование гражданской ответственности</t>
  </si>
  <si>
    <t>добровольное страхование предпринимательских рисков</t>
  </si>
  <si>
    <t>добровольное страхование финансовых рисков</t>
  </si>
  <si>
    <t>обязательное личное страхование</t>
  </si>
  <si>
    <t>обязательное имущественное страхование</t>
  </si>
  <si>
    <t>2.74.</t>
  </si>
  <si>
    <t>Сумма страховых резервов по страхованию жизни, сформированных страховщиками</t>
  </si>
  <si>
    <t>2.75.1.</t>
  </si>
  <si>
    <t>Сумма страховых резервов по страхованию иному, чем страхование жизни, сформированных страховщиками</t>
  </si>
  <si>
    <t xml:space="preserve">2.76.1.  </t>
  </si>
  <si>
    <t>Количество заемщиков-физических лиц по действующим договорам займа в НФО (МФО и ломбардах), в т.ч.:</t>
  </si>
  <si>
    <t>2.26.1.</t>
  </si>
  <si>
    <t>2.26.2.</t>
  </si>
  <si>
    <t>2.30.1.1.</t>
  </si>
  <si>
    <t>2.30.1.2.</t>
  </si>
  <si>
    <t>2.30.1.3.</t>
  </si>
  <si>
    <t>2.30.1.4.</t>
  </si>
  <si>
    <t>2.32.2.</t>
  </si>
  <si>
    <t>2.32.3.</t>
  </si>
  <si>
    <t>2.32.4.</t>
  </si>
  <si>
    <t>2.33.</t>
  </si>
  <si>
    <t>2.36.1.</t>
  </si>
  <si>
    <t xml:space="preserve">2.37.1.  </t>
  </si>
  <si>
    <t>2.38.</t>
  </si>
  <si>
    <t>2.41.1.</t>
  </si>
  <si>
    <t>2.44.2.</t>
  </si>
  <si>
    <t>1.20.1.</t>
  </si>
  <si>
    <t>1.20.2.</t>
  </si>
  <si>
    <t>Значения для показателей отчетности финансовых организаций представлены на 01.01.2020 (за 2019 год) / Результаты опроса, проведенного в мае 2019 года [2,3,4]</t>
  </si>
  <si>
    <t>Значения для показателей отчетности финансовых организаций представлены на 01.01.2021 (за 2020 год) / Результаты опроса, проведенного в мае 2021 года [2,3,4]</t>
  </si>
  <si>
    <t>Количество банкоматов КО с функцией выдачи и/или приема наличных денег с использованием платежных карт (их реквизитов) [7]</t>
  </si>
  <si>
    <t>Количество банкоматов КО с функцией выдачи наличных денег с использованием платежных карт (их реквизитов) [7]</t>
  </si>
  <si>
    <t>Количество банкоматов КО с функцией приема наличных денег c использованием платежных карт (их реквизитов) [7]</t>
  </si>
  <si>
    <t>Количество банкоматов КО с функцией приема наличных денег без использования платежных карт (их реквизитов) (до 2016 года - платежные терминалы КО) [7,8]</t>
  </si>
  <si>
    <t>Количество банкоматов банковских платежных агентов (субагентов) [7,9]</t>
  </si>
  <si>
    <t>Количество платежных терминалов платежных агентов (операторов по приему платежей и платежных субагентов) [7]</t>
  </si>
  <si>
    <t>Количество электронных терминалов, установленных в организациях торговли (услуг) (POS-терминалов) [7,10]</t>
  </si>
  <si>
    <t>Количество касс банковских платежных агентов (субагентов) [7]</t>
  </si>
  <si>
    <t>Количество касс платежных агентов (операторов по приему платежей и платежных субагентов) [7]</t>
  </si>
  <si>
    <t>Количество офисов (филиалов и отделений) организаций федеральной почтовой связи, оказывающих платежные услуги (включая почтовые переводы) [7,11]</t>
  </si>
  <si>
    <t>Количество отделений почтовой связи, в которых осуществляются отдельные банковские операции (в том числе снятие и внесение наличных денежных средств) [12]</t>
  </si>
  <si>
    <t>Количество отделений почтовой связи, в которых возможен прием документов на открытие банковского счета [12]</t>
  </si>
  <si>
    <t>Количество удаленных точек обслуживания с работниками кредитных организаций [13]</t>
  </si>
  <si>
    <t>Количество удаленных точек обслуживания с агентами кредитных организаций [13]</t>
  </si>
  <si>
    <t>Количество удаленных точек обслуживания с партнерами кредитных организаций [13]</t>
  </si>
  <si>
    <t>Количество точек с возможностью предоставления держателям платежных карт услуг по выдаче наличных денег в организациях торговли (услуг) - банковских платежных агентах с использованием POS-терминалов [14]</t>
  </si>
  <si>
    <t>Количество платежных карт, эмитированных российскими КО [15]</t>
  </si>
  <si>
    <t>Количество счетов (вкладов) физических лиц и индивидуальных предпринимателей, подлежащих страхованию, с ненулевыми остатками в КО-участниках системы страхования вкладов [16]</t>
  </si>
  <si>
    <t>Количество счетов (вкладов) физических лиц и индивидуальных предпринимателей, подлежащих страхованию, с остатком более 1 тыс. руб. в КО-участниках системы страхования вкладов [16]</t>
  </si>
  <si>
    <t xml:space="preserve">1.42. </t>
  </si>
  <si>
    <t>Доля взрослого населения, имеющего возможность мгновенно (в течение 15 минут) совершить перевод (путем доступа к банковскому счету или без него)</t>
  </si>
  <si>
    <t>% от опрошенных</t>
  </si>
  <si>
    <t>1.42.1.</t>
  </si>
  <si>
    <t>с помощью мобильного телефона, с использованием спутниковой связи или Интернет</t>
  </si>
  <si>
    <t>1.42.2.</t>
  </si>
  <si>
    <t>с помошью мобильного телефона или с использованием спутниковой связи</t>
  </si>
  <si>
    <t xml:space="preserve">Индикатор 2.1: доля респондентов из числа взрослого населения, положительно ответивших на вопрос об использовании не менее одного открытого счета в КО, включая счета по вкладам.
Показатель также замерялся и в мае 2020 года в рамках опроса, проведенного Фондом "Общественное мнение" по заказу Банка России в рамках исследования инфляционных ожиданий и потребительских настроений населения, и составил для: РФ - 86,20%; ЦФО - 89,46%; СЗФО -  88,07%; ЮФО - 91,24%; СКФО - 83,58%; ПФО - 83,21%; УФО - 85,51%; СФО - 79,55%; ДВФО - 83,72%.
</t>
  </si>
  <si>
    <t>Доля взрослого населения, интенсивно использующего счета физических лиц в КО [18]</t>
  </si>
  <si>
    <t>Доля взрослого населения, использующего не менее одного открытого счета физического лица в КО c учетом счетов по вкладам [17]</t>
  </si>
  <si>
    <t>Индикатор 2.3: доля респондентов, положительно ответивших на вопрос о проведении 3 и более операций в месяц по счетам, открытым на основании договора банковского счета или договора банковского вклада, которые могут использоваться для проведения платежей.</t>
  </si>
  <si>
    <t>2.14.</t>
  </si>
  <si>
    <t>2.14.1.</t>
  </si>
  <si>
    <t>2.14.2.1.</t>
  </si>
  <si>
    <t>2.14.2.2.</t>
  </si>
  <si>
    <t>2.14.2.2.1.</t>
  </si>
  <si>
    <t>2.14.2.2.2.</t>
  </si>
  <si>
    <t>2.14.2.2.3.</t>
  </si>
  <si>
    <t>2.14.2.</t>
  </si>
  <si>
    <t>инвестиционное страхование жизни</t>
  </si>
  <si>
    <t>2.14.3.</t>
  </si>
  <si>
    <t>2.14.3.1.</t>
  </si>
  <si>
    <t>ИИС</t>
  </si>
  <si>
    <t>2.14.3.2.</t>
  </si>
  <si>
    <t>брокерские счета</t>
  </si>
  <si>
    <t>2.14.3.3.</t>
  </si>
  <si>
    <t>ПИФ</t>
  </si>
  <si>
    <t>НФО, в т.ч.:</t>
  </si>
  <si>
    <t>КО и/или НФО, в т.ч.:</t>
  </si>
  <si>
    <t>на ИИС и/или брокерских счетах и/или в ПИФ, в т.ч.:</t>
  </si>
  <si>
    <t>Доля взрослого населения, имеющего вклады в КО и/или размещенные средств в НФО (МФО, КПК или СКПК) в форме договора займа и/или инвестиционное страхование жизни и/или на ИИС и/или брокерских счетах и/или в ПИФ, в т.ч.: [19]</t>
  </si>
  <si>
    <t>В ответах респондентов "пользование" вкладами (депозитами) или иными размещенными средствами могло включать не только непосредственное размещение денежных средств, но и просто владение ими или даже их закрытие (прекращения действия договора).</t>
  </si>
  <si>
    <t>Доля взрослого населения, пользующегося вкладами в КО и/или услугами по размещению средств в НФО (МФО, КПК или СКПК) в форме договора займа и/или инвестиционное страхование жизни и/или на ИИС и/или на брокерских счетах и/или в ПИФ [19]</t>
  </si>
  <si>
    <t>2.12.</t>
  </si>
  <si>
    <t>2.12.2.</t>
  </si>
  <si>
    <t>2.12.3.</t>
  </si>
  <si>
    <t>2.20.1</t>
  </si>
  <si>
    <t>Обязательства КО перед физическими лицами по вкладам [16]</t>
  </si>
  <si>
    <t>Доля взрослого населения, имеющего размещенные средства в КО, НФО (МФО, КПК или СКПК), средства на ИИС и остатки на счетах в банках в сумме, позволяющей в течение месяца сохранять 100%-ный уровень расходов [20]</t>
  </si>
  <si>
    <t>Доля взрослого населения, имеющего размещенные средства в КО и остатки на счетах в банках в сумме, позволяющей в течение месяца сохранять 100%-ный уровень расходов [20]</t>
  </si>
  <si>
    <t>Размещение денежных средств субъектами малого и среднего предпринимательства [21]</t>
  </si>
  <si>
    <t>Обязательства КО перед индивидуальными предпринимателями по вкладам [16]</t>
  </si>
  <si>
    <t>Задолженность по основному долгу по кредитам физическим лицам, выданным КО [16], [22]</t>
  </si>
  <si>
    <t>Кредиты / займы субъектам малого и среднего предпринимательства [21]</t>
  </si>
  <si>
    <t>Доля субъектов малого и среднего предпринимательства, имеющих депозиты в КО и/или размещенные средства в НФО (МФО, КПК или СКПК), в т.ч.:</t>
  </si>
  <si>
    <t>Доля субъектов малого и среднего предпринимательства, пользующаяся депозитами в КО и/или услугами по размещению средств в НФО (МФО, КПК или СКПК) в форме договора займа, в т.ч.:</t>
  </si>
  <si>
    <t>Доля взрослого населения, имеющего один и более непогашенный кредит / заем в КО и/или НФО (МФО, КПК, СКПК или ломбарде), в т.ч.:</t>
  </si>
  <si>
    <t>2.39.1.</t>
  </si>
  <si>
    <t>2.39.2.</t>
  </si>
  <si>
    <t>Доля взрослого населения, пользующегося кредитом / займом в КО и/или НФО (МФО, КПК, СКПК или ломбарде), в т.ч.:</t>
  </si>
  <si>
    <t>Объем кредитов, предоставленных КО физическим лицам-резидентам [22]</t>
  </si>
  <si>
    <t>2.56.</t>
  </si>
  <si>
    <t>2.56.1.</t>
  </si>
  <si>
    <t>лизинг</t>
  </si>
  <si>
    <t>факторинг</t>
  </si>
  <si>
    <t>Доля субъектов малого и среднего предпринимательства, имеющих один и более непогашенный кредит / заем в КО и/или НФО (МФО, КПК или СКПК) и/или для которых открыта кредитная линия в КО, в т.ч.:</t>
  </si>
  <si>
    <t>Учитывая потребительские кредиты / займы на имя физического лица, по факту использующиеся на развитие бизнеса</t>
  </si>
  <si>
    <t>лизинга</t>
  </si>
  <si>
    <t>факторинга</t>
  </si>
  <si>
    <t>Доля субъектов малого и среднего предпринимательства, пользующихся услугами лизинга и/или факторинга в настоящий момент (на дату проведения опроса), в т.ч.:</t>
  </si>
  <si>
    <t>Задолженность по кредитам, предоставленным КО субъектам малого и среднего предпринимательства, в т.ч. [22]:</t>
  </si>
  <si>
    <t>Объем кредитов, предоставленных КО субъектам малого и среднего предпринимательства, в т.ч. [22]:</t>
  </si>
  <si>
    <t>Доля субъектов малого и среднего предпринимательства, пользовавшихся кредитом в КО и/или займом в НФО (МФО, КПК или СКПК) и/или кредитной линией в КО и/или лизингом и/или факторингом, в т.ч.:</t>
  </si>
  <si>
    <t>КО и/или НФО (МФО, КПК или СКПК), в т.ч.:</t>
  </si>
  <si>
    <t>2.60.2.</t>
  </si>
  <si>
    <t>лизинг и/или факторинг, в т.ч.:</t>
  </si>
  <si>
    <t>2.73.</t>
  </si>
  <si>
    <t>Доля взрослого населения, использующего дистанционный доступ к банковским счетам для осуществления перевода денежных средств в отчетном периоде (интернет – банкинг и / или мобильный банкинг)</t>
  </si>
  <si>
    <t>Интернет - банкинг через стационарный компьютер / ноутбук и / или мобильное устройство</t>
  </si>
  <si>
    <t xml:space="preserve">Интернет - банкинг через стационарный компьютер / ноутбук </t>
  </si>
  <si>
    <t>Интернет - банкинг через мобильное устройство</t>
  </si>
  <si>
    <t>Мобильный банкинг через приложение и / или смс-команды</t>
  </si>
  <si>
    <t>Мобильный банкинг через приложение</t>
  </si>
  <si>
    <t>Мобильный банкинг через смс-команды</t>
  </si>
  <si>
    <t>Через Систему быстрых платежей</t>
  </si>
  <si>
    <t>интернет – банкинг через мобильное устройство, мобильный банкинг или Систему быстрых платежей</t>
  </si>
  <si>
    <t>без открытия банковского счета</t>
  </si>
  <si>
    <t>2.75.2.</t>
  </si>
  <si>
    <t>Доля субъектов малого и среднего предпринимательства, использующих дистанционный доступ к банковским счетам, которые могут использоваться для осуществления перевода денежных средств в отчетном периоде (интернет – банкинг и/или мобильный банкинг)</t>
  </si>
  <si>
    <t>Доля взрослого населения, использующего мобильное устройство для осуществления перевода денежных средств в отчетном периоде [23]</t>
  </si>
  <si>
    <t>Количество электронных средств платежа для перевода электронных денежных средств [24]</t>
  </si>
  <si>
    <t>Количество электронных средств платежа для перевода электронных денежных средств, с использованием которых совершались операции с начала года [24]</t>
  </si>
  <si>
    <t>Количество безналичных платежей, совершенных физическими лицами [25]</t>
  </si>
  <si>
    <t>Объем безналичных платежей, совершенных физическими лицами [25]</t>
  </si>
  <si>
    <t>Количество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[26]</t>
  </si>
  <si>
    <t>Объем платежей за товары (работы, услуги), совершенных с использованием платежных (расчетных и кредитных) карт, выданных российскими КО, на территории России [26]</t>
  </si>
  <si>
    <t>2.84.</t>
  </si>
  <si>
    <t>Доля взрослого населения, имеющего платежную карту (расчетную и / или кредитную), в т.ч.:</t>
  </si>
  <si>
    <t>2.84.1.</t>
  </si>
  <si>
    <t>Только зарплатная карта[27]</t>
  </si>
  <si>
    <t>2.84.2.</t>
  </si>
  <si>
    <t>Только расчетная (дебетовая) карта, кроме зарплатной</t>
  </si>
  <si>
    <t>Только кредитная карта</t>
  </si>
  <si>
    <t>Имеется только виртуальная платежная карта</t>
  </si>
  <si>
    <t>Имеется только расчетная (дебетовая) карта</t>
  </si>
  <si>
    <t>Имеется зарплатная карта и другая расчетная (дебетовая) карта, кроме зарплатной, но не имеется кредитная карта</t>
  </si>
  <si>
    <t>Имеется зарплатная карта и / или другая расчетная (дебетовая) карта, кроме зарплатной, а также кредитная карта</t>
  </si>
  <si>
    <t>Доля взрослого населения, получающего  денежные переводы в отчетном периоде[28]</t>
  </si>
  <si>
    <t>2.86.</t>
  </si>
  <si>
    <t>Доля взрослого населения, отправляющего  денежные переводы в отчетном периоде[28]</t>
  </si>
  <si>
    <t>2.87.</t>
  </si>
  <si>
    <t>Доля взрослого населения, осуществляющего безналичные переводы/платежи</t>
  </si>
  <si>
    <t>2.90.</t>
  </si>
  <si>
    <t>Доля субъектов малого и среднего предпринимательства, имеющих и использующих электронные терминалы, установленные в организациях торговли (услуг) (POS-терминалы), для получения платежей</t>
  </si>
  <si>
    <t>Зарплатная карта – банковская карта, предназначенная для выплаты заработной платы и других денежных начислений (премий, командировочных, материальной помощи и т.д.) сотруднику организацией, заключившей договор на обслуживание с банком в рамках зарплатного проекта.</t>
  </si>
  <si>
    <t>Доля населения, использующего добровольное страхование</t>
  </si>
  <si>
    <t>2.92.1.</t>
  </si>
  <si>
    <t>Страхование жизни</t>
  </si>
  <si>
    <t>Личное страхование</t>
  </si>
  <si>
    <t>Имущественное страхование</t>
  </si>
  <si>
    <t>Страхование гражданской ответственности</t>
  </si>
  <si>
    <t>Страхование финансовых рисков</t>
  </si>
  <si>
    <t>2.93.</t>
  </si>
  <si>
    <t>Доля населения, использующего обязательное страхование</t>
  </si>
  <si>
    <t>2.93.1.</t>
  </si>
  <si>
    <t>Медицинское страхование (ОМС) [29]</t>
  </si>
  <si>
    <t>Количество заключенных договоров добровольного страхования жизни [30]</t>
  </si>
  <si>
    <t>Количество заключенных договоров страхования иного, чем добровольное страхование жизни (за исключением обязательного медицинского страхования), в т.ч. [30]:</t>
  </si>
  <si>
    <t>Доля субъектов малого и среднего предпринимательства, использующих добровольные страховые услуги</t>
  </si>
  <si>
    <t>Доля субъектов малого и среднего предпринимательства, использующих обязательное страхование гражданской ответственности</t>
  </si>
  <si>
    <t>2.5.</t>
  </si>
  <si>
    <t>2.5.1.</t>
  </si>
  <si>
    <t>2.5.2.</t>
  </si>
  <si>
    <t>2.5.3.</t>
  </si>
  <si>
    <t>2.7.2.1</t>
  </si>
  <si>
    <t>2.7.3.</t>
  </si>
  <si>
    <t>2.7.3.1.</t>
  </si>
  <si>
    <t>2.8.1.</t>
  </si>
  <si>
    <t>2.8.2.1.</t>
  </si>
  <si>
    <t>2.8.2.2.</t>
  </si>
  <si>
    <t>2.8.2.2.1.</t>
  </si>
  <si>
    <t>2.8.2.2.2.</t>
  </si>
  <si>
    <t>2.8.2.2.3.</t>
  </si>
  <si>
    <t>2.8.2.</t>
  </si>
  <si>
    <t>2.8.3.</t>
  </si>
  <si>
    <t>2.8.3.1.</t>
  </si>
  <si>
    <t>2.8.3.2.</t>
  </si>
  <si>
    <t>2.8.3.3.</t>
  </si>
  <si>
    <t>2.9.1.</t>
  </si>
  <si>
    <t>2.9.2.</t>
  </si>
  <si>
    <t xml:space="preserve">2.12.1. </t>
  </si>
  <si>
    <t>2.13.</t>
  </si>
  <si>
    <t xml:space="preserve">2.13.1. </t>
  </si>
  <si>
    <t>2.13.2.</t>
  </si>
  <si>
    <t>2.15.</t>
  </si>
  <si>
    <t xml:space="preserve">2.16.  </t>
  </si>
  <si>
    <t>2.16.1.    </t>
  </si>
  <si>
    <t>2.16.1.1.</t>
  </si>
  <si>
    <t>2.16.1.2.</t>
  </si>
  <si>
    <t>2.16.2.    </t>
  </si>
  <si>
    <t>2.16.3.</t>
  </si>
  <si>
    <t>2.17.        </t>
  </si>
  <si>
    <t xml:space="preserve">2.17.1.  </t>
  </si>
  <si>
    <t xml:space="preserve">2.17.2.  </t>
  </si>
  <si>
    <t xml:space="preserve">2.18.1.  </t>
  </si>
  <si>
    <t>2.18.1.1.</t>
  </si>
  <si>
    <t>2.18.1.2.</t>
  </si>
  <si>
    <t xml:space="preserve">2.18.2.  </t>
  </si>
  <si>
    <t xml:space="preserve">2.21.  </t>
  </si>
  <si>
    <t>2.21.1.</t>
  </si>
  <si>
    <t>2.21.1.1.</t>
  </si>
  <si>
    <t>2.21.1.2.</t>
  </si>
  <si>
    <t>2.21.2.</t>
  </si>
  <si>
    <t>2.21.3.</t>
  </si>
  <si>
    <t>2.22.</t>
  </si>
  <si>
    <t>2.23.1.</t>
  </si>
  <si>
    <t>2.23.2.</t>
  </si>
  <si>
    <t>2.23.2.1.</t>
  </si>
  <si>
    <t>2.23.2.2.</t>
  </si>
  <si>
    <t>2.23.2.3.</t>
  </si>
  <si>
    <t>2.26.2.1.</t>
  </si>
  <si>
    <t>2.26.2.2.</t>
  </si>
  <si>
    <t>2.26.2.3.</t>
  </si>
  <si>
    <t>2.28.        </t>
  </si>
  <si>
    <t xml:space="preserve">2.28.1.  </t>
  </si>
  <si>
    <t>2.28.1.1.</t>
  </si>
  <si>
    <t>2.28.1.2.</t>
  </si>
  <si>
    <t xml:space="preserve">2.28.2.  </t>
  </si>
  <si>
    <t>2.29.        </t>
  </si>
  <si>
    <t xml:space="preserve">2.29.1.  </t>
  </si>
  <si>
    <t>2.29.1.1.</t>
  </si>
  <si>
    <t>2.29.1.2.</t>
  </si>
  <si>
    <t xml:space="preserve">2.29.2.  </t>
  </si>
  <si>
    <t>2.30.</t>
  </si>
  <si>
    <t>2.30.1.</t>
  </si>
  <si>
    <t>2.30.2.</t>
  </si>
  <si>
    <t xml:space="preserve">2.33.1.  </t>
  </si>
  <si>
    <t>2.33.1.1.</t>
  </si>
  <si>
    <t>2.33.1.2.</t>
  </si>
  <si>
    <t>2.33.1.3.</t>
  </si>
  <si>
    <t>2.33.1.4.</t>
  </si>
  <si>
    <t xml:space="preserve">2.33.2.  </t>
  </si>
  <si>
    <t xml:space="preserve">2.33.3.  </t>
  </si>
  <si>
    <t>2.34.</t>
  </si>
  <si>
    <t>2.34.1.</t>
  </si>
  <si>
    <t>2.34.2.</t>
  </si>
  <si>
    <t>2.34.3.</t>
  </si>
  <si>
    <t>2.36.2.1.</t>
  </si>
  <si>
    <t>2.36.2.2.</t>
  </si>
  <si>
    <t>2.36.2.3.</t>
  </si>
  <si>
    <t>2.36.2.4.</t>
  </si>
  <si>
    <t>2.37.        </t>
  </si>
  <si>
    <t>2.37.1.1.</t>
  </si>
  <si>
    <t>2.37.1.2.</t>
  </si>
  <si>
    <t>2.37.1.3.</t>
  </si>
  <si>
    <t>2.37.1.4.</t>
  </si>
  <si>
    <t xml:space="preserve">2.37.2.  </t>
  </si>
  <si>
    <t xml:space="preserve">2.37.3.  </t>
  </si>
  <si>
    <t>2.38.1.</t>
  </si>
  <si>
    <t>2.38.2.</t>
  </si>
  <si>
    <t>2.38.3.</t>
  </si>
  <si>
    <t>2.38.4.</t>
  </si>
  <si>
    <t>2.39.</t>
  </si>
  <si>
    <t>2.39.3.</t>
  </si>
  <si>
    <t>2.39.4.</t>
  </si>
  <si>
    <t>2.40.        </t>
  </si>
  <si>
    <t>2.40.2.1.</t>
  </si>
  <si>
    <t>2.40.2.2.</t>
  </si>
  <si>
    <t>2.40.2.3</t>
  </si>
  <si>
    <t>2.40.2.4.</t>
  </si>
  <si>
    <t>Индикаторы 1.40, 1.41, 2.15, 2.27 и 2.41: данные по федеральным округам представлены по месту регистрации КО.</t>
  </si>
  <si>
    <t>2.42.   </t>
  </si>
  <si>
    <t xml:space="preserve">2.42.1.  </t>
  </si>
  <si>
    <t>2.42.1.1.</t>
  </si>
  <si>
    <t>2.42.1.2.</t>
  </si>
  <si>
    <t>2.42.1.3.</t>
  </si>
  <si>
    <t>2.42.1.4.</t>
  </si>
  <si>
    <t>2.42.1.5.</t>
  </si>
  <si>
    <t xml:space="preserve">2.42.2.  </t>
  </si>
  <si>
    <t>2.42.2.1.</t>
  </si>
  <si>
    <t xml:space="preserve">2.42.3.  </t>
  </si>
  <si>
    <t>2.42.4.</t>
  </si>
  <si>
    <t>2.42.4.1.</t>
  </si>
  <si>
    <t>2.43.1.</t>
  </si>
  <si>
    <t>2.43.2.</t>
  </si>
  <si>
    <t>2.43.3.</t>
  </si>
  <si>
    <t>2.43.4.</t>
  </si>
  <si>
    <t>2.43.5.</t>
  </si>
  <si>
    <t>2.44.3.</t>
  </si>
  <si>
    <t>2.44.4.</t>
  </si>
  <si>
    <t>2.44.5.</t>
  </si>
  <si>
    <t xml:space="preserve">2.45.1.  </t>
  </si>
  <si>
    <t>2.45.2.</t>
  </si>
  <si>
    <t>2.47.    </t>
  </si>
  <si>
    <t xml:space="preserve">2.47.1.  </t>
  </si>
  <si>
    <t>2.47.1.1.</t>
  </si>
  <si>
    <t>2.47.1.2.</t>
  </si>
  <si>
    <t>2.47.1.3.</t>
  </si>
  <si>
    <t>2.47.1.4.</t>
  </si>
  <si>
    <t xml:space="preserve">2.47.2.  </t>
  </si>
  <si>
    <t xml:space="preserve">2.47.3.  </t>
  </si>
  <si>
    <t>2.48.2.</t>
  </si>
  <si>
    <t>2.48.3.</t>
  </si>
  <si>
    <t>2.48.4.</t>
  </si>
  <si>
    <t>2.49.2.</t>
  </si>
  <si>
    <t>2.49.3.</t>
  </si>
  <si>
    <t>2.49.4.</t>
  </si>
  <si>
    <t>2.52.</t>
  </si>
  <si>
    <t>2.52.1.</t>
  </si>
  <si>
    <t>2.52.2.</t>
  </si>
  <si>
    <t>2.52.2.1.</t>
  </si>
  <si>
    <t>2.59.1.</t>
  </si>
  <si>
    <t>2.59.2.</t>
  </si>
  <si>
    <t>2.59.2.1.</t>
  </si>
  <si>
    <t>2.59.2.2.</t>
  </si>
  <si>
    <t>2.59.2.3.</t>
  </si>
  <si>
    <t>2.59.3.</t>
  </si>
  <si>
    <t>2.61.</t>
  </si>
  <si>
    <t>2.61.1.</t>
  </si>
  <si>
    <t xml:space="preserve">2.62.1.  </t>
  </si>
  <si>
    <t>2.62.1.1.</t>
  </si>
  <si>
    <t xml:space="preserve">2.62.2.  </t>
  </si>
  <si>
    <t>2.63.1.</t>
  </si>
  <si>
    <t>2.64.1.</t>
  </si>
  <si>
    <t>2.65.1.</t>
  </si>
  <si>
    <t>2.65.2.</t>
  </si>
  <si>
    <t>2.65.3.</t>
  </si>
  <si>
    <t>2.65.3.1.</t>
  </si>
  <si>
    <t>2.65.3.2.</t>
  </si>
  <si>
    <t>2.65.3.3.</t>
  </si>
  <si>
    <t>2.65.4.</t>
  </si>
  <si>
    <t>2.65.4.1.</t>
  </si>
  <si>
    <t>2.65.4.2.</t>
  </si>
  <si>
    <t>2.66.1.</t>
  </si>
  <si>
    <t>2.66.2.</t>
  </si>
  <si>
    <t>2.66.2.1.</t>
  </si>
  <si>
    <t xml:space="preserve">2.66.3.  </t>
  </si>
  <si>
    <t>2.67.        </t>
  </si>
  <si>
    <t>2.67.1.1.</t>
  </si>
  <si>
    <t>2.67.1.2.</t>
  </si>
  <si>
    <t xml:space="preserve">2.67.2.  </t>
  </si>
  <si>
    <t>2.67.2.1.</t>
  </si>
  <si>
    <t>2.67.3.</t>
  </si>
  <si>
    <t>2.68.1.</t>
  </si>
  <si>
    <t>2.68.2.</t>
  </si>
  <si>
    <t>2.69.2.</t>
  </si>
  <si>
    <t xml:space="preserve">2.70.1.  </t>
  </si>
  <si>
    <t xml:space="preserve">2.70.2.  </t>
  </si>
  <si>
    <t>2.71.</t>
  </si>
  <si>
    <t xml:space="preserve">Индикаторы 2.41, 2.46, 2.66, 2.71: данные по федеральным округам представлены по месту нахождения заемщиков. </t>
  </si>
  <si>
    <t>2.72.        </t>
  </si>
  <si>
    <t xml:space="preserve">2.72.1.  </t>
  </si>
  <si>
    <t>2.72.1.1.</t>
  </si>
  <si>
    <t xml:space="preserve">2.72.2.  </t>
  </si>
  <si>
    <t>2.72.3.</t>
  </si>
  <si>
    <t>2.72.3.1.</t>
  </si>
  <si>
    <t>2.72.4.</t>
  </si>
  <si>
    <t>2.72.4.1.</t>
  </si>
  <si>
    <t xml:space="preserve">2.74.1.  </t>
  </si>
  <si>
    <t xml:space="preserve">2.74.1.1.      </t>
  </si>
  <si>
    <t xml:space="preserve">2.74.1.2.      </t>
  </si>
  <si>
    <t xml:space="preserve">2.74.2.  </t>
  </si>
  <si>
    <t>2.74.2.1. </t>
  </si>
  <si>
    <t xml:space="preserve">2.74.2.2.      </t>
  </si>
  <si>
    <t xml:space="preserve">2.74.3.  </t>
  </si>
  <si>
    <t>2.75.        </t>
  </si>
  <si>
    <t xml:space="preserve">В 2021 году в расчет индикатора 2.75. были включены в том числе те респонденты, которые используют СБП (не только через мобильное устройство, но и через стационарный компьютер и/или ноутбук). В анкете 2019 года вопрос о СБП не задавался. </t>
  </si>
  <si>
    <t>2.76.     </t>
  </si>
  <si>
    <t xml:space="preserve">2.76.1.1.      </t>
  </si>
  <si>
    <t xml:space="preserve">2.76.1.2.      </t>
  </si>
  <si>
    <t>2.76.2.</t>
  </si>
  <si>
    <t xml:space="preserve">2.76.2.1.     </t>
  </si>
  <si>
    <t xml:space="preserve">2.76.2.2.            </t>
  </si>
  <si>
    <t>2.77.</t>
  </si>
  <si>
    <t xml:space="preserve">2.77.1.  </t>
  </si>
  <si>
    <t>2.78.</t>
  </si>
  <si>
    <t xml:space="preserve">2.78.1.  </t>
  </si>
  <si>
    <t>Индикаторы 2.77, 2.78: включаются электронные средства платежа, выданные КО, расположенными на территории данного региона.</t>
  </si>
  <si>
    <t>2.79.</t>
  </si>
  <si>
    <t xml:space="preserve">2.79.1.  </t>
  </si>
  <si>
    <t>2.80.</t>
  </si>
  <si>
    <t xml:space="preserve">2.80.1.  </t>
  </si>
  <si>
    <t>2.81.</t>
  </si>
  <si>
    <t xml:space="preserve">2.81.1.  </t>
  </si>
  <si>
    <t>Индикаторы 2.79, 2.81: включаются операции, совершенные как на территории данного региона, так и за его пределами (в том числе за рубежом), с использованием платежных инструментов, выданных на территории данного региона.</t>
  </si>
  <si>
    <t>2.82.</t>
  </si>
  <si>
    <t xml:space="preserve">2.82.1.  </t>
  </si>
  <si>
    <t>Индикаторы 2.80, 2.82: включаются платежи за товары (работы, услуги), совершенные как на территории данного региона, так и за его пределами, с использованием платежных карт, выданных на территории данного региона.</t>
  </si>
  <si>
    <t>2.83.</t>
  </si>
  <si>
    <t>2.83.1.</t>
  </si>
  <si>
    <t>2.85.</t>
  </si>
  <si>
    <t>2.85.1.</t>
  </si>
  <si>
    <t>2.85.2.</t>
  </si>
  <si>
    <t>2.85.3.</t>
  </si>
  <si>
    <t>2.85.4.</t>
  </si>
  <si>
    <t>2.85.5.</t>
  </si>
  <si>
    <t>2.85.6.</t>
  </si>
  <si>
    <t>2.85.7.</t>
  </si>
  <si>
    <t xml:space="preserve">С 2019 года индикаторы 2.86 и 2.87 рассчитываются только по услугам без использования банковского счета.  </t>
  </si>
  <si>
    <t>2.88.</t>
  </si>
  <si>
    <t>2.89.</t>
  </si>
  <si>
    <t>2.90.1.</t>
  </si>
  <si>
    <t>2.90.2.</t>
  </si>
  <si>
    <t>2.90.3.</t>
  </si>
  <si>
    <t>2.90.4.</t>
  </si>
  <si>
    <t>2.90.5.</t>
  </si>
  <si>
    <t>2.91.</t>
  </si>
  <si>
    <t>2.91.1.</t>
  </si>
  <si>
    <t>2.91.2.</t>
  </si>
  <si>
    <t>2.91.3.</t>
  </si>
  <si>
    <t>В отношении индикатора 2.91.1 необходимо отметить, что полученное значение соответствует представлениям респондента о наличии у него полиса обязательного медицинского страхования (ОМС) в период последних 12 месяцев до даты проведения опроса.</t>
  </si>
  <si>
    <t>2.92.      </t>
  </si>
  <si>
    <t>2.94.       </t>
  </si>
  <si>
    <t>2.94.1.     </t>
  </si>
  <si>
    <t>2.94.2.</t>
  </si>
  <si>
    <t>2.94.3.  </t>
  </si>
  <si>
    <t>2.94.4.  </t>
  </si>
  <si>
    <t>2.94.5.</t>
  </si>
  <si>
    <t>2.94.6.      </t>
  </si>
  <si>
    <t>2.94.7.       </t>
  </si>
  <si>
    <t>2.95.</t>
  </si>
  <si>
    <t>2.95.1.     </t>
  </si>
  <si>
    <t>2.95.2.</t>
  </si>
  <si>
    <t>2.95.3.     </t>
  </si>
  <si>
    <t>2.95.4.</t>
  </si>
  <si>
    <t>2.95.5.      </t>
  </si>
  <si>
    <t>2.95.6.       </t>
  </si>
  <si>
    <t>2.95.7.  </t>
  </si>
  <si>
    <t>Индикаторы 2.93 и 2.95: данные по федеральным округам представлены по месту заключения договора.</t>
  </si>
  <si>
    <t>2.96.   </t>
  </si>
  <si>
    <t>2.96.1.</t>
  </si>
  <si>
    <t>2.97.        </t>
  </si>
  <si>
    <t xml:space="preserve">2.97.1.  </t>
  </si>
  <si>
    <t>2.98.</t>
  </si>
  <si>
    <t>2.99.</t>
  </si>
  <si>
    <t>% от опрошенных, имеющих активный кредит/заем</t>
  </si>
  <si>
    <t>Доля субъектов малого и среднего предпринимательства, у которых потребовали обеспечение при выдаче последнего кредита / займа в финансовых организациях за последний год[31]</t>
  </si>
  <si>
    <t>Доля взрослого населения, отказавшегося от открытия текущего счета в КО из-за его высокой стоимости</t>
  </si>
  <si>
    <t>% от тех, у кого нет счета</t>
  </si>
  <si>
    <t>Доля взрослого населения, отказавшегося от открытия срочного вклада в КО из-за низкой процентной ставки</t>
  </si>
  <si>
    <t>% от тех, кто не пользовался вкладом</t>
  </si>
  <si>
    <t>Доля взрослого населения, отказавшегося от получения кредита в КО из-за высокой стоимости (процентной ставки и других платежей)</t>
  </si>
  <si>
    <t>% от тех, кто не пользовался кредитом</t>
  </si>
  <si>
    <t>% от тех, у кого нет добровольного страхования</t>
  </si>
  <si>
    <t>3.2.</t>
  </si>
  <si>
    <t>3.3.</t>
  </si>
  <si>
    <t>3.3.1.</t>
  </si>
  <si>
    <t>3.3.2.</t>
  </si>
  <si>
    <t>3.3.3.</t>
  </si>
  <si>
    <t>3.3.4.</t>
  </si>
  <si>
    <t>(без числового показателя)</t>
  </si>
  <si>
    <t xml:space="preserve">КПК </t>
  </si>
  <si>
    <t>Негосударственные пенсионные фонды</t>
  </si>
  <si>
    <t>Брокеры</t>
  </si>
  <si>
    <t>(Без числового показателя)</t>
  </si>
  <si>
    <t>3.4.</t>
  </si>
  <si>
    <t>3.4.1.</t>
  </si>
  <si>
    <t>3.4.2.</t>
  </si>
  <si>
    <t>3.4.3.</t>
  </si>
  <si>
    <t>3.4.4.</t>
  </si>
  <si>
    <t>Кредит в КО</t>
  </si>
  <si>
    <t>Вклад в КО</t>
  </si>
  <si>
    <t>Расчетная (дебетовая) карта</t>
  </si>
  <si>
    <t>% от тех, у кого нет расчетной (дебетовой) карты</t>
  </si>
  <si>
    <t>Кредитная карта</t>
  </si>
  <si>
    <t>% от тех, у кого нет кредитной карты</t>
  </si>
  <si>
    <t>Банковский счет (кроме вклада)</t>
  </si>
  <si>
    <t>Добровольное страхование</t>
  </si>
  <si>
    <t>3.5.</t>
  </si>
  <si>
    <t>3.5.1.</t>
  </si>
  <si>
    <t>3.5.5.</t>
  </si>
  <si>
    <t>3.5.2.</t>
  </si>
  <si>
    <t>3.5.3.</t>
  </si>
  <si>
    <t>3.5.4.</t>
  </si>
  <si>
    <t>3.5.6.</t>
  </si>
  <si>
    <t>Доля взрослого населения, отказавшегося от использования финансовых услуг по причине недоверия к финансовым организациям, их предоставляющим</t>
  </si>
  <si>
    <t>4.</t>
  </si>
  <si>
    <t>Полезность финансовых услуг</t>
  </si>
  <si>
    <t>4.1б.</t>
  </si>
  <si>
    <t>Индекс (от 0 до 100)</t>
  </si>
  <si>
    <t>Опрос (спец.)</t>
  </si>
  <si>
    <t>4.1б.1.</t>
  </si>
  <si>
    <t>Субиндекс финансовых знаний населения</t>
  </si>
  <si>
    <t>4.1б.2.</t>
  </si>
  <si>
    <t>Субиндекс финансового поведения населения</t>
  </si>
  <si>
    <t>4.1б.3.</t>
  </si>
  <si>
    <t>Субиндекс финансовых установок населения</t>
  </si>
  <si>
    <t>4.2.</t>
  </si>
  <si>
    <t>4.4.</t>
  </si>
  <si>
    <t>4.3.</t>
  </si>
  <si>
    <t>4.3.1.</t>
  </si>
  <si>
    <t>4.3.2.</t>
  </si>
  <si>
    <t>4.3.3.</t>
  </si>
  <si>
    <t>4.3.4.</t>
  </si>
  <si>
    <t>4.3.5.</t>
  </si>
  <si>
    <t>4.3.6.</t>
  </si>
  <si>
    <t>4.3.7.</t>
  </si>
  <si>
    <t>4.3.8.</t>
  </si>
  <si>
    <t>Доля взрослого населения, положительно оценивающего удовлетворенность финансовыми продуктами / услугами</t>
  </si>
  <si>
    <t>Кредиты</t>
  </si>
  <si>
    <t>Вклады</t>
  </si>
  <si>
    <t>Расчетные (дебетовые) карты, включая зарплатные</t>
  </si>
  <si>
    <t>Кредитные карты</t>
  </si>
  <si>
    <t>Переводы и платежи</t>
  </si>
  <si>
    <t>Займы в микрофинансовых организациях</t>
  </si>
  <si>
    <t>Размещение средств в форме договора займа в микрофинансовых организациях</t>
  </si>
  <si>
    <t>Займы в кредитных потребительских кооперативах</t>
  </si>
  <si>
    <t>Размещение средств в форме договора займа в кредитных потребительских кооперативах</t>
  </si>
  <si>
    <t>Займы в сельскохозяйственных кредитных потребительских кооперативах</t>
  </si>
  <si>
    <t>Размещение средств в форме договора займа в сельскохозяйственных кредитных потребительских кооперативах</t>
  </si>
  <si>
    <t>Займы в ломбардах</t>
  </si>
  <si>
    <t>Добровольное страхование жизни</t>
  </si>
  <si>
    <t>Другое добровольное страхование</t>
  </si>
  <si>
    <t>Обязательное медицинское страхование</t>
  </si>
  <si>
    <t>Другое обязательное страхование</t>
  </si>
  <si>
    <t>Индивидуальные инвестиционные счета</t>
  </si>
  <si>
    <t>4.4.1.</t>
  </si>
  <si>
    <t>% от тех, кто сталкивался с ними [38]</t>
  </si>
  <si>
    <t>Доля взрослого населения, положительно оценивающего удовлетворенность использования различных каналов доступа к финансовым услугам</t>
  </si>
  <si>
    <t>Легкость доступа, есть везде</t>
  </si>
  <si>
    <t>Приемлемая стоимость</t>
  </si>
  <si>
    <t>Хороший уровень защиты, безопасность</t>
  </si>
  <si>
    <t>Быстрый доступ, приемлемое время ожидания</t>
  </si>
  <si>
    <t>4.5.</t>
  </si>
  <si>
    <t>4.5.1.</t>
  </si>
  <si>
    <t>Касса в отделении КО</t>
  </si>
  <si>
    <t>Банкомат и терминал (устройство без функции выдачи наличных денежных средств) в отделении КО</t>
  </si>
  <si>
    <t>Банкомат и терминал (устройство без функции выдачи наличных денежных средств), установленный не в отделении КО</t>
  </si>
  <si>
    <t xml:space="preserve">Электронный терминал для безналичной оплаты товаров и услуг с помощью банковской карты (POS-терминалы) / Электронный терминал, установленный в организациях торговли (услуг) </t>
  </si>
  <si>
    <t>В том числе с использованием бесконтактных методов оплаты (Apple Pay, Samsung Pay, MIR Pay)</t>
  </si>
  <si>
    <t>Система быстрых платежей (СБП) для безналичной оплаты в торгово-сервисных предприятиях</t>
  </si>
  <si>
    <t>QR-коды (куар-коды) для безналичной оплаты в торгово-сервисных предприятиях</t>
  </si>
  <si>
    <t xml:space="preserve">Платежный терминал для приема наличных денежных средств с целью оплаты услуг и товаров (например, QIWI, Элекснет, Comepay, Кассира.нет, Мобил Элемент, PinPay Express и др.) / Платежный терминал для приема наличных денежных средств с целью оплаты услуг и товаров </t>
  </si>
  <si>
    <t>Точки снятия наличных денежных средств, осуществления переводов (например, за ЖКХ) или пополнения счета НА КАССАХ торгово-сервисных предприятий (магазинов и т. д.) с использованием банковской карты и электронного терминала (POS-терминала)</t>
  </si>
  <si>
    <t>Отделение Почты России</t>
  </si>
  <si>
    <t>Оплата платежной картой на сайте Интернет-магазина</t>
  </si>
  <si>
    <t>В том числе с использованием Apple Pay, Samsung Pay, MIR Pay на сайте Интернет-магазина</t>
  </si>
  <si>
    <t>Платежная система (Western Union, Contact, Золотая Корона и т.д.)</t>
  </si>
  <si>
    <t>Предоставление финансовых услуг с помощью удаленной идентификации (единой биометрической системы данных)</t>
  </si>
  <si>
    <t>Страхование через Интернет</t>
  </si>
  <si>
    <t>Онлайн-кредиты в банке</t>
  </si>
  <si>
    <t>Онлайн-займы в микрофинансовой организации / кредитном потребительском кооперативе / сельскохозяйственном кредитном потребительском кооперативе</t>
  </si>
  <si>
    <t>Электронный кошелек (Webmoney, Яндекс.Деньги, QIWI-кошелек и т.д.)</t>
  </si>
  <si>
    <t>Интернет-банк для дистанционного доступа к банковским счетам (доступ к Интернет-банку осуществляется через веб-браузер)</t>
  </si>
  <si>
    <t>Мобильный банк для доступа к банковским счетам с помощью планшета или смартфона (с помощью специализированного мобильного приложения (программы) для смартфона или планшета или с помощью отправки СМС на короткий номер)</t>
  </si>
  <si>
    <t>4.7.</t>
  </si>
  <si>
    <t>Доли субъектов малого и среднего предпринимательства, положительно оценивающих удовлетворенность работой финансовых организаций</t>
  </si>
  <si>
    <t>Страховые компании</t>
  </si>
  <si>
    <t>Лизинговые компании</t>
  </si>
  <si>
    <t>Факторинговые компании</t>
  </si>
  <si>
    <t>4.6.</t>
  </si>
  <si>
    <t>4.6.1.</t>
  </si>
  <si>
    <t>4.6.2.</t>
  </si>
  <si>
    <t>4.6.3.</t>
  </si>
  <si>
    <t>4.6.4.</t>
  </si>
  <si>
    <t>4.6.5.</t>
  </si>
  <si>
    <t>4.6.6.</t>
  </si>
  <si>
    <t>4.6.7.</t>
  </si>
  <si>
    <t>Доли субъектов малого и среднего предпринимательства, положительно оценивающих удовлетворенность использования различных финансовых продуктов / услуг</t>
  </si>
  <si>
    <t>Расчетно-кассовое обслуживание</t>
  </si>
  <si>
    <t>Зарплатные проекты</t>
  </si>
  <si>
    <t xml:space="preserve"> Экспортно-импортные валютно-обменные операции</t>
  </si>
  <si>
    <t>Кредиты для бизнеса (подробнее см. "Кредиты в 2020 и меры поддержки")</t>
  </si>
  <si>
    <t>Депозит для юридического лица в банке</t>
  </si>
  <si>
    <t>Банковские гарантии</t>
  </si>
  <si>
    <t>Услуги факторинга в банке / в специализированной факторинговой компании</t>
  </si>
  <si>
    <t>Услуги лизинга в банке / в специализированной лизинговой компании</t>
  </si>
  <si>
    <t>Обязательное страхование граждансокй ответственности</t>
  </si>
  <si>
    <t>% от тех, кто не пользовался ими</t>
  </si>
  <si>
    <t>Количество опрошенных человек взрослого населения (финансовая доступность)</t>
  </si>
  <si>
    <t>Ед. (чел.)</t>
  </si>
  <si>
    <t>Ошибка выборки взрослого населения при доверительной вероятности 95%</t>
  </si>
  <si>
    <t>Количество опрошенных человек взрослого населения (финансовая удовлетворенность)</t>
  </si>
  <si>
    <t xml:space="preserve">Количество опрошенных субъектов малого и среднего предпринимательства </t>
  </si>
  <si>
    <t>Ошибка выборки субъектов малого и среднего предпринимательства при доверительной вероятности 95%</t>
  </si>
  <si>
    <t>5.1.</t>
  </si>
  <si>
    <t>5.1.2.</t>
  </si>
  <si>
    <t>5.1.3.</t>
  </si>
  <si>
    <t>5.1.4.</t>
  </si>
  <si>
    <t>Результаты опроса, проведенного в мае 2021 года [2,3,4]</t>
  </si>
  <si>
    <t>обращались, получили положительное решение и воспользовались кредитом</t>
  </si>
  <si>
    <t>обращались, заявка на рассмотрении</t>
  </si>
  <si>
    <t>обращалась, но везде получили отказ</t>
  </si>
  <si>
    <t>кредитные каникулы</t>
  </si>
  <si>
    <t>собственные программы реструктуризации задолженности / отсрочки платежей банков, МФО, КПК, СКПК</t>
  </si>
  <si>
    <t>ипотечные каникулы</t>
  </si>
  <si>
    <t>5.2.</t>
  </si>
  <si>
    <t>5.3.</t>
  </si>
  <si>
    <t>5.1.5.</t>
  </si>
  <si>
    <t>5.2.1.</t>
  </si>
  <si>
    <t>5.2.2.</t>
  </si>
  <si>
    <t>5.2.3.</t>
  </si>
  <si>
    <t>5.3.1.</t>
  </si>
  <si>
    <t>5.3.2.</t>
  </si>
  <si>
    <t>5.3.3.</t>
  </si>
  <si>
    <t>5.2.4.</t>
  </si>
  <si>
    <t>обращались, получили положительное решение и воспользовались  займом</t>
  </si>
  <si>
    <t>обращались, получили положительное решение, но отказались от кредита</t>
  </si>
  <si>
    <t>обращались, получили положительное решение, но отказались от займа</t>
  </si>
  <si>
    <t>5.4.</t>
  </si>
  <si>
    <t>5.4.1.</t>
  </si>
  <si>
    <t>5.4.2.</t>
  </si>
  <si>
    <t>5.4.3.</t>
  </si>
  <si>
    <t>5.5.</t>
  </si>
  <si>
    <t>Беспроцентные кредиты на заработную плату</t>
  </si>
  <si>
    <t>беспроцентные кредиты на заработную плату</t>
  </si>
  <si>
    <t>Кредиты под 2%, которые будут списаны в случае сохранения занятости</t>
  </si>
  <si>
    <t>кредиты под 2%, которые будут списаны в случае сохранения занятости</t>
  </si>
  <si>
    <t>Льготное кредитование под 8,5%</t>
  </si>
  <si>
    <t>льготное кредитование под 8,5%</t>
  </si>
  <si>
    <t>Беззалоговый банковский кредит для бизнеса</t>
  </si>
  <si>
    <t>беззалоговый банковский кредит для бизнеса</t>
  </si>
  <si>
    <t>Залоговый банковский кредит для бизнеса</t>
  </si>
  <si>
    <t>залоговый банковский кредит для бизнеса</t>
  </si>
  <si>
    <t>Кредитная линия в банке</t>
  </si>
  <si>
    <t>кредитная линия в банке</t>
  </si>
  <si>
    <t>5.5.1.</t>
  </si>
  <si>
    <t>5.5.2.</t>
  </si>
  <si>
    <t>5.5.3.</t>
  </si>
  <si>
    <t>5.5.4.</t>
  </si>
  <si>
    <t>5.5.5.</t>
  </si>
  <si>
    <t>5.5.6.</t>
  </si>
  <si>
    <t>5.5.7.</t>
  </si>
  <si>
    <t>5.6.</t>
  </si>
  <si>
    <t>Доля взрослого населения, удовлетворенного мерами поддержки</t>
  </si>
  <si>
    <t>5.6.1.</t>
  </si>
  <si>
    <t>5.6.2.</t>
  </si>
  <si>
    <t>5.6.3.</t>
  </si>
  <si>
    <t>5.6.4.</t>
  </si>
  <si>
    <t>5.6.5.</t>
  </si>
  <si>
    <t>5.6.6.</t>
  </si>
  <si>
    <t>5.6.7.</t>
  </si>
  <si>
    <t>5.7.</t>
  </si>
  <si>
    <t>Доля субъектов МСП, обращавшихся за кредитами за последние 12 месяцев</t>
  </si>
  <si>
    <t>5.7.1.</t>
  </si>
  <si>
    <t>5.7.5.</t>
  </si>
  <si>
    <t>5.7.5.1.</t>
  </si>
  <si>
    <t>5.7.5.2.</t>
  </si>
  <si>
    <t>5.7.5.3.</t>
  </si>
  <si>
    <t>5.7.5.4.</t>
  </si>
  <si>
    <t>5.7.6.</t>
  </si>
  <si>
    <t>5.7.6.1.</t>
  </si>
  <si>
    <t>5.7.6.2.</t>
  </si>
  <si>
    <t>5.7.6.3.</t>
  </si>
  <si>
    <t>5.7.6.4.</t>
  </si>
  <si>
    <t>5.7.7.</t>
  </si>
  <si>
    <t>5.7.7.1.</t>
  </si>
  <si>
    <t>5.7.7.2.</t>
  </si>
  <si>
    <t>5.7.7.3.</t>
  </si>
  <si>
    <t>5.7.7.4.</t>
  </si>
  <si>
    <t>5.8.</t>
  </si>
  <si>
    <t>Доля субъектв МСП, удовлетворенных кредитными продуктами банков</t>
  </si>
  <si>
    <t>5.8.1.</t>
  </si>
  <si>
    <t>5.8.2.</t>
  </si>
  <si>
    <t>5.8.3.</t>
  </si>
  <si>
    <t>Доля субъектов МСП, имеющих активные кредиты, в т.ч.:</t>
  </si>
  <si>
    <t>Доля взрослого населения, обращавшегося за получением займа в МФО за последние 12 месяцев, в т.ч.:</t>
  </si>
  <si>
    <t>Доля взрослого населения, обращавшегося за получением кредита в банке за последние 12 месяцев, в т.ч.:</t>
  </si>
  <si>
    <t>Доля субъектов МСП, пользовавшихся кредитами за последние 12 месяцев, но не пользующихся сейчас, в т.ч:</t>
  </si>
  <si>
    <t>5.7.8.</t>
  </si>
  <si>
    <t>5.7.8.1.</t>
  </si>
  <si>
    <t>5.7.8.2.</t>
  </si>
  <si>
    <t>5.7.8.3.</t>
  </si>
  <si>
    <t>5.7.8.4.</t>
  </si>
  <si>
    <t>5.7.9.</t>
  </si>
  <si>
    <t>5.7.9.1.</t>
  </si>
  <si>
    <t>5.7.9.2.</t>
  </si>
  <si>
    <t>5.7.9.3.</t>
  </si>
  <si>
    <t>5.7.9.4.</t>
  </si>
  <si>
    <t>5.7.10.</t>
  </si>
  <si>
    <t>5.7.10.1.</t>
  </si>
  <si>
    <t>5.7.10.2.</t>
  </si>
  <si>
    <t>5.7.10.3.</t>
  </si>
  <si>
    <t>5.7.10.4.</t>
  </si>
  <si>
    <t>5.7.11.</t>
  </si>
  <si>
    <t>5.7.11.1.</t>
  </si>
  <si>
    <t>5.7.11.4.</t>
  </si>
  <si>
    <t>5.9.</t>
  </si>
  <si>
    <t>5.9.1.</t>
  </si>
  <si>
    <t>5.9.2.</t>
  </si>
  <si>
    <t>5.9.3.</t>
  </si>
  <si>
    <t>5.9.4.</t>
  </si>
  <si>
    <t>5.9.5.</t>
  </si>
  <si>
    <t>5.9.6.</t>
  </si>
  <si>
    <t>5.9.7.</t>
  </si>
  <si>
    <t>программа «одна треть» (33% суммы процентных платежей уплачиваются заемщиком или прибавляются к «телу» долга)</t>
  </si>
  <si>
    <t>Учитывая потребительский банковский кредит от имени физического лица, по факту использующийся на цели развития бизнеса</t>
  </si>
  <si>
    <t>5.7.2.</t>
  </si>
  <si>
    <t>% от тех, кто пользовался кредитами</t>
  </si>
  <si>
    <t>Для 2021 года рассчитывается как % от тех, кто пользовался данными услугами или обращался за ними в течение последних 12 месяцев. Для 2019 года - как % от ответивших иным образом, кроме как "не сталкивался", на вопрос об удовлетворенности работой соотвествующего типа финансовой организаций, предоставляющей данный вид услуг.</t>
  </si>
  <si>
    <t>Доля взрослого населения, пользовавшегося мерами кредитной поддержки в части реструктуризации задолженности в 2020 году</t>
  </si>
  <si>
    <t>Доля субъектов МСП, воспользовавшихся дополнительными мерами кредитной поддержки в части реструктуризации задолженности за последние 12 месяцев</t>
  </si>
  <si>
    <t>3.6.</t>
  </si>
  <si>
    <t>Средние потребительские цены (тарифы) на финансовые услуги</t>
  </si>
  <si>
    <t>рубль</t>
  </si>
  <si>
    <t>3.6.1.</t>
  </si>
  <si>
    <t>Аренда индивидуального банковского сейфа, в расчете на месяц</t>
  </si>
  <si>
    <t>3.6.2.</t>
  </si>
  <si>
    <t>Годовая стоимость полиса добровольного страхования жилья от стандартных рисков, полис</t>
  </si>
  <si>
    <t>3.6.3.</t>
  </si>
  <si>
    <t>Годовая стоимость полиса добровольного страхования легкового автомобиля от стандартных рисков (КАСКО), полис</t>
  </si>
  <si>
    <t>3.6.4.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</si>
  <si>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</si>
  <si>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3.6.5.</t>
  </si>
  <si>
    <t>Обслуживание банковской карты в национальной валюте, услуга</t>
  </si>
  <si>
    <t>3.6.6.</t>
  </si>
  <si>
    <t>Перевод денежных средств для зачисления на счет другого физического лица, услуга</t>
  </si>
  <si>
    <t>Плата за пользование потребительским кредитом (процентная ставка в стоимостном выражении), руб.</t>
  </si>
  <si>
    <t>Среднее значение присвоенных всеми респондентами баллов</t>
  </si>
  <si>
    <t>Индекс (от 0 до 7, где 7 - 100% населения отказались от использования всех 4 финасовых услуг из-за их высокой стоимости / низкой доходности)</t>
  </si>
  <si>
    <t>4.2.1.</t>
  </si>
  <si>
    <t>4.2.2.</t>
  </si>
  <si>
    <t>4.2.4.</t>
  </si>
  <si>
    <t>4.2.5.</t>
  </si>
  <si>
    <t>4.2.6.</t>
  </si>
  <si>
    <t>4.2.7.</t>
  </si>
  <si>
    <t>4.2.8.</t>
  </si>
  <si>
    <t>4.2.3.</t>
  </si>
  <si>
    <t>Доли взрослого населения, положительно оценивающего удовлетворенность работой финансовых организаций хотя бы одного типа</t>
  </si>
  <si>
    <t>4.3.9.</t>
  </si>
  <si>
    <t xml:space="preserve">4.3.10. </t>
  </si>
  <si>
    <t>4.3.11.</t>
  </si>
  <si>
    <t>4.3.12.</t>
  </si>
  <si>
    <t>4.3.13.</t>
  </si>
  <si>
    <t>4.3.14.</t>
  </si>
  <si>
    <t>4.3.15.</t>
  </si>
  <si>
    <t>4.3.16.</t>
  </si>
  <si>
    <t xml:space="preserve">4.3.17. </t>
  </si>
  <si>
    <t>4.4.1.1.</t>
  </si>
  <si>
    <t>4.4.1.2.</t>
  </si>
  <si>
    <t>4.4.1.3.</t>
  </si>
  <si>
    <t>4.4.1.4.</t>
  </si>
  <si>
    <t>4.4.2.    </t>
  </si>
  <si>
    <t>4.4.2.1.</t>
  </si>
  <si>
    <t>4.4.2.2.</t>
  </si>
  <si>
    <t>4.4.2.3.</t>
  </si>
  <si>
    <t>4.4.2.4.</t>
  </si>
  <si>
    <t>4.4.2.6.</t>
  </si>
  <si>
    <t>4.4.2.7.</t>
  </si>
  <si>
    <t>4.4.2.8.</t>
  </si>
  <si>
    <t>4.4.2.9.</t>
  </si>
  <si>
    <t>4.4.2.10.</t>
  </si>
  <si>
    <t>4.4.2.11.</t>
  </si>
  <si>
    <t>4.4.2.12.</t>
  </si>
  <si>
    <t>4.4.2.13.</t>
  </si>
  <si>
    <t>4.4.2.14.</t>
  </si>
  <si>
    <t>4.4.2.16.</t>
  </si>
  <si>
    <t>4.4.2.17.</t>
  </si>
  <si>
    <t>4.4.2.18.</t>
  </si>
  <si>
    <t>4.4.2.19.</t>
  </si>
  <si>
    <t>4.4.2.20.</t>
  </si>
  <si>
    <t>4.4.2.5.</t>
  </si>
  <si>
    <t>4.4.2.15.</t>
  </si>
  <si>
    <t>4.5.2.</t>
  </si>
  <si>
    <t>4.5.3.</t>
  </si>
  <si>
    <t>4.5.4.</t>
  </si>
  <si>
    <t>4.5.5.</t>
  </si>
  <si>
    <t>4.5.7.</t>
  </si>
  <si>
    <t>4.5.6.</t>
  </si>
  <si>
    <t>4.6.8.</t>
  </si>
  <si>
    <t>4.6.9.</t>
  </si>
  <si>
    <t>4.6.10.</t>
  </si>
  <si>
    <t>4.6.11.</t>
  </si>
  <si>
    <t>4.6.12.</t>
  </si>
  <si>
    <t>4.6.13.</t>
  </si>
  <si>
    <t>4.6.14.</t>
  </si>
  <si>
    <t>4.6.15.</t>
  </si>
  <si>
    <t>4.6.16.</t>
  </si>
  <si>
    <t>Индикатор 4.8 рассчитывается только для взрослого населения, не использующего дистанционное обслуживание (интернет-банкинг, мобильный банкинг для доступа к банковскому счету, страхование через интернет и другие) на постоянной основе (79,9% выборки по итогам замера в мае-июне 2019 года).</t>
  </si>
  <si>
    <t>Кредитные продукты и антикризисные (кредитные) меры поддержки населения и субъектов МСП [43]</t>
  </si>
  <si>
    <t>% от тех, кто пользовался ими</t>
  </si>
  <si>
    <t>Обследование (Банк России)</t>
  </si>
  <si>
    <t>Хозяйствующие субъекты (юридические лица и индивидуальные предприниматели), отнесенные в соответствии с условиями, установленными Федеральным законом от 24.07.2007 N 209-ФЗ "О развитии малого и среднего предпринимательства в Российской Федерации", к малым предприятиям, в том числе к микропредприятиям, и средним предприятиям</t>
  </si>
  <si>
    <t>Данные по банковским платежным агентам (индикаторы 1.25 и 1.28) получены на основе данных отчетности по форме 0409260 "Сведения о точках предоставления платежных услуг кредитных организаций и банковских платежных агентов (субагентов)", введенной в действие Указанием Банка России от 08.10.2018 № 4927‑У "О перечне, формах и порядке составления и представления форм отчетности кредитных организаций в Центральный банк Российской Федерации".
Данные по платежным агентам (индикаторы 1.26 и 1.29) получены в ходе проведенного Банком России анкетирования кредитных организаций. 
Значения индикатора 1.30 - по результатам опроса организаций федеральной почтовой связи (АО "Почта России", ФГУП "Почта Крыма").
Значения индикаторов 1.31 и 1.32 получены по запросу Банка России в кредитную организацию, осуществляющую отдельные банковские операции в отделениях АО "Почта России".
Данные об удаленных точках обслуживания с работниками кредитных организаций (индикатор 1.33) по состоянию на 01.01.2020 и на 01.01.2021 получены в рамках уведомлений кредитных организаций об открытии (изменении реквизитов, закрытии) внутреннего структурного подразделения.</t>
  </si>
  <si>
    <t>Со вступлением в силу Федерального закона от 03.07.2016 № 290-ФЗ "О внесении изменений в Федеральный закон "О применении контрольно-кассовой техники при осуществлении наличных денежных расчетов и (или) расчетов с использованием платежных карт" и отдельные законодательные акты Российской Федерации" использование КО платежных терминалов законодательством Российской Федерации не предусматривается. Сами устройства сохранились и теперь имеют название "банкоматы КО с функцией приема наличных денег без использования платежных карт (их реквизитов)". Соответственно, индикатор 1.24 ранее (для данных на 01.01.2015 и 01.01.2016) отражал "количество платежных терминалов КО", а для данных на 01.01.2017, на 01.01.2018, на 01.01.2019, на 01.01.2020 и на 01.01.2021 - "количество банкоматов КО с функцией приема наличных денег без использования платежных карт (их реквизитов)".</t>
  </si>
  <si>
    <t>Отражены офисы (филиалы и отделения) АО "Почта России" и ФГУП "Почта Крыма", оказывающие платежные услуги.</t>
  </si>
  <si>
    <t>Индикаторы 1.31, 1.32: на основе данных АО "Почта Банк". Часть данных точек с работниками банка учтена в индикаторе 1.33, с агентами - в индикаторе 1.34.</t>
  </si>
  <si>
    <t>Индикаторы 4.4.1.1-4.4.1.4: доля взрослого населения, положительно оценившего (на 4 или 5 баллов из 5 максимальных) ту или иную характеристику различных каналов доступа к финансовым услугам ("легкость доступа, есть везде", "приемлемая стоимость", "хороший уровень защиты, безопасность", "быстрый доступ, приемлемое время ожидания") хотя бы по одной из приведенных в 4.4.2 категорий каналов доступа.</t>
  </si>
  <si>
    <t>Индикаторы 4.4.2.1-4.4.2.20: доля населения, положительно оценившего (на 4 или 5 баллов из 5 максимальных) канал доступа к финансовым услугам одновременно по всем характеристикам: "легкость доступа, есть везде", "приемлемая стоимость", "хороший уровень защиты, безопасность", "быстрый доступ, приемлемое время ожидания".</t>
  </si>
  <si>
    <t>К кредитным мерам поддержки, включенных в 2020 г. в перечень мер поддержки бизнеса в связи с распространением коронавирусной инфекции (COVID-19,) относят виды кредитов для поддержки МСП (беспроцентные кредиты на заработную плату, кредиты под 2%, которые будут списаны в случае сохранения занятости, льготное кредитование под 8,5%), а также кредитные каникулы для субъектов МСП, собственные программы реструктуризации задолженности / отсрочки платежей банков, МФО, КПК, СКПК и программа "одна треть" (33% суммы процентных платежей уплачиваются заемщиком или прибавляются к "телу" долга).</t>
  </si>
  <si>
    <t>Вопрос (вопросы) задавался (задавались) части респондентов, но показатель рассчитан как из числа опрошенных, соблюдая логику показателя (например для показателя 2.20: % взрослого населения, кто не пользуется вкладами и иными инструментами для размещения денежных средств, не имеет на них соответствующей суммы).</t>
  </si>
  <si>
    <t>% от тех, кто пользовался кредитами / займами</t>
  </si>
  <si>
    <t>% от тех, кто пользовался или обращался за ними</t>
  </si>
  <si>
    <t>Расчет значений индикаторов финансовой доступности в части предложения финансовых услуг (источник данных - "Банк России") подготовлен на основе данных отчетности финансовых организаций, предоставляемой Банку России, и информации, предоставляемой для формирования Книги государственной регистрации кредитных организаций и реестра участников финансового рынка.</t>
  </si>
  <si>
    <t>Индикаторы 1.33 (2019), 1.34 и 1.35 (2019 и 2020): на основе данных сплошного обследования кредитных организаций в отношении удаленных точек обслуживания. К удаленной точке обслуживания с партнерами КО может быть отнесена, например, точка в торгово-сервисном предприятии (ТСП), где предоставляются/оформляются POS-кредиты – целевые потребительские кредиты (займы), предоставляемые путем перечисления заемных средств ТСП в счет оплаты товаров (услуг) при наличии соответствующего договора с ТСП, без обеспечения. Индикатор 1.33 (2020): на основе данных уведомлений КО в целях выполнения требований Инструкции Банка России от 2 апреля 2010 года № 135-И "О порядке принятия Банком России решения о государственной регистрации кредитных организаций и выдаче лицензий на осуществление банковских операций"</t>
  </si>
  <si>
    <t>обращались, но везде получили отказ</t>
  </si>
  <si>
    <t>Индикаторы финансовой доступности: специальный раздел (5/5)</t>
  </si>
  <si>
    <t>Индикаторы финансовой доступности (4/5)</t>
  </si>
  <si>
    <t>Индикаторы финансовой доступности (3/5)</t>
  </si>
  <si>
    <t>Индикаторы финансовой доступности (2/5)</t>
  </si>
  <si>
    <t>Индикаторы финансовой доступности (1/5)</t>
  </si>
  <si>
    <t>Индекс ценовой доступности для бизнеса[32]</t>
  </si>
  <si>
    <t>Количество жалоб потребителей финансовых услуг, связанных с деятельностью КО [33]</t>
  </si>
  <si>
    <t>Нормированный индекс ценовой доступности финансовых услуг[34]</t>
  </si>
  <si>
    <t>Доля взрослого населения, отказавшегося от заключения договора добровольного страхования из-за его высокой стоимости[35]</t>
  </si>
  <si>
    <t>3.3.4.1.</t>
  </si>
  <si>
    <t>Индикатор 3.1. рассчитывается только для субъектов МСП, имеющих на момент проведения опроса активные (по которым еще идут выплаты) кредиты / займы, включая потребительские кредиты / займы, по факту использующиеся на цели развития бизнеса, но не включая беззалоговые кредиты.</t>
  </si>
  <si>
    <t>Индикатор 3.4.4: страхования жизни и / или личного страхования и / или имущественного страхования и / или страхования гражданской ответственности и / или финансовых рисков.</t>
  </si>
  <si>
    <t>Индикатор 3.2. для 2020 года рассчитан для всех субъектов МСП (юридических лиц и ИП). Значение индикатора только для юридических составляет 3,5; для 2019 - для субъектов МСП - юридических лиц на основе специального регионального опроса, проводимого Банком России (количество респондентов = 6003 ед.). Индекс рассчитывается как среднее значение присвоенных всеми респондентами баллов при ответе на вопрос: "На Ваш взгляд, в какой степени стоимость финансовых услуг для ИП и юридических лиц (например, страхование, кредиты / займы, лизинг, факторинг) сдерживает предпринимательскую активность в России? Поставьте, пожалуйста, оценку от 1 до 7, где 1 – в значительной мере сдерживает, а 7 – вообще НЕ сдерживает".</t>
  </si>
  <si>
    <t>Индикатор 3.4: нормированный индекс ценовой доступности финансовых услуг для взрослого населения рассчитывается по формуле: 7 – (Х*6 / 4), где Х – индекс ценовой доступности финансовых услуг для взрослого населения. Индекс ценовой доступности финансовых услуг для населения оценивает долю потребителей, которых в отчетном периоде не удовлетворила стоимость базовых финансовых услуг и которые по этой причине отказались от их покупки. Представляет собой сумму долей взрослого населения (в диапазоне от 0 до 1), отказавшегося в отчетном периоде от использования следующих финансовых услуг:
– получения кредита в банке из-за его высокой стоимости;
– открытия текущего счета в банке из-за его высокой стоимости;
– открытия срочного вклада в банке из-за низкой процентной ставки;
– заключения договора добровольного страхования из за его высокой стоимости.
Индекс рассчитывается на основе данных опроса взрослого населения, проводимого по заказу Банка России, и принимает значения от 0 до 4, где 0 – наилучшее значение (0% взрослого населения отказались в отчетном периоде от использования финансовых услуг по причине неудовлетворенности их стоимостью), а 4 – наихудшее значение (100% взрослого населения отказались в отчетном периоде от использования финансовых услуг по причине неудовлетворенности их стоимостью).</t>
  </si>
  <si>
    <t>Банки</t>
  </si>
  <si>
    <t>Размещение средств в форме договора займа в МФО</t>
  </si>
  <si>
    <t>Займы в КПК</t>
  </si>
  <si>
    <t>Размещение средств в форме договора займа в КПК</t>
  </si>
  <si>
    <t>Займы в МФО</t>
  </si>
  <si>
    <t>Займы в СКПК</t>
  </si>
  <si>
    <t>Размещение средств в форме договора займа в СКПК</t>
  </si>
  <si>
    <t>ССД</t>
  </si>
  <si>
    <t>Рассчитывается как % от ответивших иным образом, кроме как "не сталкивался", на вопрос об удовлетворенности работой соотвествующего типа финансовой организации, предоставляющей данный вид услуг.</t>
  </si>
  <si>
    <t>Рассчитывается как % от ответивших иным образом, кроме как "не сталкивался", на вопрос об удовлетворенности работой соответствующего типа финансовой организации.</t>
  </si>
  <si>
    <t>3.6.7.</t>
  </si>
  <si>
    <t>Индекс уровня финансовой грамотности населения [36]</t>
  </si>
  <si>
    <t>% от тех, кто сталкивался с ними [37]</t>
  </si>
  <si>
    <t>% от тех, кто сталкивался с банками [38]</t>
  </si>
  <si>
    <t>% от тех, кто сталкивался с МФО [38]</t>
  </si>
  <si>
    <t>% от тех, кто сталкивался с КПК [38]</t>
  </si>
  <si>
    <t>% от тех, кто сталкивался с СКПК [38]</t>
  </si>
  <si>
    <t>% от тех, кто сталкивался с ломбардами [38]</t>
  </si>
  <si>
    <t>% от тех, кто сталкивался с ССД [38]</t>
  </si>
  <si>
    <t>% от тех, кто сталкивался с брокерами [38]</t>
  </si>
  <si>
    <t>По характеристикам[39]</t>
  </si>
  <si>
    <t>По категориям каналов доступа[40]</t>
  </si>
  <si>
    <t>% от тех, кто пользовался или обращался за ними [41]</t>
  </si>
  <si>
    <t>Доля взрослого населения, готового начать регулярно пользоваться дистанционными каналами доступа к финансовым услугам при наличии такой возможности[42]</t>
  </si>
  <si>
    <t>Количество субъектов малого и среднего предпринимательства России [44]</t>
  </si>
  <si>
    <t>Общий объем денежных расходов населения на покупку товаров и оплату услуг [45]</t>
  </si>
  <si>
    <t>Индекс рассчитывается в рамках отдельного опроса по заказу Банка России на основе методики расчета индекса ОЭСР и дополнительных показателей, учитывающих российскую специфику. Указанный индекс включает в себя субиндекс финансовых знаний, субиндекс финансового поведения и субиндекс финансовых установок каждый из которых измеряется, как и общий индекс, в диапазоне от 0 до 100 баллов. Опросы проводились в 2017, 2018 и 2020 годах. Всероссийская выборка для опроса населения (от 18 лет и старше) включает не менее 207 городских и сельских населенных пунктов 73 субъектов Российской Федерации, ее размер составляет 3000 респондентов.</t>
  </si>
  <si>
    <t>Расчет значений индикаторов финансовой доступности в части спроса на финансовые услуги (источник данных - "опрос") подготовлен по результатам исследования о спросе и удовлетворенности потребителей качеством предоставляемых финансовых услуг, проведенного в мае 2019 года ООО "НАФИ" в рамках научно-исследовательской работы по заказу Банка России, в мае 2021 года ООО "Маграм МР" в рамках консалтинговой услуги по заказу Банка России. Результаты опросов приводятся с точностью до используемого инструментария и применяемой методики исследования и находятся в тесной зависимости от них.
В рамках опроса 2019 года опросный инструментарий изменился. В частности, среди значительных изменений - выделение в отдельную анкету вопросов про удовлетворенность работой финансовых организаций, финансовыми услугам и каналами доступа к ним. 
Выборка в 2019 году - взрослое население России (всероссийская выборка 1 826 и 1828 человек по критериям финансовой доступности и финансовой удовлетворенности соответственно) и субъектов малого и среднего предпринимательства (всероссийская выборка 1062 единицы). Выборка в 2021 году - взрослое население России (всероссийская выборка 1 800 человек) и субъектов малого и среднего предпринимательства (всероссийская выборка 1000 единиц).
Выборка субъектов МСП не является репрезентативной по типу субъекта МСП. Так, в 2019 году выборка состояла из 37,8% микропредприятий, 25,5% малых предприятий, 8,6% средних предприятий и 28,1% ИП. Сроки проведения опроса: май-июнь 2019 года (за 12 месяцев с мая 2018 года по май 2019 года). В 2021 году выборка состояла из 38,0% микропредприятий, 25,0% малых предприятий, 9,0% средних предприятий и 28,0% ИП. Сроки проведения опроса: май 2021 года (за 12 месяцев с мая 2020 года по май 2021 года).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</si>
</sst>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#,##0.0"/>
    <numFmt numFmtId="165" formatCode="#,##0.0000"/>
    <numFmt numFmtId="166" formatCode="#,##0.000"/>
    <numFmt numFmtId="167" formatCode="#,##0.00000"/>
    <numFmt numFmtId="168" formatCode="#,##0.000000"/>
    <numFmt numFmtId="169" formatCode="_-* #,##0_-;\-* #,##0_-;_-* &quot;-&quot;??_-;_-@_-"/>
    <numFmt numFmtId="170" formatCode="0.0"/>
    <numFmt numFmtId="171" formatCode="###0"/>
    <numFmt numFmtId="172" formatCode="###0.00"/>
  </numFmts>
  <fonts count="46" x14ac:knownFonts="1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u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6"/>
      <color theme="1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rgb="FF0000FF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 Cyr"/>
      <charset val="204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vertAlign val="superscript"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22"/>
      <color rgb="FF0000FF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9" fillId="7" borderId="3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0" fillId="20" borderId="4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1" fillId="20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1" borderId="9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6" fillId="0" borderId="0"/>
    <xf numFmtId="0" fontId="19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6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19" fillId="23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43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8" fillId="0" borderId="0"/>
    <xf numFmtId="0" fontId="8" fillId="0" borderId="0"/>
  </cellStyleXfs>
  <cellXfs count="54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/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1" fillId="0" borderId="2" xfId="0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27" fillId="0" borderId="2" xfId="74" applyFont="1" applyFill="1" applyBorder="1" applyAlignment="1">
      <alignment horizontal="left" vertical="center" wrapText="1"/>
    </xf>
    <xf numFmtId="0" fontId="27" fillId="0" borderId="2" xfId="74" applyFont="1" applyFill="1" applyBorder="1" applyAlignment="1">
      <alignment horizontal="right" vertical="center" wrapText="1"/>
    </xf>
    <xf numFmtId="4" fontId="27" fillId="0" borderId="2" xfId="0" applyNumberFormat="1" applyFont="1" applyFill="1" applyBorder="1" applyAlignment="1">
      <alignment horizontal="left" vertical="center" wrapText="1"/>
    </xf>
    <xf numFmtId="3" fontId="27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27" fillId="0" borderId="14" xfId="0" applyFont="1" applyFill="1" applyBorder="1" applyAlignment="1">
      <alignment horizontal="left" vertical="center" wrapText="1"/>
    </xf>
    <xf numFmtId="3" fontId="27" fillId="25" borderId="2" xfId="0" applyNumberFormat="1" applyFont="1" applyFill="1" applyBorder="1" applyAlignment="1">
      <alignment horizontal="left" vertical="center" wrapText="1"/>
    </xf>
    <xf numFmtId="3" fontId="27" fillId="25" borderId="2" xfId="0" applyNumberFormat="1" applyFont="1" applyFill="1" applyBorder="1" applyAlignment="1">
      <alignment horizontal="right" vertical="center" wrapText="1"/>
    </xf>
    <xf numFmtId="4" fontId="27" fillId="25" borderId="2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29" fillId="24" borderId="2" xfId="74" applyFont="1" applyFill="1" applyBorder="1" applyAlignment="1">
      <alignment horizontal="left" vertical="center" wrapText="1"/>
    </xf>
    <xf numFmtId="3" fontId="27" fillId="24" borderId="2" xfId="0" applyNumberFormat="1" applyFont="1" applyFill="1" applyBorder="1" applyAlignment="1">
      <alignment horizontal="left" vertical="center" wrapText="1"/>
    </xf>
    <xf numFmtId="164" fontId="27" fillId="24" borderId="2" xfId="0" applyNumberFormat="1" applyFont="1" applyFill="1" applyBorder="1" applyAlignment="1">
      <alignment horizontal="left" vertical="center" wrapText="1"/>
    </xf>
    <xf numFmtId="0" fontId="27" fillId="24" borderId="18" xfId="0" applyFont="1" applyFill="1" applyBorder="1" applyAlignment="1">
      <alignment horizontal="left" vertical="center" wrapText="1"/>
    </xf>
    <xf numFmtId="0" fontId="0" fillId="24" borderId="0" xfId="0" applyFill="1"/>
    <xf numFmtId="0" fontId="29" fillId="24" borderId="17" xfId="74" applyFont="1" applyFill="1" applyBorder="1" applyAlignment="1">
      <alignment horizontal="left" vertical="center" wrapText="1"/>
    </xf>
    <xf numFmtId="0" fontId="27" fillId="24" borderId="13" xfId="0" applyFont="1" applyFill="1" applyBorder="1" applyAlignment="1">
      <alignment horizontal="left" vertical="center" wrapText="1"/>
    </xf>
    <xf numFmtId="0" fontId="27" fillId="24" borderId="17" xfId="0" applyFont="1" applyFill="1" applyBorder="1" applyAlignment="1">
      <alignment horizontal="left" vertical="center" wrapText="1"/>
    </xf>
    <xf numFmtId="0" fontId="27" fillId="24" borderId="17" xfId="53" applyFont="1" applyFill="1" applyBorder="1" applyAlignment="1">
      <alignment horizontal="left" vertical="center" wrapText="1"/>
    </xf>
    <xf numFmtId="0" fontId="27" fillId="24" borderId="2" xfId="74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24" borderId="2" xfId="0" applyFont="1" applyFill="1" applyBorder="1" applyAlignment="1">
      <alignment horizontal="left" vertical="center" wrapText="1"/>
    </xf>
    <xf numFmtId="3" fontId="30" fillId="0" borderId="2" xfId="0" applyNumberFormat="1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3" fontId="27" fillId="24" borderId="14" xfId="0" applyNumberFormat="1" applyFont="1" applyFill="1" applyBorder="1" applyAlignment="1">
      <alignment horizontal="left" vertical="center" wrapText="1"/>
    </xf>
    <xf numFmtId="3" fontId="30" fillId="0" borderId="14" xfId="0" applyNumberFormat="1" applyFont="1" applyFill="1" applyBorder="1" applyAlignment="1">
      <alignment horizontal="left" vertical="center" wrapText="1"/>
    </xf>
    <xf numFmtId="3" fontId="27" fillId="0" borderId="14" xfId="0" applyNumberFormat="1" applyFont="1" applyFill="1" applyBorder="1" applyAlignment="1">
      <alignment horizontal="left" vertical="center" wrapText="1"/>
    </xf>
    <xf numFmtId="3" fontId="27" fillId="24" borderId="13" xfId="0" applyNumberFormat="1" applyFont="1" applyFill="1" applyBorder="1" applyAlignment="1">
      <alignment horizontal="left" vertical="center" wrapText="1"/>
    </xf>
    <xf numFmtId="3" fontId="30" fillId="24" borderId="14" xfId="0" applyNumberFormat="1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3" fontId="27" fillId="24" borderId="15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9" fillId="0" borderId="2" xfId="74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vertical="top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4" fontId="27" fillId="0" borderId="2" xfId="0" applyNumberFormat="1" applyFont="1" applyBorder="1" applyAlignment="1">
      <alignment horizontal="left" vertical="center" wrapText="1"/>
    </xf>
    <xf numFmtId="3" fontId="27" fillId="0" borderId="14" xfId="0" applyNumberFormat="1" applyFont="1" applyBorder="1" applyAlignment="1">
      <alignment horizontal="left" vertical="center" wrapText="1"/>
    </xf>
    <xf numFmtId="4" fontId="27" fillId="0" borderId="14" xfId="0" applyNumberFormat="1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3" fontId="27" fillId="25" borderId="21" xfId="0" applyNumberFormat="1" applyFont="1" applyFill="1" applyBorder="1" applyAlignment="1">
      <alignment horizontal="left" vertical="center" wrapText="1"/>
    </xf>
    <xf numFmtId="4" fontId="27" fillId="25" borderId="21" xfId="0" applyNumberFormat="1" applyFont="1" applyFill="1" applyBorder="1" applyAlignment="1">
      <alignment horizontal="left" vertical="center" wrapText="1"/>
    </xf>
    <xf numFmtId="3" fontId="27" fillId="24" borderId="21" xfId="0" applyNumberFormat="1" applyFont="1" applyFill="1" applyBorder="1" applyAlignment="1">
      <alignment horizontal="left" vertical="center" wrapText="1"/>
    </xf>
    <xf numFmtId="3" fontId="27" fillId="0" borderId="21" xfId="0" applyNumberFormat="1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1" xfId="0" applyFont="1" applyFill="1" applyBorder="1" applyAlignment="1">
      <alignment horizontal="left" vertical="center" wrapText="1"/>
    </xf>
    <xf numFmtId="0" fontId="27" fillId="24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30" fillId="24" borderId="21" xfId="0" applyFont="1" applyFill="1" applyBorder="1" applyAlignment="1">
      <alignment horizontal="left" vertical="center" wrapText="1"/>
    </xf>
    <xf numFmtId="0" fontId="27" fillId="24" borderId="21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3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9" fillId="0" borderId="2" xfId="74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25" borderId="21" xfId="0" applyFont="1" applyFill="1" applyBorder="1" applyAlignment="1">
      <alignment horizontal="left" vertical="center" wrapText="1"/>
    </xf>
    <xf numFmtId="0" fontId="27" fillId="25" borderId="14" xfId="0" applyFont="1" applyFill="1" applyBorder="1" applyAlignment="1">
      <alignment horizontal="left" vertical="center" wrapText="1"/>
    </xf>
    <xf numFmtId="3" fontId="33" fillId="25" borderId="21" xfId="0" applyNumberFormat="1" applyFont="1" applyFill="1" applyBorder="1" applyAlignment="1">
      <alignment horizontal="left" vertical="center" wrapText="1"/>
    </xf>
    <xf numFmtId="3" fontId="33" fillId="25" borderId="2" xfId="0" applyNumberFormat="1" applyFont="1" applyFill="1" applyBorder="1" applyAlignment="1">
      <alignment horizontal="left" vertical="center" wrapText="1"/>
    </xf>
    <xf numFmtId="3" fontId="39" fillId="25" borderId="2" xfId="0" applyNumberFormat="1" applyFont="1" applyFill="1" applyBorder="1" applyAlignment="1">
      <alignment horizontal="left" vertical="center" wrapText="1"/>
    </xf>
    <xf numFmtId="3" fontId="39" fillId="0" borderId="2" xfId="0" applyNumberFormat="1" applyFont="1" applyFill="1" applyBorder="1" applyAlignment="1">
      <alignment horizontal="left" vertical="center" wrapText="1"/>
    </xf>
    <xf numFmtId="3" fontId="27" fillId="0" borderId="21" xfId="0" applyNumberFormat="1" applyFont="1" applyFill="1" applyBorder="1" applyAlignment="1">
      <alignment horizontal="left" vertical="center" wrapText="1"/>
    </xf>
    <xf numFmtId="3" fontId="33" fillId="0" borderId="2" xfId="0" applyNumberFormat="1" applyFont="1" applyFill="1" applyBorder="1" applyAlignment="1">
      <alignment horizontal="left" vertical="center" wrapText="1"/>
    </xf>
    <xf numFmtId="3" fontId="33" fillId="25" borderId="2" xfId="0" applyNumberFormat="1" applyFont="1" applyFill="1" applyBorder="1" applyAlignment="1">
      <alignment horizontal="right" vertical="center" wrapText="1"/>
    </xf>
    <xf numFmtId="3" fontId="33" fillId="0" borderId="2" xfId="0" applyNumberFormat="1" applyFont="1" applyFill="1" applyBorder="1" applyAlignment="1">
      <alignment horizontal="right" vertical="center" wrapText="1"/>
    </xf>
    <xf numFmtId="0" fontId="27" fillId="24" borderId="2" xfId="0" applyFont="1" applyFill="1" applyBorder="1" applyAlignment="1">
      <alignment horizontal="left" vertical="center" wrapText="1"/>
    </xf>
    <xf numFmtId="3" fontId="33" fillId="24" borderId="2" xfId="0" applyNumberFormat="1" applyFont="1" applyFill="1" applyBorder="1" applyAlignment="1">
      <alignment horizontal="left" vertical="center" wrapText="1"/>
    </xf>
    <xf numFmtId="3" fontId="33" fillId="24" borderId="13" xfId="0" applyNumberFormat="1" applyFont="1" applyFill="1" applyBorder="1" applyAlignment="1">
      <alignment horizontal="left" vertical="center" wrapText="1"/>
    </xf>
    <xf numFmtId="3" fontId="33" fillId="24" borderId="15" xfId="0" applyNumberFormat="1" applyFont="1" applyFill="1" applyBorder="1" applyAlignment="1">
      <alignment horizontal="left" vertical="center" wrapText="1"/>
    </xf>
    <xf numFmtId="3" fontId="33" fillId="24" borderId="14" xfId="0" applyNumberFormat="1" applyFont="1" applyFill="1" applyBorder="1" applyAlignment="1">
      <alignment horizontal="left" vertical="center" wrapText="1"/>
    </xf>
    <xf numFmtId="17" fontId="30" fillId="0" borderId="2" xfId="0" applyNumberFormat="1" applyFont="1" applyFill="1" applyBorder="1" applyAlignment="1">
      <alignment horizontal="left" vertical="center" wrapText="1"/>
    </xf>
    <xf numFmtId="3" fontId="39" fillId="25" borderId="2" xfId="0" applyNumberFormat="1" applyFont="1" applyFill="1" applyBorder="1" applyAlignment="1">
      <alignment horizontal="right" vertical="center" wrapText="1"/>
    </xf>
    <xf numFmtId="3" fontId="39" fillId="0" borderId="2" xfId="0" applyNumberFormat="1" applyFont="1" applyFill="1" applyBorder="1" applyAlignment="1">
      <alignment horizontal="right" vertical="center" wrapText="1"/>
    </xf>
    <xf numFmtId="0" fontId="33" fillId="24" borderId="2" xfId="0" applyFont="1" applyFill="1" applyBorder="1" applyAlignment="1">
      <alignment horizontal="left" vertical="center" wrapText="1"/>
    </xf>
    <xf numFmtId="0" fontId="33" fillId="24" borderId="15" xfId="0" applyFont="1" applyFill="1" applyBorder="1" applyAlignment="1">
      <alignment horizontal="left" vertical="center" wrapText="1"/>
    </xf>
    <xf numFmtId="164" fontId="27" fillId="0" borderId="2" xfId="0" applyNumberFormat="1" applyFont="1" applyFill="1" applyBorder="1" applyAlignment="1">
      <alignment horizontal="left" vertical="center" wrapText="1"/>
    </xf>
    <xf numFmtId="164" fontId="27" fillId="25" borderId="2" xfId="0" applyNumberFormat="1" applyFont="1" applyFill="1" applyBorder="1" applyAlignment="1">
      <alignment horizontal="left" vertical="center" wrapText="1"/>
    </xf>
    <xf numFmtId="3" fontId="27" fillId="25" borderId="14" xfId="0" applyNumberFormat="1" applyFont="1" applyFill="1" applyBorder="1" applyAlignment="1">
      <alignment horizontal="left" vertical="center" wrapText="1"/>
    </xf>
    <xf numFmtId="164" fontId="27" fillId="24" borderId="21" xfId="0" applyNumberFormat="1" applyFont="1" applyFill="1" applyBorder="1" applyAlignment="1">
      <alignment horizontal="left" vertical="center" wrapText="1"/>
    </xf>
    <xf numFmtId="164" fontId="27" fillId="0" borderId="21" xfId="0" applyNumberFormat="1" applyFont="1" applyFill="1" applyBorder="1" applyAlignment="1">
      <alignment horizontal="left" vertical="center" wrapText="1"/>
    </xf>
    <xf numFmtId="4" fontId="27" fillId="0" borderId="21" xfId="0" applyNumberFormat="1" applyFont="1" applyFill="1" applyBorder="1" applyAlignment="1">
      <alignment horizontal="left" vertical="center" wrapText="1"/>
    </xf>
    <xf numFmtId="164" fontId="0" fillId="0" borderId="0" xfId="0" applyNumberFormat="1" applyFill="1"/>
    <xf numFmtId="3" fontId="30" fillId="24" borderId="21" xfId="0" applyNumberFormat="1" applyFont="1" applyFill="1" applyBorder="1" applyAlignment="1">
      <alignment horizontal="left" vertical="center" wrapText="1"/>
    </xf>
    <xf numFmtId="0" fontId="33" fillId="24" borderId="21" xfId="0" applyFont="1" applyFill="1" applyBorder="1" applyAlignment="1">
      <alignment horizontal="left" vertical="center" wrapText="1"/>
    </xf>
    <xf numFmtId="3" fontId="30" fillId="0" borderId="21" xfId="0" applyNumberFormat="1" applyFont="1" applyFill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2" xfId="53" applyFont="1" applyBorder="1" applyAlignment="1">
      <alignment horizontal="center" vertical="center" wrapText="1"/>
    </xf>
    <xf numFmtId="0" fontId="29" fillId="0" borderId="22" xfId="74" applyFont="1" applyFill="1" applyBorder="1" applyAlignment="1">
      <alignment horizontal="center" vertical="center" wrapText="1"/>
    </xf>
    <xf numFmtId="0" fontId="40" fillId="0" borderId="24" xfId="53" applyFont="1" applyBorder="1" applyAlignment="1">
      <alignment horizontal="left" vertical="center" wrapText="1"/>
    </xf>
    <xf numFmtId="0" fontId="41" fillId="0" borderId="24" xfId="53" applyFont="1" applyBorder="1" applyAlignment="1">
      <alignment horizontal="left" vertical="center" wrapText="1"/>
    </xf>
    <xf numFmtId="0" fontId="40" fillId="26" borderId="24" xfId="53" applyFont="1" applyFill="1" applyBorder="1" applyAlignment="1">
      <alignment horizontal="left" vertical="center" wrapText="1"/>
    </xf>
    <xf numFmtId="0" fontId="40" fillId="26" borderId="24" xfId="53" applyFont="1" applyFill="1" applyBorder="1" applyAlignment="1">
      <alignment horizontal="right" vertical="center" wrapText="1"/>
    </xf>
    <xf numFmtId="4" fontId="27" fillId="25" borderId="24" xfId="53" applyNumberFormat="1" applyFont="1" applyFill="1" applyBorder="1" applyAlignment="1">
      <alignment horizontal="left" vertical="center" wrapText="1"/>
    </xf>
    <xf numFmtId="3" fontId="27" fillId="25" borderId="24" xfId="53" applyNumberFormat="1" applyFont="1" applyFill="1" applyBorder="1" applyAlignment="1">
      <alignment horizontal="left" vertical="center" wrapText="1"/>
    </xf>
    <xf numFmtId="3" fontId="27" fillId="24" borderId="24" xfId="53" applyNumberFormat="1" applyFont="1" applyFill="1" applyBorder="1" applyAlignment="1">
      <alignment horizontal="left" vertical="center" wrapText="1"/>
    </xf>
    <xf numFmtId="3" fontId="33" fillId="25" borderId="24" xfId="53" applyNumberFormat="1" applyFont="1" applyFill="1" applyBorder="1" applyAlignment="1">
      <alignment horizontal="left" vertical="center" wrapText="1"/>
    </xf>
    <xf numFmtId="3" fontId="33" fillId="24" borderId="24" xfId="53" applyNumberFormat="1" applyFont="1" applyFill="1" applyBorder="1" applyAlignment="1">
      <alignment horizontal="left" vertical="center" wrapText="1"/>
    </xf>
    <xf numFmtId="3" fontId="27" fillId="25" borderId="24" xfId="53" applyNumberFormat="1" applyFont="1" applyFill="1" applyBorder="1" applyAlignment="1">
      <alignment horizontal="right" vertical="center" wrapText="1"/>
    </xf>
    <xf numFmtId="3" fontId="27" fillId="24" borderId="24" xfId="53" applyNumberFormat="1" applyFont="1" applyFill="1" applyBorder="1" applyAlignment="1">
      <alignment horizontal="right" vertical="center" wrapText="1"/>
    </xf>
    <xf numFmtId="3" fontId="33" fillId="25" borderId="24" xfId="53" applyNumberFormat="1" applyFont="1" applyFill="1" applyBorder="1" applyAlignment="1">
      <alignment horizontal="right" vertical="center" wrapText="1"/>
    </xf>
    <xf numFmtId="3" fontId="33" fillId="24" borderId="24" xfId="53" applyNumberFormat="1" applyFont="1" applyFill="1" applyBorder="1" applyAlignment="1">
      <alignment horizontal="right" vertical="center" wrapText="1"/>
    </xf>
    <xf numFmtId="4" fontId="27" fillId="24" borderId="24" xfId="53" applyNumberFormat="1" applyFont="1" applyFill="1" applyBorder="1" applyAlignment="1">
      <alignment horizontal="left" vertical="center" wrapText="1"/>
    </xf>
    <xf numFmtId="4" fontId="33" fillId="25" borderId="24" xfId="53" applyNumberFormat="1" applyFont="1" applyFill="1" applyBorder="1" applyAlignment="1">
      <alignment horizontal="left" vertical="center" wrapText="1"/>
    </xf>
    <xf numFmtId="4" fontId="33" fillId="24" borderId="24" xfId="53" applyNumberFormat="1" applyFont="1" applyFill="1" applyBorder="1" applyAlignment="1">
      <alignment horizontal="left" vertical="center" wrapText="1"/>
    </xf>
    <xf numFmtId="164" fontId="27" fillId="25" borderId="25" xfId="53" applyNumberFormat="1" applyFont="1" applyFill="1" applyBorder="1" applyAlignment="1">
      <alignment horizontal="left" vertical="center" wrapText="1"/>
    </xf>
    <xf numFmtId="164" fontId="27" fillId="0" borderId="25" xfId="53" applyNumberFormat="1" applyFont="1" applyFill="1" applyBorder="1" applyAlignment="1">
      <alignment horizontal="left" vertical="center" wrapText="1"/>
    </xf>
    <xf numFmtId="0" fontId="27" fillId="0" borderId="26" xfId="53" applyFont="1" applyBorder="1" applyAlignment="1">
      <alignment horizontal="left" vertical="center" wrapText="1"/>
    </xf>
    <xf numFmtId="3" fontId="27" fillId="25" borderId="26" xfId="53" applyNumberFormat="1" applyFont="1" applyFill="1" applyBorder="1" applyAlignment="1">
      <alignment horizontal="left" vertical="center" wrapText="1"/>
    </xf>
    <xf numFmtId="0" fontId="27" fillId="24" borderId="26" xfId="53" applyFont="1" applyFill="1" applyBorder="1" applyAlignment="1">
      <alignment horizontal="left" vertical="center" wrapText="1"/>
    </xf>
    <xf numFmtId="0" fontId="40" fillId="0" borderId="26" xfId="53" applyFont="1" applyBorder="1" applyAlignment="1">
      <alignment horizontal="left" vertical="center" wrapText="1"/>
    </xf>
    <xf numFmtId="0" fontId="40" fillId="27" borderId="26" xfId="53" applyFont="1" applyFill="1" applyBorder="1" applyAlignment="1">
      <alignment horizontal="left" vertical="center" wrapText="1"/>
    </xf>
    <xf numFmtId="3" fontId="40" fillId="27" borderId="26" xfId="53" applyNumberFormat="1" applyFont="1" applyFill="1" applyBorder="1" applyAlignment="1">
      <alignment horizontal="left" vertical="center" wrapText="1"/>
    </xf>
    <xf numFmtId="0" fontId="40" fillId="26" borderId="26" xfId="53" applyFont="1" applyFill="1" applyBorder="1" applyAlignment="1">
      <alignment horizontal="left" vertical="center" wrapText="1"/>
    </xf>
    <xf numFmtId="0" fontId="30" fillId="0" borderId="26" xfId="53" applyFont="1" applyBorder="1" applyAlignment="1">
      <alignment horizontal="right" vertical="center" wrapText="1"/>
    </xf>
    <xf numFmtId="0" fontId="27" fillId="0" borderId="26" xfId="53" applyFont="1" applyBorder="1" applyAlignment="1">
      <alignment horizontal="right" vertical="center" wrapText="1"/>
    </xf>
    <xf numFmtId="3" fontId="27" fillId="25" borderId="26" xfId="53" applyNumberFormat="1" applyFont="1" applyFill="1" applyBorder="1" applyAlignment="1">
      <alignment horizontal="right" vertical="center" wrapText="1"/>
    </xf>
    <xf numFmtId="0" fontId="27" fillId="0" borderId="27" xfId="53" applyFont="1" applyBorder="1" applyAlignment="1">
      <alignment horizontal="right" vertical="center" wrapText="1"/>
    </xf>
    <xf numFmtId="3" fontId="27" fillId="0" borderId="26" xfId="53" applyNumberFormat="1" applyFont="1" applyBorder="1" applyAlignment="1">
      <alignment horizontal="right" vertical="center" wrapText="1"/>
    </xf>
    <xf numFmtId="3" fontId="27" fillId="24" borderId="26" xfId="53" applyNumberFormat="1" applyFont="1" applyFill="1" applyBorder="1" applyAlignment="1">
      <alignment horizontal="left" vertical="center" wrapText="1"/>
    </xf>
    <xf numFmtId="0" fontId="27" fillId="0" borderId="28" xfId="53" applyFont="1" applyBorder="1" applyAlignment="1">
      <alignment horizontal="left" vertical="center" wrapText="1"/>
    </xf>
    <xf numFmtId="3" fontId="27" fillId="25" borderId="28" xfId="53" applyNumberFormat="1" applyFont="1" applyFill="1" applyBorder="1" applyAlignment="1">
      <alignment horizontal="left" vertical="center" wrapText="1"/>
    </xf>
    <xf numFmtId="3" fontId="27" fillId="0" borderId="28" xfId="53" applyNumberFormat="1" applyFont="1" applyBorder="1" applyAlignment="1">
      <alignment horizontal="left" vertical="center" wrapText="1"/>
    </xf>
    <xf numFmtId="0" fontId="27" fillId="24" borderId="28" xfId="53" applyFont="1" applyFill="1" applyBorder="1" applyAlignment="1">
      <alignment horizontal="left" vertical="center" wrapText="1"/>
    </xf>
    <xf numFmtId="3" fontId="27" fillId="24" borderId="28" xfId="53" applyNumberFormat="1" applyFont="1" applyFill="1" applyBorder="1" applyAlignment="1">
      <alignment horizontal="left" vertical="center" wrapText="1"/>
    </xf>
    <xf numFmtId="3" fontId="33" fillId="25" borderId="28" xfId="53" applyNumberFormat="1" applyFont="1" applyFill="1" applyBorder="1" applyAlignment="1">
      <alignment horizontal="left" vertical="center" wrapText="1"/>
    </xf>
    <xf numFmtId="3" fontId="33" fillId="24" borderId="28" xfId="53" applyNumberFormat="1" applyFont="1" applyFill="1" applyBorder="1" applyAlignment="1">
      <alignment horizontal="left" vertical="center" wrapText="1"/>
    </xf>
    <xf numFmtId="164" fontId="27" fillId="25" borderId="28" xfId="53" applyNumberFormat="1" applyFont="1" applyFill="1" applyBorder="1" applyAlignment="1">
      <alignment horizontal="left" vertical="center" wrapText="1"/>
    </xf>
    <xf numFmtId="164" fontId="27" fillId="0" borderId="28" xfId="53" applyNumberFormat="1" applyFont="1" applyBorder="1" applyAlignment="1">
      <alignment horizontal="left" vertical="center" wrapText="1"/>
    </xf>
    <xf numFmtId="4" fontId="27" fillId="0" borderId="28" xfId="53" applyNumberFormat="1" applyFont="1" applyBorder="1" applyAlignment="1">
      <alignment horizontal="left" vertical="center" wrapText="1"/>
    </xf>
    <xf numFmtId="164" fontId="27" fillId="24" borderId="28" xfId="53" applyNumberFormat="1" applyFont="1" applyFill="1" applyBorder="1" applyAlignment="1">
      <alignment horizontal="left" vertical="center" wrapText="1"/>
    </xf>
    <xf numFmtId="4" fontId="27" fillId="24" borderId="28" xfId="53" applyNumberFormat="1" applyFont="1" applyFill="1" applyBorder="1" applyAlignment="1">
      <alignment horizontal="left" vertical="center" wrapText="1"/>
    </xf>
    <xf numFmtId="3" fontId="27" fillId="25" borderId="29" xfId="53" applyNumberFormat="1" applyFont="1" applyFill="1" applyBorder="1" applyAlignment="1">
      <alignment horizontal="left" vertical="center" wrapText="1"/>
    </xf>
    <xf numFmtId="3" fontId="27" fillId="24" borderId="29" xfId="53" applyNumberFormat="1" applyFont="1" applyFill="1" applyBorder="1" applyAlignment="1">
      <alignment horizontal="left" vertical="center" wrapText="1"/>
    </xf>
    <xf numFmtId="3" fontId="33" fillId="25" borderId="29" xfId="53" applyNumberFormat="1" applyFont="1" applyFill="1" applyBorder="1" applyAlignment="1">
      <alignment horizontal="left" vertical="center" wrapText="1"/>
    </xf>
    <xf numFmtId="3" fontId="33" fillId="24" borderId="29" xfId="53" applyNumberFormat="1" applyFont="1" applyFill="1" applyBorder="1" applyAlignment="1">
      <alignment horizontal="left" vertical="center" wrapText="1"/>
    </xf>
    <xf numFmtId="164" fontId="27" fillId="0" borderId="28" xfId="53" applyNumberFormat="1" applyFont="1" applyFill="1" applyBorder="1" applyAlignment="1">
      <alignment horizontal="left" vertical="center" wrapText="1"/>
    </xf>
    <xf numFmtId="0" fontId="27" fillId="24" borderId="29" xfId="53" applyFont="1" applyFill="1" applyBorder="1" applyAlignment="1">
      <alignment horizontal="left" vertical="center" wrapText="1"/>
    </xf>
    <xf numFmtId="0" fontId="27" fillId="0" borderId="29" xfId="53" applyFont="1" applyBorder="1" applyAlignment="1">
      <alignment horizontal="left" vertical="center" wrapText="1"/>
    </xf>
    <xf numFmtId="0" fontId="27" fillId="0" borderId="29" xfId="53" applyFont="1" applyBorder="1" applyAlignment="1">
      <alignment horizontal="right" vertical="center" wrapText="1"/>
    </xf>
    <xf numFmtId="3" fontId="27" fillId="25" borderId="29" xfId="53" applyNumberFormat="1" applyFont="1" applyFill="1" applyBorder="1" applyAlignment="1">
      <alignment horizontal="right" vertical="center" wrapText="1"/>
    </xf>
    <xf numFmtId="3" fontId="27" fillId="0" borderId="29" xfId="53" applyNumberFormat="1" applyFont="1" applyBorder="1" applyAlignment="1">
      <alignment horizontal="right" vertical="center" wrapText="1"/>
    </xf>
    <xf numFmtId="3" fontId="27" fillId="0" borderId="29" xfId="53" applyNumberFormat="1" applyFont="1" applyBorder="1" applyAlignment="1">
      <alignment horizontal="left" vertical="center" wrapText="1"/>
    </xf>
    <xf numFmtId="4" fontId="27" fillId="24" borderId="29" xfId="53" applyNumberFormat="1" applyFont="1" applyFill="1" applyBorder="1" applyAlignment="1">
      <alignment horizontal="left" vertical="center" wrapText="1"/>
    </xf>
    <xf numFmtId="164" fontId="27" fillId="25" borderId="29" xfId="53" applyNumberFormat="1" applyFont="1" applyFill="1" applyBorder="1" applyAlignment="1">
      <alignment horizontal="left" vertical="center" wrapText="1"/>
    </xf>
    <xf numFmtId="164" fontId="27" fillId="0" borderId="29" xfId="53" applyNumberFormat="1" applyFont="1" applyBorder="1" applyAlignment="1">
      <alignment horizontal="left" vertical="center" wrapText="1"/>
    </xf>
    <xf numFmtId="4" fontId="27" fillId="0" borderId="29" xfId="53" applyNumberFormat="1" applyFont="1" applyBorder="1" applyAlignment="1">
      <alignment horizontal="left" vertical="center" wrapText="1"/>
    </xf>
    <xf numFmtId="164" fontId="27" fillId="24" borderId="29" xfId="53" applyNumberFormat="1" applyFont="1" applyFill="1" applyBorder="1" applyAlignment="1">
      <alignment horizontal="left" vertical="center" wrapText="1"/>
    </xf>
    <xf numFmtId="16" fontId="27" fillId="24" borderId="29" xfId="53" applyNumberFormat="1" applyFont="1" applyFill="1" applyBorder="1" applyAlignment="1">
      <alignment horizontal="left" vertical="center" wrapText="1"/>
    </xf>
    <xf numFmtId="4" fontId="27" fillId="0" borderId="28" xfId="53" applyNumberFormat="1" applyFont="1" applyFill="1" applyBorder="1" applyAlignment="1">
      <alignment horizontal="left" vertical="center" wrapText="1"/>
    </xf>
    <xf numFmtId="3" fontId="27" fillId="25" borderId="30" xfId="53" applyNumberFormat="1" applyFont="1" applyFill="1" applyBorder="1" applyAlignment="1">
      <alignment horizontal="left" vertical="center" wrapText="1"/>
    </xf>
    <xf numFmtId="3" fontId="27" fillId="24" borderId="30" xfId="53" applyNumberFormat="1" applyFont="1" applyFill="1" applyBorder="1" applyAlignment="1">
      <alignment horizontal="left" vertical="center" wrapText="1"/>
    </xf>
    <xf numFmtId="3" fontId="33" fillId="25" borderId="30" xfId="53" applyNumberFormat="1" applyFont="1" applyFill="1" applyBorder="1" applyAlignment="1">
      <alignment horizontal="left" vertical="center" wrapText="1"/>
    </xf>
    <xf numFmtId="3" fontId="33" fillId="24" borderId="30" xfId="53" applyNumberFormat="1" applyFont="1" applyFill="1" applyBorder="1" applyAlignment="1">
      <alignment horizontal="left" vertical="center" wrapText="1"/>
    </xf>
    <xf numFmtId="0" fontId="27" fillId="0" borderId="30" xfId="53" applyFont="1" applyBorder="1" applyAlignment="1">
      <alignment horizontal="left" vertical="center" wrapText="1"/>
    </xf>
    <xf numFmtId="0" fontId="27" fillId="24" borderId="30" xfId="53" applyFont="1" applyFill="1" applyBorder="1" applyAlignment="1">
      <alignment horizontal="left" vertical="center" wrapText="1"/>
    </xf>
    <xf numFmtId="164" fontId="27" fillId="25" borderId="30" xfId="53" applyNumberFormat="1" applyFont="1" applyFill="1" applyBorder="1" applyAlignment="1">
      <alignment horizontal="left" vertical="center" wrapText="1"/>
    </xf>
    <xf numFmtId="164" fontId="27" fillId="24" borderId="30" xfId="53" applyNumberFormat="1" applyFont="1" applyFill="1" applyBorder="1" applyAlignment="1">
      <alignment horizontal="left" vertical="center" wrapText="1"/>
    </xf>
    <xf numFmtId="4" fontId="27" fillId="24" borderId="30" xfId="53" applyNumberFormat="1" applyFont="1" applyFill="1" applyBorder="1" applyAlignment="1">
      <alignment horizontal="left" vertical="center" wrapText="1"/>
    </xf>
    <xf numFmtId="164" fontId="33" fillId="24" borderId="30" xfId="53" applyNumberFormat="1" applyFont="1" applyFill="1" applyBorder="1" applyAlignment="1">
      <alignment horizontal="left" vertical="center" wrapText="1"/>
    </xf>
    <xf numFmtId="4" fontId="33" fillId="24" borderId="30" xfId="53" applyNumberFormat="1" applyFont="1" applyFill="1" applyBorder="1" applyAlignment="1">
      <alignment horizontal="left" vertical="center" wrapText="1"/>
    </xf>
    <xf numFmtId="165" fontId="27" fillId="24" borderId="30" xfId="53" applyNumberFormat="1" applyFont="1" applyFill="1" applyBorder="1" applyAlignment="1">
      <alignment horizontal="left" vertical="center" wrapText="1"/>
    </xf>
    <xf numFmtId="164" fontId="33" fillId="25" borderId="30" xfId="53" applyNumberFormat="1" applyFont="1" applyFill="1" applyBorder="1" applyAlignment="1">
      <alignment horizontal="left" vertical="center" wrapText="1"/>
    </xf>
    <xf numFmtId="166" fontId="27" fillId="24" borderId="30" xfId="53" applyNumberFormat="1" applyFont="1" applyFill="1" applyBorder="1" applyAlignment="1">
      <alignment horizontal="left" vertical="center" wrapText="1"/>
    </xf>
    <xf numFmtId="166" fontId="33" fillId="24" borderId="30" xfId="53" applyNumberFormat="1" applyFont="1" applyFill="1" applyBorder="1" applyAlignment="1">
      <alignment horizontal="left" vertical="center" wrapText="1"/>
    </xf>
    <xf numFmtId="164" fontId="27" fillId="0" borderId="30" xfId="53" applyNumberFormat="1" applyFont="1" applyBorder="1" applyAlignment="1">
      <alignment horizontal="left" vertical="center" wrapText="1"/>
    </xf>
    <xf numFmtId="164" fontId="27" fillId="0" borderId="30" xfId="53" applyNumberFormat="1" applyFont="1" applyFill="1" applyBorder="1" applyAlignment="1">
      <alignment horizontal="left" vertical="center" wrapText="1"/>
    </xf>
    <xf numFmtId="0" fontId="27" fillId="0" borderId="30" xfId="53" applyFont="1" applyBorder="1" applyAlignment="1">
      <alignment horizontal="right" vertical="center" wrapText="1"/>
    </xf>
    <xf numFmtId="164" fontId="27" fillId="25" borderId="30" xfId="53" applyNumberFormat="1" applyFont="1" applyFill="1" applyBorder="1" applyAlignment="1">
      <alignment horizontal="right" vertical="center" wrapText="1"/>
    </xf>
    <xf numFmtId="164" fontId="27" fillId="0" borderId="30" xfId="53" applyNumberFormat="1" applyFont="1" applyBorder="1" applyAlignment="1">
      <alignment horizontal="right" vertical="center" wrapText="1"/>
    </xf>
    <xf numFmtId="166" fontId="27" fillId="0" borderId="30" xfId="53" applyNumberFormat="1" applyFont="1" applyBorder="1" applyAlignment="1">
      <alignment horizontal="right" vertical="center" wrapText="1"/>
    </xf>
    <xf numFmtId="3" fontId="27" fillId="0" borderId="30" xfId="53" applyNumberFormat="1" applyFont="1" applyBorder="1" applyAlignment="1">
      <alignment horizontal="right" vertical="center" wrapText="1"/>
    </xf>
    <xf numFmtId="4" fontId="27" fillId="0" borderId="30" xfId="53" applyNumberFormat="1" applyFont="1" applyBorder="1" applyAlignment="1">
      <alignment horizontal="left" vertical="center" wrapText="1"/>
    </xf>
    <xf numFmtId="4" fontId="27" fillId="0" borderId="30" xfId="53" applyNumberFormat="1" applyFont="1" applyFill="1" applyBorder="1" applyAlignment="1">
      <alignment horizontal="left" vertical="center" wrapText="1"/>
    </xf>
    <xf numFmtId="164" fontId="27" fillId="0" borderId="31" xfId="53" applyNumberFormat="1" applyFont="1" applyBorder="1" applyAlignment="1">
      <alignment horizontal="right" vertical="center" wrapText="1"/>
    </xf>
    <xf numFmtId="3" fontId="27" fillId="0" borderId="31" xfId="53" applyNumberFormat="1" applyFont="1" applyBorder="1" applyAlignment="1">
      <alignment horizontal="right" vertical="center" wrapText="1"/>
    </xf>
    <xf numFmtId="164" fontId="27" fillId="0" borderId="32" xfId="53" applyNumberFormat="1" applyFont="1" applyBorder="1" applyAlignment="1">
      <alignment horizontal="right" vertical="center" wrapText="1"/>
    </xf>
    <xf numFmtId="4" fontId="27" fillId="0" borderId="32" xfId="53" applyNumberFormat="1" applyFont="1" applyBorder="1" applyAlignment="1">
      <alignment horizontal="right" vertical="center" wrapText="1"/>
    </xf>
    <xf numFmtId="165" fontId="27" fillId="0" borderId="30" xfId="53" applyNumberFormat="1" applyFont="1" applyBorder="1" applyAlignment="1">
      <alignment horizontal="left" vertical="center" wrapText="1"/>
    </xf>
    <xf numFmtId="0" fontId="27" fillId="24" borderId="30" xfId="53" applyFont="1" applyFill="1" applyBorder="1" applyAlignment="1">
      <alignment horizontal="left" vertical="top" wrapText="1"/>
    </xf>
    <xf numFmtId="0" fontId="27" fillId="25" borderId="30" xfId="53" applyFont="1" applyFill="1" applyBorder="1" applyAlignment="1">
      <alignment horizontal="left" vertical="top" wrapText="1"/>
    </xf>
    <xf numFmtId="3" fontId="27" fillId="25" borderId="30" xfId="53" applyNumberFormat="1" applyFont="1" applyFill="1" applyBorder="1" applyAlignment="1">
      <alignment horizontal="right" vertical="center" wrapText="1"/>
    </xf>
    <xf numFmtId="3" fontId="27" fillId="25" borderId="34" xfId="53" applyNumberFormat="1" applyFont="1" applyFill="1" applyBorder="1" applyAlignment="1">
      <alignment horizontal="right" vertical="center" wrapText="1"/>
    </xf>
    <xf numFmtId="3" fontId="27" fillId="0" borderId="34" xfId="53" applyNumberFormat="1" applyFont="1" applyBorder="1" applyAlignment="1">
      <alignment horizontal="right" vertical="center" wrapText="1"/>
    </xf>
    <xf numFmtId="3" fontId="27" fillId="25" borderId="34" xfId="53" applyNumberFormat="1" applyFont="1" applyFill="1" applyBorder="1" applyAlignment="1">
      <alignment horizontal="left" vertical="center" wrapText="1"/>
    </xf>
    <xf numFmtId="3" fontId="27" fillId="24" borderId="34" xfId="53" applyNumberFormat="1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left" vertical="center" wrapText="1"/>
    </xf>
    <xf numFmtId="3" fontId="27" fillId="0" borderId="34" xfId="53" applyNumberFormat="1" applyFont="1" applyBorder="1" applyAlignment="1">
      <alignment horizontal="left" vertical="center" wrapText="1"/>
    </xf>
    <xf numFmtId="0" fontId="27" fillId="0" borderId="34" xfId="53" applyFont="1" applyBorder="1" applyAlignment="1">
      <alignment horizontal="left" vertical="center" wrapText="1"/>
    </xf>
    <xf numFmtId="0" fontId="27" fillId="0" borderId="34" xfId="53" applyFont="1" applyBorder="1" applyAlignment="1">
      <alignment horizontal="right" vertical="center" wrapText="1"/>
    </xf>
    <xf numFmtId="164" fontId="27" fillId="25" borderId="34" xfId="53" applyNumberFormat="1" applyFont="1" applyFill="1" applyBorder="1" applyAlignment="1">
      <alignment horizontal="left" vertical="center" wrapText="1"/>
    </xf>
    <xf numFmtId="164" fontId="27" fillId="24" borderId="34" xfId="53" applyNumberFormat="1" applyFont="1" applyFill="1" applyBorder="1" applyAlignment="1">
      <alignment horizontal="left" vertical="center" wrapText="1"/>
    </xf>
    <xf numFmtId="164" fontId="27" fillId="25" borderId="34" xfId="53" applyNumberFormat="1" applyFont="1" applyFill="1" applyBorder="1" applyAlignment="1">
      <alignment horizontal="right" vertical="center" wrapText="1"/>
    </xf>
    <xf numFmtId="164" fontId="27" fillId="0" borderId="34" xfId="53" applyNumberFormat="1" applyFont="1" applyBorder="1" applyAlignment="1">
      <alignment horizontal="right" vertical="center" wrapText="1"/>
    </xf>
    <xf numFmtId="4" fontId="27" fillId="0" borderId="34" xfId="53" applyNumberFormat="1" applyFont="1" applyBorder="1" applyAlignment="1">
      <alignment horizontal="right" vertical="center" wrapText="1"/>
    </xf>
    <xf numFmtId="166" fontId="27" fillId="0" borderId="34" xfId="53" applyNumberFormat="1" applyFont="1" applyBorder="1" applyAlignment="1">
      <alignment horizontal="right" vertical="center" wrapText="1"/>
    </xf>
    <xf numFmtId="4" fontId="27" fillId="24" borderId="34" xfId="53" applyNumberFormat="1" applyFont="1" applyFill="1" applyBorder="1" applyAlignment="1">
      <alignment horizontal="left" vertical="center" wrapText="1"/>
    </xf>
    <xf numFmtId="164" fontId="27" fillId="0" borderId="34" xfId="53" applyNumberFormat="1" applyFont="1" applyFill="1" applyBorder="1" applyAlignment="1">
      <alignment horizontal="left" vertical="center" wrapText="1"/>
    </xf>
    <xf numFmtId="0" fontId="27" fillId="25" borderId="34" xfId="53" applyFont="1" applyFill="1" applyBorder="1" applyAlignment="1">
      <alignment horizontal="left" vertical="center" wrapText="1"/>
    </xf>
    <xf numFmtId="3" fontId="27" fillId="0" borderId="34" xfId="53" applyNumberFormat="1" applyFont="1" applyFill="1" applyBorder="1" applyAlignment="1">
      <alignment horizontal="left" vertical="center" wrapText="1"/>
    </xf>
    <xf numFmtId="0" fontId="29" fillId="0" borderId="34" xfId="74" applyFont="1" applyFill="1" applyBorder="1" applyAlignment="1">
      <alignment horizontal="left" vertical="center" wrapText="1"/>
    </xf>
    <xf numFmtId="164" fontId="27" fillId="25" borderId="35" xfId="53" applyNumberFormat="1" applyFont="1" applyFill="1" applyBorder="1" applyAlignment="1">
      <alignment horizontal="left" vertical="center" wrapText="1"/>
    </xf>
    <xf numFmtId="164" fontId="27" fillId="24" borderId="35" xfId="53" applyNumberFormat="1" applyFont="1" applyFill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left" vertical="center" wrapText="1"/>
    </xf>
    <xf numFmtId="0" fontId="27" fillId="0" borderId="35" xfId="53" applyFont="1" applyBorder="1" applyAlignment="1">
      <alignment horizontal="left" vertical="center" wrapText="1"/>
    </xf>
    <xf numFmtId="0" fontId="27" fillId="24" borderId="35" xfId="53" applyFont="1" applyFill="1" applyBorder="1" applyAlignment="1">
      <alignment horizontal="right" vertical="center" wrapText="1"/>
    </xf>
    <xf numFmtId="0" fontId="27" fillId="0" borderId="35" xfId="53" applyFont="1" applyBorder="1" applyAlignment="1">
      <alignment horizontal="right" vertical="center" wrapText="1"/>
    </xf>
    <xf numFmtId="164" fontId="27" fillId="0" borderId="35" xfId="53" applyNumberFormat="1" applyFont="1" applyBorder="1" applyAlignment="1">
      <alignment horizontal="left" vertical="center" wrapText="1"/>
    </xf>
    <xf numFmtId="164" fontId="27" fillId="25" borderId="35" xfId="53" applyNumberFormat="1" applyFont="1" applyFill="1" applyBorder="1" applyAlignment="1">
      <alignment horizontal="right" vertical="center" wrapText="1"/>
    </xf>
    <xf numFmtId="164" fontId="27" fillId="0" borderId="35" xfId="53" applyNumberFormat="1" applyFont="1" applyBorder="1" applyAlignment="1">
      <alignment horizontal="right" vertical="center" wrapText="1"/>
    </xf>
    <xf numFmtId="4" fontId="27" fillId="0" borderId="35" xfId="53" applyNumberFormat="1" applyFont="1" applyBorder="1" applyAlignment="1">
      <alignment horizontal="right" vertical="center" wrapText="1"/>
    </xf>
    <xf numFmtId="166" fontId="27" fillId="0" borderId="35" xfId="53" applyNumberFormat="1" applyFont="1" applyBorder="1" applyAlignment="1">
      <alignment horizontal="right" vertical="center" wrapText="1"/>
    </xf>
    <xf numFmtId="165" fontId="27" fillId="0" borderId="35" xfId="53" applyNumberFormat="1" applyFont="1" applyBorder="1" applyAlignment="1">
      <alignment horizontal="right" vertical="center" wrapText="1"/>
    </xf>
    <xf numFmtId="167" fontId="27" fillId="0" borderId="35" xfId="53" applyNumberFormat="1" applyFont="1" applyBorder="1" applyAlignment="1">
      <alignment horizontal="right" vertical="center" wrapText="1"/>
    </xf>
    <xf numFmtId="3" fontId="27" fillId="0" borderId="35" xfId="53" applyNumberFormat="1" applyFont="1" applyBorder="1" applyAlignment="1">
      <alignment horizontal="right" vertical="center" wrapText="1"/>
    </xf>
    <xf numFmtId="4" fontId="27" fillId="24" borderId="35" xfId="53" applyNumberFormat="1" applyFont="1" applyFill="1" applyBorder="1" applyAlignment="1">
      <alignment horizontal="left" vertical="center" wrapText="1"/>
    </xf>
    <xf numFmtId="3" fontId="27" fillId="0" borderId="35" xfId="53" applyNumberFormat="1" applyFont="1" applyBorder="1" applyAlignment="1">
      <alignment horizontal="left" vertical="center" wrapText="1"/>
    </xf>
    <xf numFmtId="4" fontId="27" fillId="0" borderId="35" xfId="53" applyNumberFormat="1" applyFont="1" applyBorder="1" applyAlignment="1">
      <alignment horizontal="left" vertical="center" wrapText="1"/>
    </xf>
    <xf numFmtId="167" fontId="27" fillId="0" borderId="35" xfId="53" applyNumberFormat="1" applyFont="1" applyBorder="1" applyAlignment="1">
      <alignment horizontal="left" vertical="center" wrapText="1"/>
    </xf>
    <xf numFmtId="3" fontId="27" fillId="24" borderId="35" xfId="53" applyNumberFormat="1" applyFont="1" applyFill="1" applyBorder="1" applyAlignment="1">
      <alignment horizontal="left" vertical="center" wrapText="1"/>
    </xf>
    <xf numFmtId="166" fontId="27" fillId="0" borderId="35" xfId="53" applyNumberFormat="1" applyFont="1" applyBorder="1" applyAlignment="1">
      <alignment horizontal="left" vertical="center" wrapText="1"/>
    </xf>
    <xf numFmtId="0" fontId="29" fillId="0" borderId="35" xfId="74" applyFont="1" applyFill="1" applyBorder="1" applyAlignment="1">
      <alignment horizontal="left" vertical="center" wrapText="1"/>
    </xf>
    <xf numFmtId="166" fontId="27" fillId="24" borderId="35" xfId="53" applyNumberFormat="1" applyFont="1" applyFill="1" applyBorder="1" applyAlignment="1">
      <alignment horizontal="left" vertical="center" wrapText="1"/>
    </xf>
    <xf numFmtId="168" fontId="27" fillId="0" borderId="35" xfId="53" applyNumberFormat="1" applyFont="1" applyBorder="1" applyAlignment="1">
      <alignment horizontal="right" vertical="center" wrapText="1"/>
    </xf>
    <xf numFmtId="0" fontId="27" fillId="25" borderId="35" xfId="53" applyFont="1" applyFill="1" applyBorder="1" applyAlignment="1">
      <alignment horizontal="left" vertical="center" wrapText="1"/>
    </xf>
    <xf numFmtId="3" fontId="27" fillId="25" borderId="35" xfId="53" applyNumberFormat="1" applyFont="1" applyFill="1" applyBorder="1" applyAlignment="1">
      <alignment horizontal="left" vertical="center" wrapText="1"/>
    </xf>
    <xf numFmtId="3" fontId="27" fillId="25" borderId="35" xfId="53" applyNumberFormat="1" applyFont="1" applyFill="1" applyBorder="1" applyAlignment="1">
      <alignment horizontal="right" vertical="center" wrapText="1"/>
    </xf>
    <xf numFmtId="4" fontId="27" fillId="24" borderId="35" xfId="53" applyNumberFormat="1" applyFont="1" applyFill="1" applyBorder="1" applyAlignment="1">
      <alignment horizontal="right" vertical="center" wrapText="1"/>
    </xf>
    <xf numFmtId="0" fontId="27" fillId="24" borderId="38" xfId="53" applyFont="1" applyFill="1" applyBorder="1" applyAlignment="1">
      <alignment horizontal="left" vertical="center" wrapText="1"/>
    </xf>
    <xf numFmtId="0" fontId="27" fillId="0" borderId="38" xfId="53" applyFont="1" applyBorder="1" applyAlignment="1">
      <alignment horizontal="left" vertical="center" wrapText="1"/>
    </xf>
    <xf numFmtId="0" fontId="27" fillId="0" borderId="38" xfId="53" applyFont="1" applyBorder="1" applyAlignment="1">
      <alignment horizontal="right" vertical="center" wrapText="1"/>
    </xf>
    <xf numFmtId="3" fontId="27" fillId="25" borderId="38" xfId="53" applyNumberFormat="1" applyFont="1" applyFill="1" applyBorder="1" applyAlignment="1">
      <alignment horizontal="right" vertical="center" wrapText="1"/>
    </xf>
    <xf numFmtId="3" fontId="27" fillId="0" borderId="38" xfId="53" applyNumberFormat="1" applyFont="1" applyBorder="1" applyAlignment="1">
      <alignment horizontal="right" vertical="center" wrapText="1"/>
    </xf>
    <xf numFmtId="3" fontId="27" fillId="25" borderId="38" xfId="53" applyNumberFormat="1" applyFont="1" applyFill="1" applyBorder="1" applyAlignment="1">
      <alignment horizontal="left" vertical="center" wrapText="1"/>
    </xf>
    <xf numFmtId="3" fontId="27" fillId="24" borderId="38" xfId="53" applyNumberFormat="1" applyFont="1" applyFill="1" applyBorder="1" applyAlignment="1">
      <alignment horizontal="left" vertical="center" wrapText="1"/>
    </xf>
    <xf numFmtId="3" fontId="33" fillId="25" borderId="38" xfId="53" applyNumberFormat="1" applyFont="1" applyFill="1" applyBorder="1" applyAlignment="1">
      <alignment horizontal="left" vertical="center" wrapText="1"/>
    </xf>
    <xf numFmtId="4" fontId="27" fillId="0" borderId="39" xfId="53" applyNumberFormat="1" applyFont="1" applyBorder="1" applyAlignment="1">
      <alignment horizontal="left" vertical="center" wrapText="1"/>
    </xf>
    <xf numFmtId="4" fontId="27" fillId="0" borderId="38" xfId="53" applyNumberFormat="1" applyFont="1" applyBorder="1" applyAlignment="1">
      <alignment horizontal="left" vertical="center" wrapText="1"/>
    </xf>
    <xf numFmtId="4" fontId="27" fillId="0" borderId="39" xfId="53" applyNumberFormat="1" applyFont="1" applyBorder="1" applyAlignment="1">
      <alignment horizontal="right" vertical="center" wrapText="1"/>
    </xf>
    <xf numFmtId="4" fontId="27" fillId="0" borderId="38" xfId="53" applyNumberFormat="1" applyFont="1" applyBorder="1" applyAlignment="1">
      <alignment horizontal="right" vertical="center" wrapText="1"/>
    </xf>
    <xf numFmtId="0" fontId="29" fillId="24" borderId="38" xfId="74" applyFont="1" applyFill="1" applyBorder="1" applyAlignment="1">
      <alignment horizontal="left" vertical="center" wrapText="1"/>
    </xf>
    <xf numFmtId="0" fontId="30" fillId="0" borderId="38" xfId="53" applyFont="1" applyBorder="1" applyAlignment="1">
      <alignment horizontal="left" vertical="center" wrapText="1"/>
    </xf>
    <xf numFmtId="164" fontId="27" fillId="25" borderId="38" xfId="53" applyNumberFormat="1" applyFont="1" applyFill="1" applyBorder="1" applyAlignment="1">
      <alignment horizontal="left" vertical="center" wrapText="1"/>
    </xf>
    <xf numFmtId="164" fontId="27" fillId="24" borderId="38" xfId="53" applyNumberFormat="1" applyFont="1" applyFill="1" applyBorder="1" applyAlignment="1">
      <alignment horizontal="left" vertical="center" wrapText="1"/>
    </xf>
    <xf numFmtId="164" fontId="27" fillId="25" borderId="38" xfId="53" applyNumberFormat="1" applyFont="1" applyFill="1" applyBorder="1" applyAlignment="1">
      <alignment horizontal="right" vertical="center" wrapText="1"/>
    </xf>
    <xf numFmtId="164" fontId="27" fillId="0" borderId="38" xfId="53" applyNumberFormat="1" applyFont="1" applyBorder="1" applyAlignment="1">
      <alignment horizontal="right" vertical="center" wrapText="1"/>
    </xf>
    <xf numFmtId="4" fontId="27" fillId="25" borderId="38" xfId="53" applyNumberFormat="1" applyFont="1" applyFill="1" applyBorder="1" applyAlignment="1">
      <alignment horizontal="left" vertical="center" wrapText="1"/>
    </xf>
    <xf numFmtId="4" fontId="27" fillId="24" borderId="38" xfId="53" applyNumberFormat="1" applyFont="1" applyFill="1" applyBorder="1" applyAlignment="1">
      <alignment horizontal="left" vertical="center" wrapText="1"/>
    </xf>
    <xf numFmtId="166" fontId="27" fillId="0" borderId="38" xfId="53" applyNumberFormat="1" applyFont="1" applyBorder="1" applyAlignment="1">
      <alignment horizontal="right" vertical="center" wrapText="1"/>
    </xf>
    <xf numFmtId="165" fontId="27" fillId="0" borderId="38" xfId="53" applyNumberFormat="1" applyFont="1" applyBorder="1" applyAlignment="1">
      <alignment horizontal="right" vertical="center" wrapText="1"/>
    </xf>
    <xf numFmtId="166" fontId="27" fillId="24" borderId="38" xfId="53" applyNumberFormat="1" applyFont="1" applyFill="1" applyBorder="1" applyAlignment="1">
      <alignment horizontal="left" vertical="center" wrapText="1"/>
    </xf>
    <xf numFmtId="165" fontId="27" fillId="24" borderId="38" xfId="53" applyNumberFormat="1" applyFont="1" applyFill="1" applyBorder="1" applyAlignment="1">
      <alignment horizontal="left" vertical="center" wrapText="1"/>
    </xf>
    <xf numFmtId="164" fontId="27" fillId="0" borderId="38" xfId="53" applyNumberFormat="1" applyFont="1" applyBorder="1" applyAlignment="1">
      <alignment horizontal="left" vertical="center" wrapText="1"/>
    </xf>
    <xf numFmtId="0" fontId="27" fillId="0" borderId="34" xfId="53" applyFont="1" applyBorder="1" applyAlignment="1">
      <alignment horizontal="left" vertical="center" wrapText="1"/>
    </xf>
    <xf numFmtId="0" fontId="27" fillId="0" borderId="40" xfId="53" applyFont="1" applyBorder="1" applyAlignment="1">
      <alignment horizontal="left" vertical="center" wrapText="1"/>
    </xf>
    <xf numFmtId="0" fontId="29" fillId="24" borderId="40" xfId="74" applyFont="1" applyFill="1" applyBorder="1" applyAlignment="1">
      <alignment horizontal="left" vertical="center" wrapText="1"/>
    </xf>
    <xf numFmtId="0" fontId="27" fillId="24" borderId="40" xfId="53" applyFont="1" applyFill="1" applyBorder="1" applyAlignment="1">
      <alignment horizontal="left" vertical="center" wrapText="1"/>
    </xf>
    <xf numFmtId="0" fontId="27" fillId="0" borderId="40" xfId="53" applyFont="1" applyBorder="1" applyAlignment="1">
      <alignment horizontal="right" vertical="center" wrapText="1"/>
    </xf>
    <xf numFmtId="164" fontId="27" fillId="25" borderId="40" xfId="53" applyNumberFormat="1" applyFont="1" applyFill="1" applyBorder="1" applyAlignment="1">
      <alignment horizontal="left" vertical="center" wrapText="1"/>
    </xf>
    <xf numFmtId="164" fontId="27" fillId="24" borderId="40" xfId="53" applyNumberFormat="1" applyFont="1" applyFill="1" applyBorder="1" applyAlignment="1">
      <alignment horizontal="left" vertical="center" wrapText="1"/>
    </xf>
    <xf numFmtId="164" fontId="27" fillId="25" borderId="40" xfId="53" applyNumberFormat="1" applyFont="1" applyFill="1" applyBorder="1" applyAlignment="1">
      <alignment horizontal="right" vertical="center" wrapText="1"/>
    </xf>
    <xf numFmtId="164" fontId="27" fillId="0" borderId="40" xfId="53" applyNumberFormat="1" applyFont="1" applyBorder="1" applyAlignment="1">
      <alignment horizontal="right" vertical="center" wrapText="1"/>
    </xf>
    <xf numFmtId="4" fontId="27" fillId="0" borderId="40" xfId="53" applyNumberFormat="1" applyFont="1" applyBorder="1" applyAlignment="1">
      <alignment horizontal="right" vertical="center" wrapText="1"/>
    </xf>
    <xf numFmtId="4" fontId="27" fillId="24" borderId="40" xfId="53" applyNumberFormat="1" applyFont="1" applyFill="1" applyBorder="1" applyAlignment="1">
      <alignment horizontal="left" vertical="center" wrapText="1"/>
    </xf>
    <xf numFmtId="3" fontId="27" fillId="24" borderId="40" xfId="53" applyNumberFormat="1" applyFont="1" applyFill="1" applyBorder="1" applyAlignment="1">
      <alignment horizontal="left" vertical="center" wrapText="1"/>
    </xf>
    <xf numFmtId="166" fontId="27" fillId="24" borderId="40" xfId="53" applyNumberFormat="1" applyFont="1" applyFill="1" applyBorder="1" applyAlignment="1">
      <alignment horizontal="left" vertical="center" wrapText="1"/>
    </xf>
    <xf numFmtId="3" fontId="27" fillId="0" borderId="40" xfId="53" applyNumberFormat="1" applyFont="1" applyBorder="1" applyAlignment="1">
      <alignment horizontal="right" vertical="center" wrapText="1"/>
    </xf>
    <xf numFmtId="164" fontId="27" fillId="0" borderId="40" xfId="53" applyNumberFormat="1" applyFont="1" applyBorder="1" applyAlignment="1">
      <alignment horizontal="left" vertical="center" wrapText="1"/>
    </xf>
    <xf numFmtId="0" fontId="27" fillId="25" borderId="40" xfId="53" applyFont="1" applyFill="1" applyBorder="1" applyAlignment="1">
      <alignment horizontal="left" vertical="center" wrapText="1"/>
    </xf>
    <xf numFmtId="3" fontId="27" fillId="25" borderId="40" xfId="53" applyNumberFormat="1" applyFont="1" applyFill="1" applyBorder="1" applyAlignment="1">
      <alignment horizontal="left" vertical="center" wrapText="1"/>
    </xf>
    <xf numFmtId="3" fontId="33" fillId="25" borderId="40" xfId="53" applyNumberFormat="1" applyFont="1" applyFill="1" applyBorder="1" applyAlignment="1">
      <alignment horizontal="left" vertical="center" wrapText="1"/>
    </xf>
    <xf numFmtId="3" fontId="33" fillId="24" borderId="40" xfId="53" applyNumberFormat="1" applyFont="1" applyFill="1" applyBorder="1" applyAlignment="1">
      <alignment horizontal="left" vertical="center" wrapText="1"/>
    </xf>
    <xf numFmtId="3" fontId="27" fillId="0" borderId="40" xfId="53" applyNumberFormat="1" applyFont="1" applyBorder="1" applyAlignment="1">
      <alignment horizontal="left" vertical="center" wrapText="1"/>
    </xf>
    <xf numFmtId="164" fontId="33" fillId="25" borderId="40" xfId="53" applyNumberFormat="1" applyFont="1" applyFill="1" applyBorder="1" applyAlignment="1">
      <alignment horizontal="left" vertical="center" wrapText="1"/>
    </xf>
    <xf numFmtId="164" fontId="33" fillId="24" borderId="40" xfId="53" applyNumberFormat="1" applyFont="1" applyFill="1" applyBorder="1" applyAlignment="1">
      <alignment horizontal="left" vertical="center" wrapText="1"/>
    </xf>
    <xf numFmtId="0" fontId="27" fillId="24" borderId="40" xfId="53" applyFont="1" applyFill="1" applyBorder="1" applyAlignment="1">
      <alignment horizontal="right" vertical="center" wrapText="1"/>
    </xf>
    <xf numFmtId="4" fontId="27" fillId="25" borderId="40" xfId="53" applyNumberFormat="1" applyFont="1" applyFill="1" applyBorder="1" applyAlignment="1">
      <alignment horizontal="left" vertical="center" wrapText="1"/>
    </xf>
    <xf numFmtId="4" fontId="33" fillId="25" borderId="40" xfId="53" applyNumberFormat="1" applyFont="1" applyFill="1" applyBorder="1" applyAlignment="1">
      <alignment horizontal="left" vertical="center" wrapText="1"/>
    </xf>
    <xf numFmtId="3" fontId="27" fillId="25" borderId="40" xfId="53" applyNumberFormat="1" applyFont="1" applyFill="1" applyBorder="1" applyAlignment="1">
      <alignment horizontal="right" vertical="center" wrapText="1"/>
    </xf>
    <xf numFmtId="3" fontId="27" fillId="24" borderId="40" xfId="53" applyNumberFormat="1" applyFont="1" applyFill="1" applyBorder="1" applyAlignment="1">
      <alignment horizontal="right" vertical="center" wrapText="1"/>
    </xf>
    <xf numFmtId="0" fontId="27" fillId="25" borderId="40" xfId="53" applyFont="1" applyFill="1" applyBorder="1" applyAlignment="1">
      <alignment horizontal="center" vertical="center" wrapText="1"/>
    </xf>
    <xf numFmtId="169" fontId="30" fillId="24" borderId="40" xfId="53" applyNumberFormat="1" applyFont="1" applyFill="1" applyBorder="1" applyAlignment="1">
      <alignment horizontal="left" vertical="center" wrapText="1"/>
    </xf>
    <xf numFmtId="3" fontId="33" fillId="25" borderId="40" xfId="53" applyNumberFormat="1" applyFont="1" applyFill="1" applyBorder="1" applyAlignment="1">
      <alignment horizontal="right" vertical="center" wrapText="1"/>
    </xf>
    <xf numFmtId="3" fontId="33" fillId="0" borderId="40" xfId="53" applyNumberFormat="1" applyFont="1" applyBorder="1" applyAlignment="1">
      <alignment horizontal="right" vertical="center" wrapText="1"/>
    </xf>
    <xf numFmtId="0" fontId="27" fillId="0" borderId="41" xfId="53" applyFont="1" applyBorder="1" applyAlignment="1">
      <alignment horizontal="left" vertical="center" wrapText="1"/>
    </xf>
    <xf numFmtId="3" fontId="27" fillId="25" borderId="41" xfId="53" applyNumberFormat="1" applyFont="1" applyFill="1" applyBorder="1" applyAlignment="1">
      <alignment horizontal="left" vertical="center" wrapText="1"/>
    </xf>
    <xf numFmtId="0" fontId="27" fillId="24" borderId="34" xfId="53" applyFont="1" applyFill="1" applyBorder="1" applyAlignment="1">
      <alignment horizontal="right" vertical="center" wrapText="1"/>
    </xf>
    <xf numFmtId="0" fontId="27" fillId="0" borderId="41" xfId="53" applyFont="1" applyBorder="1" applyAlignment="1">
      <alignment horizontal="right" vertical="center" wrapText="1"/>
    </xf>
    <xf numFmtId="3" fontId="27" fillId="0" borderId="41" xfId="53" applyNumberFormat="1" applyFont="1" applyFill="1" applyBorder="1" applyAlignment="1">
      <alignment horizontal="left" vertical="center" wrapText="1"/>
    </xf>
    <xf numFmtId="0" fontId="27" fillId="0" borderId="41" xfId="53" applyFont="1" applyFill="1" applyBorder="1" applyAlignment="1">
      <alignment horizontal="left" vertical="center" wrapText="1"/>
    </xf>
    <xf numFmtId="0" fontId="27" fillId="0" borderId="34" xfId="53" applyFont="1" applyFill="1" applyBorder="1" applyAlignment="1">
      <alignment horizontal="left" vertical="center" wrapText="1"/>
    </xf>
    <xf numFmtId="0" fontId="27" fillId="0" borderId="35" xfId="53" applyFont="1" applyFill="1" applyBorder="1" applyAlignment="1">
      <alignment horizontal="left" vertical="center" wrapText="1"/>
    </xf>
    <xf numFmtId="17" fontId="27" fillId="0" borderId="38" xfId="53" applyNumberFormat="1" applyFont="1" applyFill="1" applyBorder="1" applyAlignment="1">
      <alignment horizontal="left" vertical="center" wrapText="1"/>
    </xf>
    <xf numFmtId="0" fontId="27" fillId="0" borderId="38" xfId="53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top"/>
    </xf>
    <xf numFmtId="0" fontId="27" fillId="0" borderId="40" xfId="53" applyFont="1" applyFill="1" applyBorder="1" applyAlignment="1">
      <alignment horizontal="left" vertical="center" wrapText="1"/>
    </xf>
    <xf numFmtId="0" fontId="30" fillId="0" borderId="45" xfId="0" applyFont="1" applyFill="1" applyBorder="1" applyAlignment="1">
      <alignment horizontal="left" vertical="center" wrapText="1"/>
    </xf>
    <xf numFmtId="0" fontId="27" fillId="24" borderId="45" xfId="0" applyFont="1" applyFill="1" applyBorder="1" applyAlignment="1">
      <alignment horizontal="left" vertical="center" wrapText="1"/>
    </xf>
    <xf numFmtId="0" fontId="30" fillId="0" borderId="45" xfId="0" applyFont="1" applyBorder="1" applyAlignment="1">
      <alignment horizontal="left" vertical="center" wrapText="1"/>
    </xf>
    <xf numFmtId="0" fontId="27" fillId="24" borderId="45" xfId="0" applyFont="1" applyFill="1" applyBorder="1" applyAlignment="1">
      <alignment horizontal="right" vertical="center" wrapText="1"/>
    </xf>
    <xf numFmtId="4" fontId="27" fillId="25" borderId="2" xfId="0" applyNumberFormat="1" applyFont="1" applyFill="1" applyBorder="1" applyAlignment="1">
      <alignment horizontal="right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0" fontId="27" fillId="0" borderId="48" xfId="0" applyFont="1" applyBorder="1" applyAlignment="1">
      <alignment horizontal="left" vertical="center" wrapText="1"/>
    </xf>
    <xf numFmtId="4" fontId="27" fillId="25" borderId="48" xfId="0" applyNumberFormat="1" applyFont="1" applyFill="1" applyBorder="1" applyAlignment="1">
      <alignment horizontal="left" vertical="center" wrapText="1"/>
    </xf>
    <xf numFmtId="2" fontId="27" fillId="0" borderId="48" xfId="0" applyNumberFormat="1" applyFont="1" applyBorder="1" applyAlignment="1">
      <alignment horizontal="left" vertical="center" wrapText="1"/>
    </xf>
    <xf numFmtId="2" fontId="30" fillId="28" borderId="48" xfId="0" applyNumberFormat="1" applyFont="1" applyFill="1" applyBorder="1" applyAlignment="1">
      <alignment horizontal="left" vertical="center"/>
    </xf>
    <xf numFmtId="2" fontId="30" fillId="0" borderId="48" xfId="0" applyNumberFormat="1" applyFont="1" applyBorder="1" applyAlignment="1">
      <alignment horizontal="left" vertical="center"/>
    </xf>
    <xf numFmtId="0" fontId="27" fillId="24" borderId="48" xfId="0" applyFont="1" applyFill="1" applyBorder="1" applyAlignment="1">
      <alignment horizontal="left" vertical="center" wrapText="1"/>
    </xf>
    <xf numFmtId="2" fontId="27" fillId="25" borderId="48" xfId="0" applyNumberFormat="1" applyFont="1" applyFill="1" applyBorder="1" applyAlignment="1">
      <alignment horizontal="left" vertical="center" wrapText="1"/>
    </xf>
    <xf numFmtId="0" fontId="29" fillId="24" borderId="48" xfId="74" applyFont="1" applyFill="1" applyBorder="1" applyAlignment="1">
      <alignment horizontal="left" vertical="center" wrapText="1"/>
    </xf>
    <xf numFmtId="0" fontId="27" fillId="0" borderId="48" xfId="0" applyFont="1" applyBorder="1" applyAlignment="1">
      <alignment horizontal="right" vertical="center" wrapText="1"/>
    </xf>
    <xf numFmtId="2" fontId="27" fillId="24" borderId="48" xfId="0" applyNumberFormat="1" applyFont="1" applyFill="1" applyBorder="1" applyAlignment="1">
      <alignment horizontal="left" vertical="center" wrapText="1"/>
    </xf>
    <xf numFmtId="4" fontId="27" fillId="24" borderId="48" xfId="0" applyNumberFormat="1" applyFont="1" applyFill="1" applyBorder="1" applyAlignment="1">
      <alignment horizontal="left" vertical="center" wrapText="1"/>
    </xf>
    <xf numFmtId="3" fontId="27" fillId="24" borderId="48" xfId="0" applyNumberFormat="1" applyFont="1" applyFill="1" applyBorder="1" applyAlignment="1">
      <alignment horizontal="left" vertical="center" wrapText="1"/>
    </xf>
    <xf numFmtId="4" fontId="27" fillId="25" borderId="48" xfId="0" applyNumberFormat="1" applyFont="1" applyFill="1" applyBorder="1" applyAlignment="1">
      <alignment horizontal="right" vertical="center" wrapText="1"/>
    </xf>
    <xf numFmtId="4" fontId="27" fillId="24" borderId="48" xfId="0" applyNumberFormat="1" applyFont="1" applyFill="1" applyBorder="1" applyAlignment="1">
      <alignment horizontal="right" vertical="center" wrapText="1"/>
    </xf>
    <xf numFmtId="3" fontId="27" fillId="24" borderId="48" xfId="0" applyNumberFormat="1" applyFont="1" applyFill="1" applyBorder="1" applyAlignment="1">
      <alignment horizontal="right" vertical="center" wrapText="1"/>
    </xf>
    <xf numFmtId="4" fontId="30" fillId="24" borderId="48" xfId="53" applyNumberFormat="1" applyFont="1" applyFill="1" applyBorder="1" applyAlignment="1">
      <alignment horizontal="right" vertical="center" wrapText="1"/>
    </xf>
    <xf numFmtId="3" fontId="30" fillId="24" borderId="48" xfId="53" applyNumberFormat="1" applyFont="1" applyFill="1" applyBorder="1" applyAlignment="1">
      <alignment horizontal="right" vertical="center" wrapText="1"/>
    </xf>
    <xf numFmtId="2" fontId="27" fillId="25" borderId="48" xfId="53" applyNumberFormat="1" applyFont="1" applyFill="1" applyBorder="1" applyAlignment="1">
      <alignment horizontal="left" vertical="center" wrapText="1"/>
    </xf>
    <xf numFmtId="2" fontId="27" fillId="25" borderId="48" xfId="53" applyNumberFormat="1" applyFont="1" applyFill="1" applyBorder="1" applyAlignment="1">
      <alignment horizontal="right" vertical="center" wrapText="1"/>
    </xf>
    <xf numFmtId="2" fontId="27" fillId="28" borderId="48" xfId="0" applyNumberFormat="1" applyFont="1" applyFill="1" applyBorder="1" applyAlignment="1">
      <alignment vertical="center"/>
    </xf>
    <xf numFmtId="2" fontId="27" fillId="0" borderId="48" xfId="0" applyNumberFormat="1" applyFont="1" applyBorder="1" applyAlignment="1">
      <alignment vertical="center"/>
    </xf>
    <xf numFmtId="2" fontId="27" fillId="28" borderId="48" xfId="0" applyNumberFormat="1" applyFont="1" applyFill="1" applyBorder="1" applyAlignment="1">
      <alignment horizontal="left" vertical="center"/>
    </xf>
    <xf numFmtId="2" fontId="27" fillId="0" borderId="48" xfId="0" applyNumberFormat="1" applyFont="1" applyBorder="1" applyAlignment="1">
      <alignment horizontal="left" vertical="center"/>
    </xf>
    <xf numFmtId="2" fontId="27" fillId="25" borderId="48" xfId="0" applyNumberFormat="1" applyFont="1" applyFill="1" applyBorder="1" applyAlignment="1">
      <alignment horizontal="right" vertical="center" wrapText="1"/>
    </xf>
    <xf numFmtId="2" fontId="27" fillId="0" borderId="48" xfId="0" applyNumberFormat="1" applyFont="1" applyBorder="1" applyAlignment="1">
      <alignment horizontal="right" vertical="center" wrapText="1"/>
    </xf>
    <xf numFmtId="1" fontId="27" fillId="0" borderId="48" xfId="0" applyNumberFormat="1" applyFont="1" applyBorder="1" applyAlignment="1">
      <alignment horizontal="right" vertical="center" wrapText="1"/>
    </xf>
    <xf numFmtId="2" fontId="38" fillId="25" borderId="48" xfId="53" applyNumberFormat="1" applyFont="1" applyFill="1" applyBorder="1" applyAlignment="1">
      <alignment horizontal="left" vertical="center" wrapText="1"/>
    </xf>
    <xf numFmtId="1" fontId="27" fillId="24" borderId="48" xfId="0" applyNumberFormat="1" applyFont="1" applyFill="1" applyBorder="1" applyAlignment="1">
      <alignment horizontal="left" vertical="center" wrapText="1"/>
    </xf>
    <xf numFmtId="2" fontId="38" fillId="25" borderId="48" xfId="53" applyNumberFormat="1" applyFont="1" applyFill="1" applyBorder="1" applyAlignment="1">
      <alignment horizontal="right" vertical="center" wrapText="1"/>
    </xf>
    <xf numFmtId="170" fontId="27" fillId="0" borderId="48" xfId="0" applyNumberFormat="1" applyFont="1" applyBorder="1" applyAlignment="1">
      <alignment horizontal="right" vertical="center" wrapText="1"/>
    </xf>
    <xf numFmtId="2" fontId="30" fillId="28" borderId="48" xfId="0" applyNumberFormat="1" applyFont="1" applyFill="1" applyBorder="1" applyAlignment="1">
      <alignment vertical="center"/>
    </xf>
    <xf numFmtId="2" fontId="30" fillId="0" borderId="48" xfId="0" applyNumberFormat="1" applyFont="1" applyBorder="1" applyAlignment="1">
      <alignment vertical="center"/>
    </xf>
    <xf numFmtId="2" fontId="27" fillId="0" borderId="48" xfId="53" applyNumberFormat="1" applyFont="1" applyFill="1" applyBorder="1" applyAlignment="1">
      <alignment horizontal="left" vertical="center" wrapText="1"/>
    </xf>
    <xf numFmtId="1" fontId="27" fillId="0" borderId="48" xfId="0" applyNumberFormat="1" applyFont="1" applyBorder="1" applyAlignment="1">
      <alignment horizontal="left" vertical="center" wrapText="1"/>
    </xf>
    <xf numFmtId="1" fontId="30" fillId="0" borderId="48" xfId="0" applyNumberFormat="1" applyFont="1" applyBorder="1" applyAlignment="1">
      <alignment vertical="center"/>
    </xf>
    <xf numFmtId="1" fontId="30" fillId="0" borderId="48" xfId="0" applyNumberFormat="1" applyFont="1" applyBorder="1" applyAlignment="1">
      <alignment horizontal="left" vertical="center"/>
    </xf>
    <xf numFmtId="1" fontId="30" fillId="0" borderId="48" xfId="0" applyNumberFormat="1" applyFont="1" applyBorder="1" applyAlignment="1">
      <alignment horizontal="right" vertical="center"/>
    </xf>
    <xf numFmtId="1" fontId="27" fillId="0" borderId="48" xfId="0" applyNumberFormat="1" applyFont="1" applyBorder="1" applyAlignment="1">
      <alignment vertical="center"/>
    </xf>
    <xf numFmtId="0" fontId="27" fillId="24" borderId="48" xfId="0" applyFont="1" applyFill="1" applyBorder="1" applyAlignment="1">
      <alignment horizontal="right" vertical="center" wrapText="1"/>
    </xf>
    <xf numFmtId="2" fontId="27" fillId="0" borderId="48" xfId="0" applyNumberFormat="1" applyFont="1" applyFill="1" applyBorder="1" applyAlignment="1">
      <alignment horizontal="left" vertical="center" wrapText="1"/>
    </xf>
    <xf numFmtId="2" fontId="27" fillId="0" borderId="48" xfId="53" applyNumberFormat="1" applyFont="1" applyBorder="1" applyAlignment="1">
      <alignment horizontal="right" vertical="center" wrapText="1"/>
    </xf>
    <xf numFmtId="2" fontId="27" fillId="0" borderId="48" xfId="0" applyNumberFormat="1" applyFont="1" applyFill="1" applyBorder="1" applyAlignment="1">
      <alignment horizontal="right" vertical="center" wrapText="1"/>
    </xf>
    <xf numFmtId="4" fontId="27" fillId="25" borderId="48" xfId="53" applyNumberFormat="1" applyFont="1" applyFill="1" applyBorder="1" applyAlignment="1">
      <alignment horizontal="left" vertical="center" wrapText="1"/>
    </xf>
    <xf numFmtId="2" fontId="27" fillId="24" borderId="48" xfId="0" applyNumberFormat="1" applyFont="1" applyFill="1" applyBorder="1" applyAlignment="1">
      <alignment horizontal="right" vertical="center" wrapText="1"/>
    </xf>
    <xf numFmtId="1" fontId="27" fillId="24" borderId="48" xfId="0" applyNumberFormat="1" applyFont="1" applyFill="1" applyBorder="1" applyAlignment="1">
      <alignment horizontal="right" vertical="center" wrapText="1"/>
    </xf>
    <xf numFmtId="2" fontId="27" fillId="28" borderId="48" xfId="0" applyNumberFormat="1" applyFont="1" applyFill="1" applyBorder="1"/>
    <xf numFmtId="2" fontId="27" fillId="0" borderId="48" xfId="0" applyNumberFormat="1" applyFont="1" applyBorder="1"/>
    <xf numFmtId="0" fontId="29" fillId="0" borderId="48" xfId="74" applyFont="1" applyFill="1" applyBorder="1" applyAlignment="1">
      <alignment horizontal="right" vertical="center" wrapText="1"/>
    </xf>
    <xf numFmtId="0" fontId="30" fillId="0" borderId="48" xfId="74" applyFont="1" applyFill="1" applyBorder="1" applyAlignment="1">
      <alignment horizontal="right" vertical="center" wrapText="1"/>
    </xf>
    <xf numFmtId="0" fontId="29" fillId="0" borderId="48" xfId="74" applyFont="1" applyFill="1" applyBorder="1" applyAlignment="1">
      <alignment horizontal="left" vertical="center" wrapText="1"/>
    </xf>
    <xf numFmtId="0" fontId="29" fillId="24" borderId="48" xfId="74" applyFont="1" applyFill="1" applyBorder="1" applyAlignment="1">
      <alignment horizontal="right" vertical="center" wrapText="1"/>
    </xf>
    <xf numFmtId="0" fontId="0" fillId="0" borderId="48" xfId="0" applyBorder="1"/>
    <xf numFmtId="4" fontId="27" fillId="0" borderId="48" xfId="0" applyNumberFormat="1" applyFont="1" applyBorder="1" applyAlignment="1">
      <alignment horizontal="left" vertical="center" wrapText="1"/>
    </xf>
    <xf numFmtId="0" fontId="40" fillId="0" borderId="48" xfId="53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17" fontId="27" fillId="0" borderId="48" xfId="0" applyNumberFormat="1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left" vertical="center" wrapText="1"/>
    </xf>
    <xf numFmtId="1" fontId="27" fillId="0" borderId="48" xfId="0" applyNumberFormat="1" applyFont="1" applyBorder="1" applyAlignment="1">
      <alignment horizontal="left" vertical="center"/>
    </xf>
    <xf numFmtId="0" fontId="27" fillId="25" borderId="48" xfId="0" applyFont="1" applyFill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27" fillId="0" borderId="50" xfId="0" applyFont="1" applyFill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1" fontId="27" fillId="25" borderId="48" xfId="0" applyNumberFormat="1" applyFont="1" applyFill="1" applyBorder="1" applyAlignment="1">
      <alignment horizontal="left" vertical="center" wrapText="1"/>
    </xf>
    <xf numFmtId="0" fontId="40" fillId="26" borderId="50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right" vertical="center" wrapText="1"/>
    </xf>
    <xf numFmtId="0" fontId="31" fillId="26" borderId="12" xfId="0" applyFont="1" applyFill="1" applyBorder="1" applyAlignment="1">
      <alignment horizontal="left" vertical="center" wrapText="1"/>
    </xf>
    <xf numFmtId="2" fontId="40" fillId="0" borderId="48" xfId="0" applyNumberFormat="1" applyFont="1" applyBorder="1" applyAlignment="1">
      <alignment horizontal="right" vertical="center"/>
    </xf>
    <xf numFmtId="0" fontId="27" fillId="24" borderId="50" xfId="0" applyFont="1" applyFill="1" applyBorder="1" applyAlignment="1">
      <alignment horizontal="left" vertical="center" wrapText="1"/>
    </xf>
    <xf numFmtId="0" fontId="27" fillId="24" borderId="44" xfId="0" applyFont="1" applyFill="1" applyBorder="1" applyAlignment="1">
      <alignment horizontal="right" vertical="center" wrapText="1"/>
    </xf>
    <xf numFmtId="0" fontId="27" fillId="0" borderId="44" xfId="0" applyFont="1" applyBorder="1" applyAlignment="1">
      <alignment horizontal="left" vertical="center" wrapText="1"/>
    </xf>
    <xf numFmtId="0" fontId="27" fillId="24" borderId="19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right" vertical="center" wrapText="1"/>
    </xf>
    <xf numFmtId="0" fontId="27" fillId="24" borderId="44" xfId="0" applyFont="1" applyFill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0" fontId="27" fillId="24" borderId="19" xfId="0" applyFont="1" applyFill="1" applyBorder="1" applyAlignment="1">
      <alignment vertical="center" wrapText="1"/>
    </xf>
    <xf numFmtId="0" fontId="2" fillId="0" borderId="47" xfId="0" applyFont="1" applyFill="1" applyBorder="1" applyAlignment="1">
      <alignment horizontal="left" vertical="top"/>
    </xf>
    <xf numFmtId="0" fontId="2" fillId="0" borderId="50" xfId="0" applyFont="1" applyFill="1" applyBorder="1" applyAlignment="1">
      <alignment horizontal="left" vertical="top"/>
    </xf>
    <xf numFmtId="0" fontId="2" fillId="0" borderId="50" xfId="0" applyNumberFormat="1" applyFont="1" applyFill="1" applyBorder="1" applyAlignment="1">
      <alignment horizontal="left" vertical="top"/>
    </xf>
    <xf numFmtId="0" fontId="27" fillId="0" borderId="48" xfId="0" applyFont="1" applyFill="1" applyBorder="1" applyAlignment="1">
      <alignment horizontal="righ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vertical="center" wrapText="1"/>
    </xf>
    <xf numFmtId="171" fontId="27" fillId="25" borderId="48" xfId="0" applyNumberFormat="1" applyFont="1" applyFill="1" applyBorder="1" applyAlignment="1">
      <alignment horizontal="left" vertical="center" wrapText="1"/>
    </xf>
    <xf numFmtId="171" fontId="27" fillId="0" borderId="48" xfId="0" applyNumberFormat="1" applyFont="1" applyBorder="1" applyAlignment="1">
      <alignment horizontal="left" vertical="center" wrapText="1"/>
    </xf>
    <xf numFmtId="172" fontId="27" fillId="25" borderId="48" xfId="0" applyNumberFormat="1" applyFont="1" applyFill="1" applyBorder="1" applyAlignment="1">
      <alignment horizontal="left" vertical="center" wrapText="1"/>
    </xf>
    <xf numFmtId="172" fontId="27" fillId="0" borderId="48" xfId="0" applyNumberFormat="1" applyFont="1" applyFill="1" applyBorder="1" applyAlignment="1">
      <alignment horizontal="left" vertical="center" wrapText="1"/>
    </xf>
    <xf numFmtId="3" fontId="27" fillId="25" borderId="48" xfId="0" applyNumberFormat="1" applyFont="1" applyFill="1" applyBorder="1" applyAlignment="1">
      <alignment horizontal="left" vertical="center" wrapText="1"/>
    </xf>
    <xf numFmtId="4" fontId="27" fillId="0" borderId="48" xfId="0" applyNumberFormat="1" applyFont="1" applyFill="1" applyBorder="1" applyAlignment="1">
      <alignment horizontal="left" vertical="center" wrapText="1"/>
    </xf>
    <xf numFmtId="0" fontId="27" fillId="0" borderId="52" xfId="0" applyNumberFormat="1" applyFont="1" applyFill="1" applyBorder="1" applyAlignment="1">
      <alignment horizontal="left" vertical="center" wrapText="1"/>
    </xf>
    <xf numFmtId="2" fontId="27" fillId="25" borderId="50" xfId="0" applyNumberFormat="1" applyFont="1" applyFill="1" applyBorder="1" applyAlignment="1">
      <alignment horizontal="left" vertical="center" wrapText="1"/>
    </xf>
    <xf numFmtId="1" fontId="27" fillId="0" borderId="48" xfId="0" applyNumberFormat="1" applyFont="1" applyFill="1" applyBorder="1" applyAlignment="1">
      <alignment horizontal="left" vertical="center" wrapText="1"/>
    </xf>
    <xf numFmtId="0" fontId="27" fillId="0" borderId="53" xfId="0" applyFont="1" applyFill="1" applyBorder="1" applyAlignment="1">
      <alignment horizontal="left" vertical="center" wrapText="1"/>
    </xf>
    <xf numFmtId="0" fontId="27" fillId="0" borderId="53" xfId="0" applyFont="1" applyBorder="1" applyAlignment="1">
      <alignment horizontal="right" vertical="center" wrapText="1"/>
    </xf>
    <xf numFmtId="2" fontId="27" fillId="25" borderId="54" xfId="0" applyNumberFormat="1" applyFont="1" applyFill="1" applyBorder="1" applyAlignment="1">
      <alignment horizontal="left" vertical="center" wrapText="1"/>
    </xf>
    <xf numFmtId="2" fontId="27" fillId="0" borderId="53" xfId="0" applyNumberFormat="1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55" xfId="0" applyFont="1" applyBorder="1" applyAlignment="1">
      <alignment horizontal="left" vertical="center" wrapText="1"/>
    </xf>
    <xf numFmtId="0" fontId="27" fillId="24" borderId="55" xfId="0" applyFont="1" applyFill="1" applyBorder="1" applyAlignment="1">
      <alignment horizontal="left" vertical="center" wrapText="1"/>
    </xf>
    <xf numFmtId="2" fontId="27" fillId="25" borderId="56" xfId="0" applyNumberFormat="1" applyFont="1" applyFill="1" applyBorder="1" applyAlignment="1">
      <alignment horizontal="left" vertical="center" wrapText="1"/>
    </xf>
    <xf numFmtId="2" fontId="27" fillId="0" borderId="55" xfId="0" applyNumberFormat="1" applyFont="1" applyFill="1" applyBorder="1" applyAlignment="1">
      <alignment horizontal="left" vertical="center" wrapText="1"/>
    </xf>
    <xf numFmtId="2" fontId="27" fillId="28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27" fillId="25" borderId="44" xfId="0" applyNumberFormat="1" applyFont="1" applyFill="1" applyBorder="1" applyAlignment="1">
      <alignment horizontal="right" vertical="center" wrapText="1"/>
    </xf>
    <xf numFmtId="2" fontId="27" fillId="24" borderId="44" xfId="0" applyNumberFormat="1" applyFont="1" applyFill="1" applyBorder="1" applyAlignment="1">
      <alignment horizontal="right" vertical="center" wrapText="1"/>
    </xf>
    <xf numFmtId="1" fontId="40" fillId="0" borderId="48" xfId="0" applyNumberFormat="1" applyFont="1" applyBorder="1" applyAlignment="1">
      <alignment horizontal="right" vertical="center"/>
    </xf>
    <xf numFmtId="1" fontId="27" fillId="0" borderId="48" xfId="0" applyNumberFormat="1" applyFont="1" applyFill="1" applyBorder="1" applyAlignment="1">
      <alignment horizontal="right" vertical="center" wrapText="1"/>
    </xf>
    <xf numFmtId="2" fontId="27" fillId="25" borderId="50" xfId="0" applyNumberFormat="1" applyFont="1" applyFill="1" applyBorder="1" applyAlignment="1">
      <alignment horizontal="right" vertical="center" wrapText="1"/>
    </xf>
    <xf numFmtId="2" fontId="27" fillId="0" borderId="0" xfId="0" applyNumberFormat="1" applyFont="1" applyFill="1" applyBorder="1" applyAlignment="1">
      <alignment horizontal="left" vertical="center" wrapText="1"/>
    </xf>
    <xf numFmtId="2" fontId="27" fillId="25" borderId="56" xfId="0" applyNumberFormat="1" applyFont="1" applyFill="1" applyBorder="1" applyAlignment="1">
      <alignment horizontal="right" vertical="center" wrapText="1"/>
    </xf>
    <xf numFmtId="2" fontId="27" fillId="0" borderId="55" xfId="0" applyNumberFormat="1" applyFont="1" applyFill="1" applyBorder="1" applyAlignment="1">
      <alignment horizontal="right" vertical="center" wrapText="1"/>
    </xf>
    <xf numFmtId="0" fontId="27" fillId="24" borderId="57" xfId="0" applyFont="1" applyFill="1" applyBorder="1" applyAlignment="1">
      <alignment horizontal="left" vertical="center" wrapText="1"/>
    </xf>
    <xf numFmtId="1" fontId="27" fillId="0" borderId="55" xfId="0" applyNumberFormat="1" applyFont="1" applyFill="1" applyBorder="1" applyAlignment="1">
      <alignment horizontal="right" vertical="center" wrapText="1"/>
    </xf>
    <xf numFmtId="0" fontId="27" fillId="0" borderId="55" xfId="0" applyFont="1" applyFill="1" applyBorder="1" applyAlignment="1">
      <alignment horizontal="left" vertical="center" wrapText="1"/>
    </xf>
    <xf numFmtId="0" fontId="27" fillId="0" borderId="55" xfId="0" applyFont="1" applyFill="1" applyBorder="1" applyAlignment="1">
      <alignment horizontal="right" vertical="center" wrapText="1"/>
    </xf>
    <xf numFmtId="0" fontId="27" fillId="0" borderId="56" xfId="0" applyFont="1" applyFill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2" fontId="27" fillId="28" borderId="57" xfId="0" applyNumberFormat="1" applyFont="1" applyFill="1" applyBorder="1" applyAlignment="1">
      <alignment horizontal="left" vertical="center" wrapText="1"/>
    </xf>
    <xf numFmtId="2" fontId="27" fillId="24" borderId="57" xfId="0" applyNumberFormat="1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right" vertical="center" wrapText="1"/>
    </xf>
    <xf numFmtId="164" fontId="27" fillId="25" borderId="2" xfId="0" applyNumberFormat="1" applyFont="1" applyFill="1" applyBorder="1" applyAlignment="1">
      <alignment horizontal="right" vertical="center" wrapText="1"/>
    </xf>
    <xf numFmtId="164" fontId="27" fillId="0" borderId="2" xfId="0" applyNumberFormat="1" applyFont="1" applyFill="1" applyBorder="1" applyAlignment="1">
      <alignment horizontal="right" vertical="center" wrapText="1"/>
    </xf>
    <xf numFmtId="0" fontId="27" fillId="0" borderId="57" xfId="0" applyFont="1" applyBorder="1" applyAlignment="1">
      <alignment horizontal="right" vertical="center" wrapText="1"/>
    </xf>
    <xf numFmtId="0" fontId="27" fillId="0" borderId="57" xfId="0" applyFont="1" applyBorder="1" applyAlignment="1">
      <alignment vertical="center"/>
    </xf>
    <xf numFmtId="0" fontId="29" fillId="0" borderId="57" xfId="74" applyFont="1" applyFill="1" applyBorder="1" applyAlignment="1">
      <alignment horizontal="left" vertical="center" wrapText="1"/>
    </xf>
    <xf numFmtId="2" fontId="27" fillId="0" borderId="57" xfId="0" applyNumberFormat="1" applyFont="1" applyBorder="1" applyAlignment="1">
      <alignment horizontal="left" vertical="center"/>
    </xf>
    <xf numFmtId="170" fontId="27" fillId="25" borderId="57" xfId="0" applyNumberFormat="1" applyFont="1" applyFill="1" applyBorder="1" applyAlignment="1">
      <alignment horizontal="left" vertical="center" wrapText="1"/>
    </xf>
    <xf numFmtId="170" fontId="27" fillId="25" borderId="58" xfId="0" applyNumberFormat="1" applyFont="1" applyFill="1" applyBorder="1" applyAlignment="1">
      <alignment horizontal="left" vertical="center" wrapText="1"/>
    </xf>
    <xf numFmtId="170" fontId="27" fillId="0" borderId="58" xfId="0" applyNumberFormat="1" applyFont="1" applyFill="1" applyBorder="1" applyAlignment="1">
      <alignment horizontal="left" vertical="center" wrapText="1"/>
    </xf>
    <xf numFmtId="0" fontId="27" fillId="0" borderId="57" xfId="0" applyFont="1" applyBorder="1" applyAlignment="1">
      <alignment vertical="center" wrapText="1"/>
    </xf>
    <xf numFmtId="0" fontId="29" fillId="0" borderId="22" xfId="74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justify" vertical="center" wrapText="1"/>
    </xf>
    <xf numFmtId="0" fontId="3" fillId="0" borderId="59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left" vertical="top" wrapText="1"/>
    </xf>
    <xf numFmtId="0" fontId="3" fillId="0" borderId="41" xfId="0" applyFont="1" applyFill="1" applyBorder="1" applyAlignment="1">
      <alignment horizontal="left" vertical="top" wrapText="1"/>
    </xf>
    <xf numFmtId="0" fontId="3" fillId="24" borderId="42" xfId="0" applyFont="1" applyFill="1" applyBorder="1" applyAlignment="1">
      <alignment horizontal="left" vertical="top" wrapText="1"/>
    </xf>
    <xf numFmtId="0" fontId="3" fillId="24" borderId="43" xfId="0" applyFont="1" applyFill="1" applyBorder="1" applyAlignment="1">
      <alignment horizontal="left" vertical="top" wrapText="1"/>
    </xf>
    <xf numFmtId="0" fontId="3" fillId="24" borderId="51" xfId="0" applyFont="1" applyFill="1" applyBorder="1" applyAlignment="1" applyProtection="1">
      <alignment horizontal="left" vertical="top" wrapText="1"/>
      <protection locked="0"/>
    </xf>
    <xf numFmtId="0" fontId="3" fillId="24" borderId="49" xfId="0" applyFont="1" applyFill="1" applyBorder="1" applyAlignment="1" applyProtection="1">
      <alignment horizontal="left" vertical="top" wrapText="1"/>
      <protection locked="0"/>
    </xf>
    <xf numFmtId="0" fontId="3" fillId="0" borderId="58" xfId="0" applyFont="1" applyBorder="1" applyAlignment="1">
      <alignment horizontal="left" vertical="top" wrapText="1"/>
    </xf>
    <xf numFmtId="0" fontId="3" fillId="0" borderId="59" xfId="0" applyFont="1" applyBorder="1" applyAlignment="1">
      <alignment horizontal="left" vertical="top" wrapText="1"/>
    </xf>
    <xf numFmtId="0" fontId="43" fillId="0" borderId="51" xfId="0" applyFont="1" applyBorder="1" applyAlignment="1">
      <alignment horizontal="left" vertical="top" wrapText="1"/>
    </xf>
    <xf numFmtId="0" fontId="43" fillId="0" borderId="50" xfId="0" applyFont="1" applyBorder="1" applyAlignment="1">
      <alignment horizontal="left" vertical="top" wrapText="1"/>
    </xf>
    <xf numFmtId="0" fontId="3" fillId="24" borderId="51" xfId="0" applyFont="1" applyFill="1" applyBorder="1" applyAlignment="1">
      <alignment horizontal="left" vertical="top" wrapText="1"/>
    </xf>
    <xf numFmtId="0" fontId="3" fillId="24" borderId="49" xfId="0" applyFont="1" applyFill="1" applyBorder="1" applyAlignment="1">
      <alignment horizontal="left" vertical="top" wrapText="1"/>
    </xf>
    <xf numFmtId="0" fontId="3" fillId="24" borderId="59" xfId="0" applyFont="1" applyFill="1" applyBorder="1" applyAlignment="1" applyProtection="1">
      <alignment horizontal="left" vertical="top" wrapText="1"/>
      <protection locked="0"/>
    </xf>
    <xf numFmtId="0" fontId="3" fillId="0" borderId="42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2" fillId="24" borderId="15" xfId="0" applyFont="1" applyFill="1" applyBorder="1" applyAlignment="1">
      <alignment horizontal="left" vertical="center" wrapText="1"/>
    </xf>
    <xf numFmtId="0" fontId="32" fillId="24" borderId="16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9" fillId="0" borderId="17" xfId="74" applyFont="1" applyFill="1" applyBorder="1" applyAlignment="1">
      <alignment horizontal="center" vertical="center" wrapText="1"/>
    </xf>
    <xf numFmtId="0" fontId="29" fillId="0" borderId="13" xfId="74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9" fillId="0" borderId="15" xfId="74" applyFont="1" applyFill="1" applyBorder="1" applyAlignment="1">
      <alignment horizontal="center" vertical="center" wrapText="1"/>
    </xf>
    <xf numFmtId="0" fontId="29" fillId="0" borderId="16" xfId="74" applyFont="1" applyFill="1" applyBorder="1" applyAlignment="1">
      <alignment horizontal="center" vertical="center" wrapText="1"/>
    </xf>
    <xf numFmtId="0" fontId="29" fillId="0" borderId="14" xfId="74" applyFont="1" applyFill="1" applyBorder="1" applyAlignment="1">
      <alignment horizontal="center" vertical="center" wrapText="1"/>
    </xf>
    <xf numFmtId="0" fontId="26" fillId="0" borderId="22" xfId="53" applyFont="1" applyBorder="1" applyAlignment="1">
      <alignment horizontal="center"/>
    </xf>
    <xf numFmtId="0" fontId="27" fillId="0" borderId="23" xfId="53" applyFont="1" applyBorder="1" applyAlignment="1">
      <alignment horizontal="center" vertical="center" wrapText="1"/>
    </xf>
    <xf numFmtId="0" fontId="27" fillId="0" borderId="13" xfId="53" applyFont="1" applyBorder="1" applyAlignment="1">
      <alignment horizontal="center" vertical="center" wrapText="1"/>
    </xf>
    <xf numFmtId="0" fontId="29" fillId="0" borderId="23" xfId="74" applyFont="1" applyFill="1" applyBorder="1" applyAlignment="1">
      <alignment horizontal="center" vertical="center" wrapText="1"/>
    </xf>
    <xf numFmtId="0" fontId="27" fillId="24" borderId="40" xfId="53" applyFont="1" applyFill="1" applyBorder="1" applyAlignment="1">
      <alignment horizontal="left" vertical="center" wrapText="1"/>
    </xf>
    <xf numFmtId="0" fontId="29" fillId="24" borderId="36" xfId="74" applyFont="1" applyFill="1" applyBorder="1" applyAlignment="1">
      <alignment horizontal="left" vertical="center" wrapText="1"/>
    </xf>
    <xf numFmtId="0" fontId="29" fillId="24" borderId="37" xfId="74" applyFont="1" applyFill="1" applyBorder="1" applyAlignment="1">
      <alignment horizontal="left" vertical="center" wrapText="1"/>
    </xf>
    <xf numFmtId="0" fontId="29" fillId="0" borderId="31" xfId="74" applyFont="1" applyFill="1" applyBorder="1" applyAlignment="1">
      <alignment horizontal="left" vertical="center" wrapText="1"/>
    </xf>
    <xf numFmtId="0" fontId="29" fillId="0" borderId="33" xfId="74" applyFont="1" applyFill="1" applyBorder="1" applyAlignment="1">
      <alignment horizontal="left" vertical="center" wrapText="1"/>
    </xf>
    <xf numFmtId="0" fontId="41" fillId="0" borderId="24" xfId="53" applyFont="1" applyBorder="1" applyAlignment="1">
      <alignment horizontal="left" vertical="center" wrapText="1"/>
    </xf>
    <xf numFmtId="0" fontId="40" fillId="0" borderId="24" xfId="53" applyFont="1" applyBorder="1" applyAlignment="1">
      <alignment horizontal="left" vertical="center" wrapText="1"/>
    </xf>
    <xf numFmtId="0" fontId="40" fillId="0" borderId="26" xfId="53" applyFont="1" applyBorder="1" applyAlignment="1">
      <alignment horizontal="left" vertical="center" wrapText="1"/>
    </xf>
    <xf numFmtId="0" fontId="40" fillId="26" borderId="26" xfId="53" applyFont="1" applyFill="1" applyBorder="1" applyAlignment="1">
      <alignment horizontal="left" vertical="center" wrapText="1"/>
    </xf>
    <xf numFmtId="0" fontId="27" fillId="0" borderId="34" xfId="53" applyFont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 vertical="center" wrapText="1"/>
    </xf>
    <xf numFmtId="0" fontId="29" fillId="0" borderId="44" xfId="74" applyFont="1" applyFill="1" applyBorder="1" applyAlignment="1">
      <alignment horizontal="center" vertical="center" wrapText="1"/>
    </xf>
    <xf numFmtId="0" fontId="44" fillId="0" borderId="51" xfId="0" applyFont="1" applyFill="1" applyBorder="1" applyAlignment="1">
      <alignment horizontal="center" vertical="center" wrapText="1"/>
    </xf>
    <xf numFmtId="0" fontId="44" fillId="0" borderId="49" xfId="0" applyFont="1" applyFill="1" applyBorder="1" applyAlignment="1">
      <alignment horizontal="center" vertical="center" wrapText="1"/>
    </xf>
    <xf numFmtId="0" fontId="44" fillId="0" borderId="5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</cellXfs>
  <cellStyles count="13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33"/>
    <cellStyle name="Standard 2" xfId="122"/>
    <cellStyle name="style1501597710134" xfId="19"/>
    <cellStyle name="style1521555113821" xfId="120"/>
    <cellStyle name="style1521555113837" xfId="121"/>
    <cellStyle name="style1521555114071" xfId="124"/>
    <cellStyle name="style1522678985307" xfId="123"/>
    <cellStyle name="style1526916717210" xfId="75"/>
    <cellStyle name="style1526916717234" xfId="76"/>
    <cellStyle name="style1527522687759" xfId="77"/>
    <cellStyle name="style1527522687790" xfId="78"/>
    <cellStyle name="style1533215420682" xfId="125"/>
    <cellStyle name="style1560165448654" xfId="128"/>
    <cellStyle name="style1560511204642" xfId="132"/>
    <cellStyle name="style1560511204758" xfId="131"/>
    <cellStyle name="style1560511205312" xfId="130"/>
    <cellStyle name="style1561111436283" xfId="126"/>
    <cellStyle name="style1561111436319" xfId="127"/>
    <cellStyle name="style1561375787963" xfId="129"/>
    <cellStyle name="style1561543234704" xfId="84"/>
    <cellStyle name="style1561543234782" xfId="85"/>
    <cellStyle name="style1561543234798" xfId="86"/>
    <cellStyle name="style1561543234845" xfId="87"/>
    <cellStyle name="style1561543234867" xfId="88"/>
    <cellStyle name="style1561543234898" xfId="89"/>
    <cellStyle name="style1561543234929" xfId="90"/>
    <cellStyle name="style1561543234960" xfId="91"/>
    <cellStyle name="style1561543234976" xfId="92"/>
    <cellStyle name="style1561543235007" xfId="93"/>
    <cellStyle name="style1561543235038" xfId="94"/>
    <cellStyle name="style1561543235070" xfId="95"/>
    <cellStyle name="style1561543235101" xfId="96"/>
    <cellStyle name="style1561543235132" xfId="97"/>
    <cellStyle name="style1561543235163" xfId="98"/>
    <cellStyle name="style1561543235179" xfId="99"/>
    <cellStyle name="style1561543235210" xfId="100"/>
    <cellStyle name="style1561543235226" xfId="101"/>
    <cellStyle name="style1561543235242" xfId="102"/>
    <cellStyle name="style1561543235273" xfId="103"/>
    <cellStyle name="style1561543235445" xfId="104"/>
    <cellStyle name="style1561543235476" xfId="105"/>
    <cellStyle name="style1561543235492" xfId="106"/>
    <cellStyle name="style1561543235507" xfId="107"/>
    <cellStyle name="style1561543235538" xfId="108"/>
    <cellStyle name="style1561543235570" xfId="109"/>
    <cellStyle name="style1561543235601" xfId="110"/>
    <cellStyle name="style1561543235632" xfId="111"/>
    <cellStyle name="style1561543235663" xfId="112"/>
    <cellStyle name="style1561543235695" xfId="113"/>
    <cellStyle name="style1561543235726" xfId="114"/>
    <cellStyle name="style1561543236118" xfId="115"/>
    <cellStyle name="style1561543237269" xfId="116"/>
    <cellStyle name="style1561543237285" xfId="117"/>
    <cellStyle name="style1561543237316" xfId="118"/>
    <cellStyle name="style1561545250038" xfId="79"/>
    <cellStyle name="style1561545250053" xfId="80"/>
    <cellStyle name="style1561545250131" xfId="81"/>
    <cellStyle name="style1561545250569" xfId="82"/>
    <cellStyle name="style1568114802541" xfId="137"/>
    <cellStyle name="style1568133360017" xfId="138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вод  2 2" xfId="27"/>
    <cellStyle name="Ввод  2 3" xfId="28"/>
    <cellStyle name="Ввод  2 4" xfId="29"/>
    <cellStyle name="Ввод  2 5" xfId="30"/>
    <cellStyle name="Вывод 2" xfId="31"/>
    <cellStyle name="Вывод 2 2" xfId="32"/>
    <cellStyle name="Вывод 2 3" xfId="33"/>
    <cellStyle name="Вывод 2 4" xfId="34"/>
    <cellStyle name="Вывод 2 5" xfId="35"/>
    <cellStyle name="Вычисление 2" xfId="36"/>
    <cellStyle name="Вычисление 2 2" xfId="37"/>
    <cellStyle name="Вычисление 2 3" xfId="38"/>
    <cellStyle name="Вычисление 2 4" xfId="39"/>
    <cellStyle name="Вычисление 2 5" xfId="40"/>
    <cellStyle name="Гиперссылка" xfId="74" builtinId="8"/>
    <cellStyle name="Заголовок 1 2" xfId="41"/>
    <cellStyle name="Заголовок 2 2" xfId="42"/>
    <cellStyle name="Заголовок 3 2" xfId="43"/>
    <cellStyle name="Заголовок 4 2" xfId="44"/>
    <cellStyle name="Итог 2" xfId="45"/>
    <cellStyle name="Итог 2 2" xfId="46"/>
    <cellStyle name="Итог 2 3" xfId="47"/>
    <cellStyle name="Итог 2 4" xfId="48"/>
    <cellStyle name="Итог 2 5" xfId="49"/>
    <cellStyle name="Контрольная ячейка 2" xfId="50"/>
    <cellStyle name="Название 2" xfId="51"/>
    <cellStyle name="Нейтральный 2" xfId="52"/>
    <cellStyle name="Обычный" xfId="0" builtinId="0"/>
    <cellStyle name="Обычный 2" xfId="53"/>
    <cellStyle name="Обычный 2 2" xfId="119"/>
    <cellStyle name="Обычный 3" xfId="54"/>
    <cellStyle name="Обычный 4" xfId="55"/>
    <cellStyle name="Обычный 5" xfId="56"/>
    <cellStyle name="Обычный 5 2" xfId="57"/>
    <cellStyle name="Обычный 5 3" xfId="58"/>
    <cellStyle name="Обычный 6" xfId="83"/>
    <cellStyle name="Обычный 7" xfId="134"/>
    <cellStyle name="Плохой 2" xfId="59"/>
    <cellStyle name="Пояснение 2" xfId="60"/>
    <cellStyle name="Примечание 2" xfId="61"/>
    <cellStyle name="Примечание 2 2" xfId="62"/>
    <cellStyle name="Примечание 2 3" xfId="63"/>
    <cellStyle name="Примечание 2 4" xfId="64"/>
    <cellStyle name="Примечание 2 5" xfId="65"/>
    <cellStyle name="Примечание 3" xfId="66"/>
    <cellStyle name="Примечание 3 2" xfId="67"/>
    <cellStyle name="Примечание 3 3" xfId="68"/>
    <cellStyle name="Примечание 3 4" xfId="69"/>
    <cellStyle name="Примечание 3 5" xfId="70"/>
    <cellStyle name="Процентный 2" xfId="136"/>
    <cellStyle name="Связанная ячейка 2" xfId="71"/>
    <cellStyle name="Текст предупреждения 2" xfId="72"/>
    <cellStyle name="Финансовый 2" xfId="135"/>
    <cellStyle name="Хороший 2" xfId="73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77"/>
  <sheetViews>
    <sheetView tabSelected="1" zoomScaleNormal="100" workbookViewId="0">
      <selection sqref="A1:C1"/>
    </sheetView>
  </sheetViews>
  <sheetFormatPr defaultColWidth="0" defaultRowHeight="15" zeroHeight="1" x14ac:dyDescent="0.25"/>
  <cols>
    <col min="1" max="1" width="7" bestFit="1" customWidth="1"/>
    <col min="2" max="2" width="52.140625" customWidth="1"/>
    <col min="3" max="3" width="60.42578125" customWidth="1"/>
    <col min="4" max="16384" width="9.140625" hidden="1"/>
  </cols>
  <sheetData>
    <row r="1" spans="1:3" ht="28.5" x14ac:dyDescent="0.25">
      <c r="A1" s="498" t="s">
        <v>264</v>
      </c>
      <c r="B1" s="498"/>
      <c r="C1" s="498"/>
    </row>
    <row r="2" spans="1:3" x14ac:dyDescent="0.25">
      <c r="A2" s="1"/>
      <c r="B2" s="2"/>
    </row>
    <row r="3" spans="1:3" ht="15.75" x14ac:dyDescent="0.25">
      <c r="A3" s="1"/>
      <c r="B3" s="3" t="s">
        <v>0</v>
      </c>
      <c r="C3" s="4"/>
    </row>
    <row r="4" spans="1:3" ht="31.5" x14ac:dyDescent="0.25">
      <c r="A4" s="1"/>
      <c r="B4" s="34" t="s">
        <v>1</v>
      </c>
      <c r="C4" s="35" t="s">
        <v>2</v>
      </c>
    </row>
    <row r="5" spans="1:3" ht="110.25" x14ac:dyDescent="0.25">
      <c r="A5" s="1"/>
      <c r="B5" s="34" t="s">
        <v>3</v>
      </c>
      <c r="C5" s="35" t="s">
        <v>1274</v>
      </c>
    </row>
    <row r="6" spans="1:3" ht="31.5" x14ac:dyDescent="0.25">
      <c r="A6" s="1"/>
      <c r="B6" s="34" t="s">
        <v>4</v>
      </c>
      <c r="C6" s="35" t="s">
        <v>5</v>
      </c>
    </row>
    <row r="7" spans="1:3" ht="63" x14ac:dyDescent="0.25">
      <c r="A7" s="1"/>
      <c r="B7" s="34" t="s">
        <v>6</v>
      </c>
      <c r="C7" s="35" t="s">
        <v>7</v>
      </c>
    </row>
    <row r="8" spans="1:3" ht="15.75" x14ac:dyDescent="0.25">
      <c r="A8" s="1"/>
      <c r="B8" s="34" t="s">
        <v>8</v>
      </c>
      <c r="C8" s="35" t="s">
        <v>9</v>
      </c>
    </row>
    <row r="9" spans="1:3" x14ac:dyDescent="0.25">
      <c r="A9" s="1"/>
      <c r="B9" s="2"/>
      <c r="C9" s="5"/>
    </row>
    <row r="10" spans="1:3" ht="15.75" x14ac:dyDescent="0.25">
      <c r="A10" s="1"/>
      <c r="B10" s="3" t="s">
        <v>10</v>
      </c>
      <c r="C10" s="6"/>
    </row>
    <row r="11" spans="1:3" ht="15.75" x14ac:dyDescent="0.25">
      <c r="A11" s="1"/>
      <c r="B11" s="36" t="s">
        <v>11</v>
      </c>
      <c r="C11" s="35" t="s">
        <v>12</v>
      </c>
    </row>
    <row r="12" spans="1:3" ht="15.75" x14ac:dyDescent="0.25">
      <c r="A12" s="1"/>
      <c r="B12" s="36" t="s">
        <v>13</v>
      </c>
      <c r="C12" s="35" t="s">
        <v>14</v>
      </c>
    </row>
    <row r="13" spans="1:3" ht="15.75" x14ac:dyDescent="0.25">
      <c r="A13" s="1"/>
      <c r="B13" s="36" t="s">
        <v>15</v>
      </c>
      <c r="C13" s="35" t="s">
        <v>16</v>
      </c>
    </row>
    <row r="14" spans="1:3" ht="15.75" x14ac:dyDescent="0.25">
      <c r="A14" s="1"/>
      <c r="B14" s="36" t="s">
        <v>17</v>
      </c>
      <c r="C14" s="35" t="s">
        <v>18</v>
      </c>
    </row>
    <row r="15" spans="1:3" ht="15.75" x14ac:dyDescent="0.25">
      <c r="A15" s="1"/>
      <c r="B15" s="36" t="s">
        <v>19</v>
      </c>
      <c r="C15" s="35" t="s">
        <v>20</v>
      </c>
    </row>
    <row r="16" spans="1:3" ht="15.75" x14ac:dyDescent="0.25">
      <c r="A16" s="1"/>
      <c r="B16" s="36" t="s">
        <v>21</v>
      </c>
      <c r="C16" s="35" t="s">
        <v>22</v>
      </c>
    </row>
    <row r="17" spans="1:3" ht="31.5" x14ac:dyDescent="0.25">
      <c r="A17" s="1"/>
      <c r="B17" s="36" t="s">
        <v>23</v>
      </c>
      <c r="C17" s="35" t="s">
        <v>24</v>
      </c>
    </row>
    <row r="18" spans="1:3" ht="47.25" x14ac:dyDescent="0.25">
      <c r="A18" s="1"/>
      <c r="B18" s="36" t="s">
        <v>25</v>
      </c>
      <c r="C18" s="35" t="s">
        <v>26</v>
      </c>
    </row>
    <row r="19" spans="1:3" ht="15.75" x14ac:dyDescent="0.25">
      <c r="A19" s="1"/>
      <c r="B19" s="473" t="s">
        <v>1309</v>
      </c>
      <c r="C19" s="474" t="s">
        <v>4</v>
      </c>
    </row>
    <row r="20" spans="1:3" ht="31.5" x14ac:dyDescent="0.25">
      <c r="A20" s="1"/>
      <c r="B20" s="36" t="s">
        <v>27</v>
      </c>
      <c r="C20" s="35" t="s">
        <v>28</v>
      </c>
    </row>
    <row r="21" spans="1:3" ht="15.75" x14ac:dyDescent="0.25">
      <c r="A21" s="1"/>
      <c r="B21" s="36" t="s">
        <v>29</v>
      </c>
      <c r="C21" s="35" t="s">
        <v>30</v>
      </c>
    </row>
    <row r="22" spans="1:3" ht="15.75" x14ac:dyDescent="0.25">
      <c r="A22" s="1"/>
      <c r="B22" s="36" t="s">
        <v>31</v>
      </c>
      <c r="C22" s="35" t="s">
        <v>32</v>
      </c>
    </row>
    <row r="23" spans="1:3" ht="15.75" x14ac:dyDescent="0.25">
      <c r="A23" s="1"/>
      <c r="B23" s="36" t="s">
        <v>33</v>
      </c>
      <c r="C23" s="35" t="s">
        <v>34</v>
      </c>
    </row>
    <row r="24" spans="1:3" ht="15.75" x14ac:dyDescent="0.25">
      <c r="A24" s="1"/>
      <c r="B24" s="36" t="s">
        <v>35</v>
      </c>
      <c r="C24" s="35" t="s">
        <v>36</v>
      </c>
    </row>
    <row r="25" spans="1:3" ht="15.75" x14ac:dyDescent="0.25">
      <c r="A25" s="1"/>
      <c r="B25" s="36" t="s">
        <v>37</v>
      </c>
      <c r="C25" s="35" t="s">
        <v>38</v>
      </c>
    </row>
    <row r="26" spans="1:3" ht="15.75" x14ac:dyDescent="0.25">
      <c r="A26" s="1"/>
      <c r="B26" s="36" t="s">
        <v>39</v>
      </c>
      <c r="C26" s="35" t="s">
        <v>40</v>
      </c>
    </row>
    <row r="27" spans="1:3" ht="15.75" x14ac:dyDescent="0.25">
      <c r="A27" s="1"/>
      <c r="B27" s="36" t="s">
        <v>41</v>
      </c>
      <c r="C27" s="35" t="s">
        <v>42</v>
      </c>
    </row>
    <row r="28" spans="1:3" ht="15.75" x14ac:dyDescent="0.25">
      <c r="A28" s="1"/>
      <c r="B28" s="36" t="s">
        <v>43</v>
      </c>
      <c r="C28" s="35" t="s">
        <v>44</v>
      </c>
    </row>
    <row r="29" spans="1:3" x14ac:dyDescent="0.25">
      <c r="A29" s="1"/>
      <c r="B29" s="65"/>
    </row>
    <row r="30" spans="1:3" ht="15.75" x14ac:dyDescent="0.25">
      <c r="A30" s="1"/>
      <c r="B30" s="499" t="s">
        <v>45</v>
      </c>
      <c r="C30" s="499"/>
    </row>
    <row r="31" spans="1:3" ht="33.950000000000003" customHeight="1" x14ac:dyDescent="0.25">
      <c r="A31" s="333">
        <v>1</v>
      </c>
      <c r="B31" s="478" t="s">
        <v>46</v>
      </c>
      <c r="C31" s="478"/>
    </row>
    <row r="32" spans="1:3" ht="68.099999999999994" customHeight="1" x14ac:dyDescent="0.25">
      <c r="A32" s="333">
        <v>2</v>
      </c>
      <c r="B32" s="478" t="s">
        <v>1285</v>
      </c>
      <c r="C32" s="478"/>
    </row>
    <row r="33" spans="1:3" ht="300" customHeight="1" x14ac:dyDescent="0.25">
      <c r="A33" s="418">
        <v>3</v>
      </c>
      <c r="B33" s="496" t="s">
        <v>1329</v>
      </c>
      <c r="C33" s="497"/>
    </row>
    <row r="34" spans="1:3" ht="224.25" customHeight="1" x14ac:dyDescent="0.25">
      <c r="A34" s="333">
        <v>4</v>
      </c>
      <c r="B34" s="500" t="s">
        <v>1275</v>
      </c>
      <c r="C34" s="500"/>
    </row>
    <row r="35" spans="1:3" ht="17.100000000000001" customHeight="1" x14ac:dyDescent="0.25">
      <c r="A35" s="333">
        <v>5</v>
      </c>
      <c r="B35" s="478" t="s">
        <v>47</v>
      </c>
      <c r="C35" s="478"/>
    </row>
    <row r="36" spans="1:3" ht="51" customHeight="1" x14ac:dyDescent="0.25">
      <c r="A36" s="333">
        <v>6</v>
      </c>
      <c r="B36" s="478" t="s">
        <v>261</v>
      </c>
      <c r="C36" s="478"/>
    </row>
    <row r="37" spans="1:3" ht="17.100000000000001" customHeight="1" x14ac:dyDescent="0.25">
      <c r="A37" s="333">
        <v>7</v>
      </c>
      <c r="B37" s="478" t="s">
        <v>262</v>
      </c>
      <c r="C37" s="478"/>
    </row>
    <row r="38" spans="1:3" ht="143.25" customHeight="1" x14ac:dyDescent="0.25">
      <c r="A38" s="333">
        <v>8</v>
      </c>
      <c r="B38" s="478" t="s">
        <v>1276</v>
      </c>
      <c r="C38" s="478"/>
    </row>
    <row r="39" spans="1:3" ht="80.25" customHeight="1" x14ac:dyDescent="0.25">
      <c r="A39" s="333">
        <v>9</v>
      </c>
      <c r="B39" s="490" t="s">
        <v>263</v>
      </c>
      <c r="C39" s="491"/>
    </row>
    <row r="40" spans="1:3" ht="33.950000000000003" customHeight="1" x14ac:dyDescent="0.25">
      <c r="A40" s="333">
        <v>10</v>
      </c>
      <c r="B40" s="490" t="s">
        <v>265</v>
      </c>
      <c r="C40" s="491"/>
    </row>
    <row r="41" spans="1:3" ht="33.950000000000003" customHeight="1" x14ac:dyDescent="0.25">
      <c r="A41" s="333">
        <v>11</v>
      </c>
      <c r="B41" s="490" t="s">
        <v>1277</v>
      </c>
      <c r="C41" s="491"/>
    </row>
    <row r="42" spans="1:3" ht="33.950000000000003" customHeight="1" x14ac:dyDescent="0.25">
      <c r="A42" s="333">
        <v>12</v>
      </c>
      <c r="B42" s="490" t="s">
        <v>1278</v>
      </c>
      <c r="C42" s="491"/>
    </row>
    <row r="43" spans="1:3" ht="141.75" customHeight="1" x14ac:dyDescent="0.25">
      <c r="A43" s="333">
        <v>13</v>
      </c>
      <c r="B43" s="490" t="s">
        <v>1286</v>
      </c>
      <c r="C43" s="491"/>
    </row>
    <row r="44" spans="1:3" ht="51" customHeight="1" x14ac:dyDescent="0.25">
      <c r="A44" s="333">
        <v>14</v>
      </c>
      <c r="B44" s="490" t="s">
        <v>266</v>
      </c>
      <c r="C44" s="491"/>
    </row>
    <row r="45" spans="1:3" ht="17.100000000000001" customHeight="1" x14ac:dyDescent="0.25">
      <c r="A45" s="333">
        <v>15</v>
      </c>
      <c r="B45" s="492" t="s">
        <v>267</v>
      </c>
      <c r="C45" s="492"/>
    </row>
    <row r="46" spans="1:3" ht="33.950000000000003" customHeight="1" x14ac:dyDescent="0.25">
      <c r="A46" s="333">
        <v>16</v>
      </c>
      <c r="B46" s="479" t="s">
        <v>772</v>
      </c>
      <c r="C46" s="480"/>
    </row>
    <row r="47" spans="1:3" ht="96.75" customHeight="1" x14ac:dyDescent="0.25">
      <c r="A47" s="333">
        <v>17</v>
      </c>
      <c r="B47" s="490" t="s">
        <v>559</v>
      </c>
      <c r="C47" s="491"/>
    </row>
    <row r="48" spans="1:3" ht="51" customHeight="1" x14ac:dyDescent="0.25">
      <c r="A48" s="419">
        <v>18</v>
      </c>
      <c r="B48" s="477" t="s">
        <v>562</v>
      </c>
      <c r="C48" s="475"/>
    </row>
    <row r="49" spans="1:3" ht="51" customHeight="1" x14ac:dyDescent="0.25">
      <c r="A49" s="419">
        <v>19</v>
      </c>
      <c r="B49" s="477" t="s">
        <v>583</v>
      </c>
      <c r="C49" s="475"/>
    </row>
    <row r="50" spans="1:3" ht="51" customHeight="1" x14ac:dyDescent="0.25">
      <c r="A50" s="419">
        <v>20</v>
      </c>
      <c r="B50" s="487" t="s">
        <v>1282</v>
      </c>
      <c r="C50" s="488"/>
    </row>
    <row r="51" spans="1:3" ht="97.5" customHeight="1" x14ac:dyDescent="0.25">
      <c r="A51" s="333">
        <v>21</v>
      </c>
      <c r="B51" s="493" t="s">
        <v>228</v>
      </c>
      <c r="C51" s="493"/>
    </row>
    <row r="52" spans="1:3" ht="33.950000000000003" customHeight="1" x14ac:dyDescent="0.25">
      <c r="A52" s="333">
        <v>22</v>
      </c>
      <c r="B52" s="490" t="s">
        <v>851</v>
      </c>
      <c r="C52" s="491"/>
    </row>
    <row r="53" spans="1:3" ht="51" customHeight="1" x14ac:dyDescent="0.25">
      <c r="A53" s="419">
        <v>23</v>
      </c>
      <c r="B53" s="494" t="s">
        <v>868</v>
      </c>
      <c r="C53" s="495"/>
    </row>
    <row r="54" spans="1:3" ht="33.950000000000003" customHeight="1" x14ac:dyDescent="0.25">
      <c r="A54" s="333">
        <v>24</v>
      </c>
      <c r="B54" s="478" t="s">
        <v>879</v>
      </c>
      <c r="C54" s="478"/>
    </row>
    <row r="55" spans="1:3" ht="51" customHeight="1" x14ac:dyDescent="0.25">
      <c r="A55" s="333">
        <v>25</v>
      </c>
      <c r="B55" s="478" t="s">
        <v>886</v>
      </c>
      <c r="C55" s="478"/>
    </row>
    <row r="56" spans="1:3" ht="33.950000000000003" customHeight="1" x14ac:dyDescent="0.25">
      <c r="A56" s="333">
        <v>26</v>
      </c>
      <c r="B56" s="478" t="s">
        <v>889</v>
      </c>
      <c r="C56" s="478"/>
    </row>
    <row r="57" spans="1:3" ht="51" customHeight="1" x14ac:dyDescent="0.25">
      <c r="A57" s="420">
        <v>27</v>
      </c>
      <c r="B57" s="475" t="s">
        <v>656</v>
      </c>
      <c r="C57" s="476"/>
    </row>
    <row r="58" spans="1:3" ht="17.100000000000001" customHeight="1" x14ac:dyDescent="0.25">
      <c r="A58" s="420">
        <v>28</v>
      </c>
      <c r="B58" s="487" t="s">
        <v>900</v>
      </c>
      <c r="C58" s="488"/>
    </row>
    <row r="59" spans="1:3" ht="51" customHeight="1" x14ac:dyDescent="0.25">
      <c r="A59" s="420">
        <v>29</v>
      </c>
      <c r="B59" s="487" t="s">
        <v>912</v>
      </c>
      <c r="C59" s="488"/>
    </row>
    <row r="60" spans="1:3" ht="17.100000000000001" customHeight="1" x14ac:dyDescent="0.25">
      <c r="A60" s="333">
        <v>30</v>
      </c>
      <c r="B60" s="479" t="s">
        <v>930</v>
      </c>
      <c r="C60" s="480"/>
    </row>
    <row r="61" spans="1:3" ht="52.5" customHeight="1" x14ac:dyDescent="0.25">
      <c r="A61" s="419">
        <v>31</v>
      </c>
      <c r="B61" s="481" t="s">
        <v>1298</v>
      </c>
      <c r="C61" s="482"/>
    </row>
    <row r="62" spans="1:3" ht="114" customHeight="1" x14ac:dyDescent="0.25">
      <c r="A62" s="333">
        <v>32</v>
      </c>
      <c r="B62" s="489" t="s">
        <v>1300</v>
      </c>
      <c r="C62" s="482"/>
    </row>
    <row r="63" spans="1:3" ht="17.100000000000001" customHeight="1" x14ac:dyDescent="0.25">
      <c r="A63" s="419">
        <v>33</v>
      </c>
      <c r="B63" s="479" t="s">
        <v>229</v>
      </c>
      <c r="C63" s="480"/>
    </row>
    <row r="64" spans="1:3" ht="239.25" customHeight="1" x14ac:dyDescent="0.25">
      <c r="A64" s="333">
        <v>34</v>
      </c>
      <c r="B64" s="483" t="s">
        <v>1301</v>
      </c>
      <c r="C64" s="484"/>
    </row>
    <row r="65" spans="1:3" ht="33.950000000000003" customHeight="1" x14ac:dyDescent="0.25">
      <c r="A65" s="419">
        <v>35</v>
      </c>
      <c r="B65" s="485" t="s">
        <v>1299</v>
      </c>
      <c r="C65" s="486"/>
    </row>
    <row r="66" spans="1:3" ht="93.75" customHeight="1" x14ac:dyDescent="0.25">
      <c r="A66" s="333">
        <v>36</v>
      </c>
      <c r="B66" s="477" t="s">
        <v>1328</v>
      </c>
      <c r="C66" s="475"/>
    </row>
    <row r="67" spans="1:3" ht="33.950000000000003" customHeight="1" x14ac:dyDescent="0.25">
      <c r="A67" s="419">
        <v>37</v>
      </c>
      <c r="B67" s="477" t="s">
        <v>1311</v>
      </c>
      <c r="C67" s="475"/>
    </row>
    <row r="68" spans="1:3" ht="33.950000000000003" customHeight="1" x14ac:dyDescent="0.25">
      <c r="A68" s="333">
        <v>38</v>
      </c>
      <c r="B68" s="477" t="s">
        <v>1310</v>
      </c>
      <c r="C68" s="475"/>
    </row>
    <row r="69" spans="1:3" ht="68.099999999999994" customHeight="1" x14ac:dyDescent="0.25">
      <c r="A69" s="419">
        <v>39</v>
      </c>
      <c r="B69" s="477" t="s">
        <v>1279</v>
      </c>
      <c r="C69" s="475"/>
    </row>
    <row r="70" spans="1:3" ht="68.099999999999994" customHeight="1" x14ac:dyDescent="0.25">
      <c r="A70" s="333">
        <v>40</v>
      </c>
      <c r="B70" s="477" t="s">
        <v>1280</v>
      </c>
      <c r="C70" s="475"/>
    </row>
    <row r="71" spans="1:3" ht="68.099999999999994" customHeight="1" x14ac:dyDescent="0.25">
      <c r="A71" s="419">
        <v>41</v>
      </c>
      <c r="B71" s="477" t="s">
        <v>1191</v>
      </c>
      <c r="C71" s="475"/>
    </row>
    <row r="72" spans="1:3" ht="51" customHeight="1" x14ac:dyDescent="0.25">
      <c r="A72" s="333">
        <v>42</v>
      </c>
      <c r="B72" s="475" t="s">
        <v>1270</v>
      </c>
      <c r="C72" s="476"/>
    </row>
    <row r="73" spans="1:3" ht="95.25" customHeight="1" x14ac:dyDescent="0.25">
      <c r="A73" s="419">
        <v>43</v>
      </c>
      <c r="B73" s="477" t="s">
        <v>1281</v>
      </c>
      <c r="C73" s="475"/>
    </row>
    <row r="74" spans="1:3" ht="51" customHeight="1" x14ac:dyDescent="0.25">
      <c r="A74" s="333">
        <v>44</v>
      </c>
      <c r="B74" s="479" t="s">
        <v>285</v>
      </c>
      <c r="C74" s="480"/>
    </row>
    <row r="75" spans="1:3" ht="51" customHeight="1" x14ac:dyDescent="0.25">
      <c r="A75" s="419">
        <v>45</v>
      </c>
      <c r="B75" s="478" t="s">
        <v>48</v>
      </c>
      <c r="C75" s="478"/>
    </row>
    <row r="76" spans="1:3" hidden="1" x14ac:dyDescent="0.25"/>
    <row r="77" spans="1:3" hidden="1" x14ac:dyDescent="0.25"/>
  </sheetData>
  <mergeCells count="47">
    <mergeCell ref="B33:C33"/>
    <mergeCell ref="B75:C75"/>
    <mergeCell ref="A1:C1"/>
    <mergeCell ref="B30:C30"/>
    <mergeCell ref="B31:C31"/>
    <mergeCell ref="B32:C32"/>
    <mergeCell ref="B34:C34"/>
    <mergeCell ref="B35:C35"/>
    <mergeCell ref="B36:C36"/>
    <mergeCell ref="B37:C37"/>
    <mergeCell ref="B38:C38"/>
    <mergeCell ref="B39:C39"/>
    <mergeCell ref="B40:C40"/>
    <mergeCell ref="B63:C63"/>
    <mergeCell ref="B55:C55"/>
    <mergeCell ref="B59:C59"/>
    <mergeCell ref="B57:C57"/>
    <mergeCell ref="B62:C62"/>
    <mergeCell ref="B41:C41"/>
    <mergeCell ref="B45:C45"/>
    <mergeCell ref="B51:C51"/>
    <mergeCell ref="B52:C52"/>
    <mergeCell ref="B47:C47"/>
    <mergeCell ref="B42:C42"/>
    <mergeCell ref="B43:C43"/>
    <mergeCell ref="B44:C44"/>
    <mergeCell ref="B46:C46"/>
    <mergeCell ref="B48:C48"/>
    <mergeCell ref="B49:C49"/>
    <mergeCell ref="B50:C50"/>
    <mergeCell ref="B53:C53"/>
    <mergeCell ref="B72:C72"/>
    <mergeCell ref="B69:C69"/>
    <mergeCell ref="B54:C54"/>
    <mergeCell ref="B73:C73"/>
    <mergeCell ref="B74:C74"/>
    <mergeCell ref="B60:C60"/>
    <mergeCell ref="B56:C56"/>
    <mergeCell ref="B61:C61"/>
    <mergeCell ref="B64:C64"/>
    <mergeCell ref="B65:C65"/>
    <mergeCell ref="B66:C66"/>
    <mergeCell ref="B67:C67"/>
    <mergeCell ref="B68:C68"/>
    <mergeCell ref="B70:C70"/>
    <mergeCell ref="B71:C71"/>
    <mergeCell ref="B58:C58"/>
  </mergeCells>
  <pageMargins left="0.70866141732283472" right="0.70866141732283472" top="0.74803149606299213" bottom="0.74803149606299213" header="0.31496062992125984" footer="0.31496062992125984"/>
  <pageSetup paperSize="9" scale="72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W137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style="15" customWidth="1"/>
    <col min="2" max="2" width="78.28515625" style="15" customWidth="1"/>
    <col min="3" max="3" width="30.85546875" style="15" customWidth="1"/>
    <col min="4" max="4" width="29.140625" style="15" customWidth="1"/>
    <col min="5" max="5" width="23.7109375" style="15" customWidth="1"/>
    <col min="6" max="23" width="27.42578125" style="15" customWidth="1"/>
    <col min="24" max="16384" width="9.140625" style="15" hidden="1"/>
  </cols>
  <sheetData>
    <row r="1" spans="1:23" ht="27" x14ac:dyDescent="0.35">
      <c r="A1" s="504" t="s">
        <v>1292</v>
      </c>
      <c r="B1" s="504"/>
      <c r="C1" s="504"/>
      <c r="D1" s="504"/>
      <c r="E1" s="504"/>
      <c r="F1" s="505"/>
      <c r="G1" s="505"/>
      <c r="H1" s="505"/>
      <c r="I1" s="505"/>
      <c r="J1" s="505"/>
      <c r="K1" s="505"/>
      <c r="L1" s="505"/>
      <c r="M1" s="505"/>
      <c r="N1" s="505"/>
      <c r="O1" s="504"/>
      <c r="P1" s="504"/>
      <c r="Q1" s="504"/>
      <c r="R1" s="504"/>
      <c r="S1" s="504"/>
      <c r="T1" s="504"/>
      <c r="U1" s="504"/>
      <c r="V1" s="504"/>
      <c r="W1" s="504"/>
    </row>
    <row r="2" spans="1:23" ht="124.5" customHeight="1" x14ac:dyDescent="0.25">
      <c r="A2" s="506" t="s">
        <v>49</v>
      </c>
      <c r="B2" s="507" t="s">
        <v>50</v>
      </c>
      <c r="C2" s="509" t="s">
        <v>51</v>
      </c>
      <c r="D2" s="509" t="s">
        <v>52</v>
      </c>
      <c r="E2" s="509" t="s">
        <v>53</v>
      </c>
      <c r="F2" s="511" t="s">
        <v>532</v>
      </c>
      <c r="G2" s="512"/>
      <c r="H2" s="512"/>
      <c r="I2" s="512"/>
      <c r="J2" s="512"/>
      <c r="K2" s="512"/>
      <c r="L2" s="512"/>
      <c r="M2" s="512"/>
      <c r="N2" s="513"/>
      <c r="O2" s="511" t="s">
        <v>531</v>
      </c>
      <c r="P2" s="512"/>
      <c r="Q2" s="512"/>
      <c r="R2" s="512"/>
      <c r="S2" s="512"/>
      <c r="T2" s="512"/>
      <c r="U2" s="512"/>
      <c r="V2" s="512"/>
      <c r="W2" s="513"/>
    </row>
    <row r="3" spans="1:23" ht="209.25" customHeight="1" x14ac:dyDescent="0.25">
      <c r="A3" s="506"/>
      <c r="B3" s="508"/>
      <c r="C3" s="510"/>
      <c r="D3" s="510"/>
      <c r="E3" s="510"/>
      <c r="F3" s="7" t="s">
        <v>54</v>
      </c>
      <c r="G3" s="7" t="s">
        <v>55</v>
      </c>
      <c r="H3" s="88" t="s">
        <v>31</v>
      </c>
      <c r="I3" s="88" t="s">
        <v>33</v>
      </c>
      <c r="J3" s="88" t="s">
        <v>35</v>
      </c>
      <c r="K3" s="88" t="s">
        <v>37</v>
      </c>
      <c r="L3" s="88" t="s">
        <v>39</v>
      </c>
      <c r="M3" s="88" t="s">
        <v>41</v>
      </c>
      <c r="N3" s="88" t="s">
        <v>43</v>
      </c>
      <c r="O3" s="7" t="s">
        <v>54</v>
      </c>
      <c r="P3" s="7" t="s">
        <v>55</v>
      </c>
      <c r="Q3" s="49" t="s">
        <v>31</v>
      </c>
      <c r="R3" s="49" t="s">
        <v>33</v>
      </c>
      <c r="S3" s="49" t="s">
        <v>35</v>
      </c>
      <c r="T3" s="49" t="s">
        <v>37</v>
      </c>
      <c r="U3" s="49" t="s">
        <v>39</v>
      </c>
      <c r="V3" s="49" t="s">
        <v>41</v>
      </c>
      <c r="W3" s="49" t="s">
        <v>43</v>
      </c>
    </row>
    <row r="4" spans="1:23" ht="24.95" customHeight="1" x14ac:dyDescent="0.25">
      <c r="A4" s="51" t="s">
        <v>56</v>
      </c>
      <c r="B4" s="501" t="s">
        <v>57</v>
      </c>
      <c r="C4" s="502"/>
      <c r="D4" s="502"/>
      <c r="E4" s="503"/>
      <c r="F4" s="8"/>
      <c r="G4" s="55"/>
      <c r="H4" s="55"/>
      <c r="I4" s="55"/>
      <c r="J4" s="55"/>
      <c r="K4" s="55"/>
      <c r="L4" s="55"/>
      <c r="M4" s="55"/>
      <c r="N4" s="55"/>
      <c r="O4" s="8"/>
      <c r="P4" s="46"/>
      <c r="Q4" s="46"/>
      <c r="R4" s="46"/>
      <c r="S4" s="46"/>
      <c r="T4" s="46"/>
      <c r="U4" s="46"/>
      <c r="V4" s="46"/>
      <c r="W4" s="122"/>
    </row>
    <row r="5" spans="1:23" ht="24.95" customHeight="1" x14ac:dyDescent="0.25">
      <c r="A5" s="50" t="s">
        <v>58</v>
      </c>
      <c r="B5" s="39" t="s">
        <v>59</v>
      </c>
      <c r="C5" s="39" t="s">
        <v>60</v>
      </c>
      <c r="D5" s="39" t="s">
        <v>61</v>
      </c>
      <c r="E5" s="39" t="s">
        <v>62</v>
      </c>
      <c r="F5" s="17">
        <v>406</v>
      </c>
      <c r="G5" s="44">
        <v>229</v>
      </c>
      <c r="H5" s="44">
        <v>35</v>
      </c>
      <c r="I5" s="44">
        <v>21</v>
      </c>
      <c r="J5" s="44">
        <v>8</v>
      </c>
      <c r="K5" s="44">
        <v>55</v>
      </c>
      <c r="L5" s="44">
        <v>23</v>
      </c>
      <c r="M5" s="44">
        <v>20</v>
      </c>
      <c r="N5" s="44">
        <v>15</v>
      </c>
      <c r="O5" s="17">
        <v>442</v>
      </c>
      <c r="P5" s="44">
        <v>253</v>
      </c>
      <c r="Q5" s="44">
        <v>37</v>
      </c>
      <c r="R5" s="44">
        <v>24</v>
      </c>
      <c r="S5" s="44">
        <v>10</v>
      </c>
      <c r="T5" s="44">
        <v>57</v>
      </c>
      <c r="U5" s="44">
        <v>23</v>
      </c>
      <c r="V5" s="44">
        <v>23</v>
      </c>
      <c r="W5" s="44">
        <v>15</v>
      </c>
    </row>
    <row r="6" spans="1:23" ht="75" customHeight="1" x14ac:dyDescent="0.25">
      <c r="A6" s="85" t="s">
        <v>63</v>
      </c>
      <c r="B6" s="39" t="s">
        <v>64</v>
      </c>
      <c r="C6" s="39" t="s">
        <v>60</v>
      </c>
      <c r="D6" s="39" t="s">
        <v>61</v>
      </c>
      <c r="E6" s="39" t="s">
        <v>62</v>
      </c>
      <c r="F6" s="17">
        <v>115</v>
      </c>
      <c r="G6" s="71">
        <v>65</v>
      </c>
      <c r="H6" s="71">
        <v>12</v>
      </c>
      <c r="I6" s="71">
        <v>4</v>
      </c>
      <c r="J6" s="71">
        <v>1</v>
      </c>
      <c r="K6" s="71">
        <v>12</v>
      </c>
      <c r="L6" s="71">
        <v>11</v>
      </c>
      <c r="M6" s="71">
        <v>4</v>
      </c>
      <c r="N6" s="71">
        <v>6</v>
      </c>
      <c r="O6" s="17">
        <v>101</v>
      </c>
      <c r="P6" s="71">
        <v>60</v>
      </c>
      <c r="Q6" s="71">
        <v>10</v>
      </c>
      <c r="R6" s="71">
        <v>3</v>
      </c>
      <c r="S6" s="71">
        <v>1</v>
      </c>
      <c r="T6" s="71">
        <v>8</v>
      </c>
      <c r="U6" s="71">
        <v>12</v>
      </c>
      <c r="V6" s="71">
        <v>2</v>
      </c>
      <c r="W6" s="71">
        <v>5</v>
      </c>
    </row>
    <row r="7" spans="1:23" ht="50.1" customHeight="1" x14ac:dyDescent="0.25">
      <c r="A7" s="85" t="s">
        <v>65</v>
      </c>
      <c r="B7" s="73" t="s">
        <v>235</v>
      </c>
      <c r="C7" s="38" t="s">
        <v>60</v>
      </c>
      <c r="D7" s="38" t="s">
        <v>61</v>
      </c>
      <c r="E7" s="38" t="s">
        <v>62</v>
      </c>
      <c r="F7" s="17">
        <v>274</v>
      </c>
      <c r="G7" s="44">
        <v>149</v>
      </c>
      <c r="H7" s="44">
        <v>21</v>
      </c>
      <c r="I7" s="44">
        <v>16</v>
      </c>
      <c r="J7" s="44">
        <v>3</v>
      </c>
      <c r="K7" s="44">
        <v>42</v>
      </c>
      <c r="L7" s="44">
        <v>19</v>
      </c>
      <c r="M7" s="44">
        <v>13</v>
      </c>
      <c r="N7" s="44">
        <v>11</v>
      </c>
      <c r="O7" s="17">
        <v>297</v>
      </c>
      <c r="P7" s="44">
        <v>162</v>
      </c>
      <c r="Q7" s="44">
        <v>21</v>
      </c>
      <c r="R7" s="44">
        <v>18</v>
      </c>
      <c r="S7" s="44">
        <v>5</v>
      </c>
      <c r="T7" s="44">
        <v>44</v>
      </c>
      <c r="U7" s="44">
        <v>19</v>
      </c>
      <c r="V7" s="44">
        <v>16</v>
      </c>
      <c r="W7" s="44">
        <v>12</v>
      </c>
    </row>
    <row r="8" spans="1:23" ht="50.1" customHeight="1" x14ac:dyDescent="0.25">
      <c r="A8" s="85" t="s">
        <v>66</v>
      </c>
      <c r="B8" s="73" t="s">
        <v>236</v>
      </c>
      <c r="C8" s="38" t="s">
        <v>60</v>
      </c>
      <c r="D8" s="38" t="s">
        <v>61</v>
      </c>
      <c r="E8" s="38" t="s">
        <v>62</v>
      </c>
      <c r="F8" s="17">
        <v>248</v>
      </c>
      <c r="G8" s="44">
        <v>127</v>
      </c>
      <c r="H8" s="44">
        <v>18</v>
      </c>
      <c r="I8" s="44">
        <v>15</v>
      </c>
      <c r="J8" s="44">
        <v>3</v>
      </c>
      <c r="K8" s="44">
        <v>40</v>
      </c>
      <c r="L8" s="44">
        <v>19</v>
      </c>
      <c r="M8" s="44">
        <v>14</v>
      </c>
      <c r="N8" s="44">
        <v>12</v>
      </c>
      <c r="O8" s="17">
        <v>277</v>
      </c>
      <c r="P8" s="55">
        <v>144</v>
      </c>
      <c r="Q8" s="55">
        <v>18</v>
      </c>
      <c r="R8" s="55">
        <v>16</v>
      </c>
      <c r="S8" s="55">
        <v>5</v>
      </c>
      <c r="T8" s="55">
        <v>45</v>
      </c>
      <c r="U8" s="55">
        <v>19</v>
      </c>
      <c r="V8" s="55">
        <v>18</v>
      </c>
      <c r="W8" s="55">
        <v>12</v>
      </c>
    </row>
    <row r="9" spans="1:23" ht="24.95" customHeight="1" x14ac:dyDescent="0.25">
      <c r="A9" s="50" t="s">
        <v>67</v>
      </c>
      <c r="B9" s="39" t="s">
        <v>68</v>
      </c>
      <c r="C9" s="39" t="s">
        <v>60</v>
      </c>
      <c r="D9" s="39" t="s">
        <v>61</v>
      </c>
      <c r="E9" s="39" t="s">
        <v>62</v>
      </c>
      <c r="F9" s="17">
        <v>29044</v>
      </c>
      <c r="G9" s="54">
        <v>7547</v>
      </c>
      <c r="H9" s="54">
        <v>2820</v>
      </c>
      <c r="I9" s="54">
        <v>3199</v>
      </c>
      <c r="J9" s="54">
        <v>793</v>
      </c>
      <c r="K9" s="54">
        <v>6648</v>
      </c>
      <c r="L9" s="54">
        <v>2681</v>
      </c>
      <c r="M9" s="54">
        <v>3492</v>
      </c>
      <c r="N9" s="54">
        <v>1864</v>
      </c>
      <c r="O9" s="17">
        <v>30418</v>
      </c>
      <c r="P9" s="54">
        <v>7998</v>
      </c>
      <c r="Q9" s="54">
        <v>2984</v>
      </c>
      <c r="R9" s="54">
        <v>3348</v>
      </c>
      <c r="S9" s="54">
        <v>832</v>
      </c>
      <c r="T9" s="54">
        <v>6870</v>
      </c>
      <c r="U9" s="54">
        <v>2824</v>
      </c>
      <c r="V9" s="54">
        <v>3642</v>
      </c>
      <c r="W9" s="54">
        <v>1920</v>
      </c>
    </row>
    <row r="10" spans="1:23" ht="75" customHeight="1" x14ac:dyDescent="0.25">
      <c r="A10" s="51" t="s">
        <v>69</v>
      </c>
      <c r="B10" s="39" t="s">
        <v>70</v>
      </c>
      <c r="C10" s="38" t="s">
        <v>60</v>
      </c>
      <c r="D10" s="38" t="s">
        <v>71</v>
      </c>
      <c r="E10" s="38" t="s">
        <v>72</v>
      </c>
      <c r="F10" s="114">
        <f>F9/Справочно!D$5*1000000</f>
        <v>250.83771843766652</v>
      </c>
      <c r="G10" s="25">
        <f>G9/Справочно!E$5*1000000</f>
        <v>235.52334992284872</v>
      </c>
      <c r="H10" s="25">
        <f>H9/Справочно!F$5*1000000</f>
        <v>250.1305646067735</v>
      </c>
      <c r="I10" s="25">
        <f>I9/Справочно!G$5*1000000</f>
        <v>243.34464935397662</v>
      </c>
      <c r="J10" s="25">
        <f>J9/Справочно!H$5*1000000</f>
        <v>108.4378158353944</v>
      </c>
      <c r="K10" s="25">
        <f>K9/Справочно!I$5*1000000</f>
        <v>288.42559539407574</v>
      </c>
      <c r="L10" s="25">
        <f>L9/Справочно!J$5*1000000</f>
        <v>281.44532092692407</v>
      </c>
      <c r="M10" s="25">
        <f>M9/Справочно!K$5*1000000</f>
        <v>264.74561827806178</v>
      </c>
      <c r="N10" s="25">
        <f>N9/Справочно!L$5*1000000</f>
        <v>298.41508609931623</v>
      </c>
      <c r="O10" s="114">
        <f>O9/Справочно!M$5*1000000</f>
        <v>261.37193473782179</v>
      </c>
      <c r="P10" s="25">
        <f>P9/Справочно!N$5*1000000</f>
        <v>247.97546388510827</v>
      </c>
      <c r="Q10" s="25">
        <f>Q9/Справочно!O$5*1000000</f>
        <v>263.52432164344509</v>
      </c>
      <c r="R10" s="25">
        <f>R9/Справочно!P$5*1000000</f>
        <v>254.69632484157935</v>
      </c>
      <c r="S10" s="25">
        <f>S9/Справочно!Q$5*1000000</f>
        <v>114.31149718109496</v>
      </c>
      <c r="T10" s="25">
        <f>T9/Справочно!R$5*1000000</f>
        <v>295.60038201723893</v>
      </c>
      <c r="U10" s="25">
        <f>U9/Справочно!S$5*1000000</f>
        <v>295.37249410588583</v>
      </c>
      <c r="V10" s="25">
        <f>V9/Справочно!T$5*1000000</f>
        <v>274.05411823877563</v>
      </c>
      <c r="W10" s="25">
        <f>W9/Справочно!U$5*1000000</f>
        <v>305.38338418549881</v>
      </c>
    </row>
    <row r="11" spans="1:23" ht="50.1" customHeight="1" x14ac:dyDescent="0.25">
      <c r="A11" s="51" t="s">
        <v>73</v>
      </c>
      <c r="B11" s="39" t="s">
        <v>74</v>
      </c>
      <c r="C11" s="38" t="s">
        <v>60</v>
      </c>
      <c r="D11" s="38" t="s">
        <v>75</v>
      </c>
      <c r="E11" s="38" t="s">
        <v>72</v>
      </c>
      <c r="F11" s="114">
        <f>F9/Справочно!D$7*100000</f>
        <v>169.598108424017</v>
      </c>
      <c r="G11" s="25">
        <f>G9/Справочно!E$7*100000</f>
        <v>1160.7108527310618</v>
      </c>
      <c r="H11" s="25">
        <f>H9/Справочно!F$7*100000</f>
        <v>167.16341468619513</v>
      </c>
      <c r="I11" s="25">
        <f>I9/Справочно!G$7*100000</f>
        <v>714.34792026278353</v>
      </c>
      <c r="J11" s="25">
        <f>J9/Справочно!H$7*100000</f>
        <v>465.26909920851449</v>
      </c>
      <c r="K11" s="25">
        <f>K9/Справочно!I$7*100000</f>
        <v>641.09549410545094</v>
      </c>
      <c r="L11" s="25">
        <f>L9/Справочно!J$7*100000</f>
        <v>147.42944310603755</v>
      </c>
      <c r="M11" s="25">
        <f>M9/Справочно!K$7*100000</f>
        <v>80.060031267431484</v>
      </c>
      <c r="N11" s="25">
        <f>N9/Справочно!L$7*100000</f>
        <v>26.810287728755828</v>
      </c>
      <c r="O11" s="114">
        <f>O9/Справочно!M$7*100000</f>
        <v>177.62137660245659</v>
      </c>
      <c r="P11" s="25">
        <f>P9/Справочно!N$7*100000</f>
        <v>1230.0735921747757</v>
      </c>
      <c r="Q11" s="25">
        <f>Q9/Справочно!O$7*100000</f>
        <v>176.88497497291004</v>
      </c>
      <c r="R11" s="25">
        <f>R9/Справочно!P$7*100000</f>
        <v>747.62014286958401</v>
      </c>
      <c r="S11" s="25">
        <f>S9/Справочно!Q$7*100000</f>
        <v>488.15118605483485</v>
      </c>
      <c r="T11" s="25">
        <f>T9/Справочно!R$7*100000</f>
        <v>662.50391764507344</v>
      </c>
      <c r="U11" s="25">
        <f>U9/Справочно!S$7*100000</f>
        <v>155.2930799445916</v>
      </c>
      <c r="V11" s="25">
        <f>V9/Справочно!T$7*100000</f>
        <v>83.499036046960313</v>
      </c>
      <c r="W11" s="25">
        <f>W9/Справочно!U$7*100000</f>
        <v>27.615747016744205</v>
      </c>
    </row>
    <row r="12" spans="1:23" ht="24.95" customHeight="1" x14ac:dyDescent="0.25">
      <c r="A12" s="50" t="s">
        <v>76</v>
      </c>
      <c r="B12" s="78" t="s">
        <v>170</v>
      </c>
      <c r="C12" s="39" t="s">
        <v>60</v>
      </c>
      <c r="D12" s="39" t="s">
        <v>61</v>
      </c>
      <c r="E12" s="39" t="s">
        <v>62</v>
      </c>
      <c r="F12" s="17">
        <v>1385</v>
      </c>
      <c r="G12" s="54">
        <v>319</v>
      </c>
      <c r="H12" s="54">
        <v>149</v>
      </c>
      <c r="I12" s="54">
        <v>108</v>
      </c>
      <c r="J12" s="54">
        <v>40</v>
      </c>
      <c r="K12" s="54">
        <v>290</v>
      </c>
      <c r="L12" s="54">
        <v>82</v>
      </c>
      <c r="M12" s="54">
        <v>264</v>
      </c>
      <c r="N12" s="54">
        <v>133</v>
      </c>
      <c r="O12" s="17">
        <v>1774</v>
      </c>
      <c r="P12" s="54">
        <v>483</v>
      </c>
      <c r="Q12" s="54">
        <v>202</v>
      </c>
      <c r="R12" s="54">
        <v>144</v>
      </c>
      <c r="S12" s="54">
        <v>42</v>
      </c>
      <c r="T12" s="54">
        <v>350</v>
      </c>
      <c r="U12" s="54">
        <v>99</v>
      </c>
      <c r="V12" s="54">
        <v>301</v>
      </c>
      <c r="W12" s="54">
        <v>153</v>
      </c>
    </row>
    <row r="13" spans="1:23" ht="75" customHeight="1" x14ac:dyDescent="0.25">
      <c r="A13" s="51" t="s">
        <v>77</v>
      </c>
      <c r="B13" s="39" t="s">
        <v>70</v>
      </c>
      <c r="C13" s="38" t="s">
        <v>60</v>
      </c>
      <c r="D13" s="38" t="s">
        <v>71</v>
      </c>
      <c r="E13" s="38" t="s">
        <v>72</v>
      </c>
      <c r="F13" s="114">
        <f>F12/Справочно!D$5*1000000</f>
        <v>11.961514944090627</v>
      </c>
      <c r="G13" s="113">
        <f>G12/Справочно!E$5*1000000</f>
        <v>9.9552071850256709</v>
      </c>
      <c r="H13" s="113">
        <f>H12/Справочно!F$5*1000000</f>
        <v>13.216118484542287</v>
      </c>
      <c r="I13" s="113">
        <f>I12/Справочно!G$5*1000000</f>
        <v>8.2154492435853328</v>
      </c>
      <c r="J13" s="113">
        <f>J12/Справочно!H$5*1000000</f>
        <v>5.469751114017372</v>
      </c>
      <c r="K13" s="113">
        <f>K12/Справочно!I$5*1000000</f>
        <v>12.581742278020755</v>
      </c>
      <c r="L13" s="113">
        <f>L12/Справочно!J$5*1000000</f>
        <v>8.6081746796000633</v>
      </c>
      <c r="M13" s="113">
        <f>M12/Справочно!K$5*1000000</f>
        <v>20.015132653324255</v>
      </c>
      <c r="N13" s="113">
        <f>N12/Справочно!L$5*1000000</f>
        <v>21.292492731335329</v>
      </c>
      <c r="O13" s="114">
        <f>O12/Справочно!M$5*1000000</f>
        <v>15.243402334962715</v>
      </c>
      <c r="P13" s="113">
        <f>P12/Справочно!N$5*1000000</f>
        <v>14.975262447675332</v>
      </c>
      <c r="Q13" s="113">
        <f>Q12/Справочно!O$5*1000000</f>
        <v>17.839112926265383</v>
      </c>
      <c r="R13" s="113">
        <f>R12/Справочно!P$5*1000000</f>
        <v>10.954680638347499</v>
      </c>
      <c r="S13" s="113">
        <f>S12/Справочно!Q$5*1000000</f>
        <v>5.770532309622582</v>
      </c>
      <c r="T13" s="113">
        <f>T12/Справочно!R$5*1000000</f>
        <v>15.0596992294081</v>
      </c>
      <c r="U13" s="113">
        <f>U12/Справочно!S$5*1000000</f>
        <v>10.354772279207753</v>
      </c>
      <c r="V13" s="113">
        <f>V12/Справочно!T$5*1000000</f>
        <v>22.64972256723544</v>
      </c>
      <c r="W13" s="113">
        <f>W12/Справочно!U$5*1000000</f>
        <v>24.335238427281933</v>
      </c>
    </row>
    <row r="14" spans="1:23" ht="50.1" customHeight="1" x14ac:dyDescent="0.25">
      <c r="A14" s="51" t="s">
        <v>78</v>
      </c>
      <c r="B14" s="39" t="s">
        <v>74</v>
      </c>
      <c r="C14" s="38" t="s">
        <v>60</v>
      </c>
      <c r="D14" s="38" t="s">
        <v>75</v>
      </c>
      <c r="E14" s="38" t="s">
        <v>72</v>
      </c>
      <c r="F14" s="114">
        <f>F12/Справочно!D$7*100000</f>
        <v>8.0875010386745476</v>
      </c>
      <c r="G14" s="113">
        <f>G12/Справочно!E$7*100000</f>
        <v>49.061449850431792</v>
      </c>
      <c r="H14" s="113">
        <f>H12/Справочно!F$7*100000</f>
        <v>8.832393187320239</v>
      </c>
      <c r="I14" s="113">
        <f>I12/Справочно!G$7*100000</f>
        <v>24.116778802244649</v>
      </c>
      <c r="J14" s="113">
        <f>J12/Справочно!H$7*100000</f>
        <v>23.468807021867061</v>
      </c>
      <c r="K14" s="113">
        <f>K12/Справочно!I$7*100000</f>
        <v>27.965958677885194</v>
      </c>
      <c r="L14" s="113">
        <f>L12/Справочно!J$7*100000</f>
        <v>4.5092183270030137</v>
      </c>
      <c r="M14" s="113">
        <f>M12/Справочно!K$7*100000</f>
        <v>6.0526484119707646</v>
      </c>
      <c r="N14" s="113">
        <f>N12/Справочно!L$7*100000</f>
        <v>1.9129658089723851</v>
      </c>
      <c r="O14" s="114">
        <f>O12/Справочно!M$7*100000</f>
        <v>10.35900855061996</v>
      </c>
      <c r="P14" s="113">
        <f>P12/Справочно!N$7*100000</f>
        <v>74.284264193600478</v>
      </c>
      <c r="Q14" s="113">
        <f>Q12/Справочно!O$7*100000</f>
        <v>11.974116938514687</v>
      </c>
      <c r="R14" s="113">
        <f>R12/Справочно!P$7*100000</f>
        <v>32.155705069659525</v>
      </c>
      <c r="S14" s="113">
        <f>S12/Справочно!Q$7*100000</f>
        <v>24.642247372960416</v>
      </c>
      <c r="T14" s="113">
        <f>T12/Справочно!R$7*100000</f>
        <v>33.752019093999373</v>
      </c>
      <c r="U14" s="113">
        <f>U12/Справочно!S$7*100000</f>
        <v>5.4440562728451019</v>
      </c>
      <c r="V14" s="113">
        <f>V12/Справочно!T$7*100000</f>
        <v>6.9009362575878788</v>
      </c>
      <c r="W14" s="113">
        <f>W12/Справочно!U$7*100000</f>
        <v>2.2006298403968039</v>
      </c>
    </row>
    <row r="15" spans="1:23" ht="24.95" customHeight="1" x14ac:dyDescent="0.25">
      <c r="A15" s="50" t="s">
        <v>79</v>
      </c>
      <c r="B15" s="39" t="s">
        <v>80</v>
      </c>
      <c r="C15" s="39" t="s">
        <v>60</v>
      </c>
      <c r="D15" s="39" t="s">
        <v>61</v>
      </c>
      <c r="E15" s="39" t="s">
        <v>62</v>
      </c>
      <c r="F15" s="93">
        <v>37</v>
      </c>
      <c r="G15" s="83">
        <v>22</v>
      </c>
      <c r="H15" s="83">
        <v>2</v>
      </c>
      <c r="I15" s="83">
        <v>3</v>
      </c>
      <c r="J15" s="83">
        <v>1</v>
      </c>
      <c r="K15" s="83">
        <v>4</v>
      </c>
      <c r="L15" s="83">
        <v>0</v>
      </c>
      <c r="M15" s="83">
        <v>4</v>
      </c>
      <c r="N15" s="83">
        <v>1</v>
      </c>
      <c r="O15" s="17">
        <v>38</v>
      </c>
      <c r="P15" s="24">
        <v>23</v>
      </c>
      <c r="Q15" s="24">
        <v>2</v>
      </c>
      <c r="R15" s="24">
        <v>3</v>
      </c>
      <c r="S15" s="24">
        <v>0</v>
      </c>
      <c r="T15" s="24">
        <v>5</v>
      </c>
      <c r="U15" s="24">
        <v>0</v>
      </c>
      <c r="V15" s="24">
        <v>4</v>
      </c>
      <c r="W15" s="24">
        <v>1</v>
      </c>
    </row>
    <row r="16" spans="1:23" ht="24.95" customHeight="1" x14ac:dyDescent="0.25">
      <c r="A16" s="124" t="s">
        <v>81</v>
      </c>
      <c r="B16" s="39" t="s">
        <v>82</v>
      </c>
      <c r="C16" s="38" t="s">
        <v>60</v>
      </c>
      <c r="D16" s="38" t="s">
        <v>61</v>
      </c>
      <c r="E16" s="38" t="s">
        <v>62</v>
      </c>
      <c r="F16" s="74">
        <v>3</v>
      </c>
      <c r="G16" s="77">
        <v>0</v>
      </c>
      <c r="H16" s="77">
        <v>0</v>
      </c>
      <c r="I16" s="77">
        <v>1</v>
      </c>
      <c r="J16" s="77">
        <v>1</v>
      </c>
      <c r="K16" s="77">
        <v>1</v>
      </c>
      <c r="L16" s="77">
        <v>0</v>
      </c>
      <c r="M16" s="77">
        <v>0</v>
      </c>
      <c r="N16" s="77">
        <v>0</v>
      </c>
      <c r="O16" s="74">
        <v>3</v>
      </c>
      <c r="P16" s="77">
        <v>1</v>
      </c>
      <c r="Q16" s="77">
        <v>0</v>
      </c>
      <c r="R16" s="77">
        <v>1</v>
      </c>
      <c r="S16" s="77">
        <v>0</v>
      </c>
      <c r="T16" s="77">
        <v>1</v>
      </c>
      <c r="U16" s="77">
        <v>0</v>
      </c>
      <c r="V16" s="77">
        <v>0</v>
      </c>
      <c r="W16" s="77">
        <v>0</v>
      </c>
    </row>
    <row r="17" spans="1:23" ht="24.95" customHeight="1" x14ac:dyDescent="0.25">
      <c r="A17" s="50" t="s">
        <v>83</v>
      </c>
      <c r="B17" s="39" t="s">
        <v>84</v>
      </c>
      <c r="C17" s="39" t="s">
        <v>60</v>
      </c>
      <c r="D17" s="39" t="s">
        <v>61</v>
      </c>
      <c r="E17" s="39" t="s">
        <v>62</v>
      </c>
      <c r="F17" s="17">
        <v>1348</v>
      </c>
      <c r="G17" s="24">
        <v>297</v>
      </c>
      <c r="H17" s="24">
        <v>147</v>
      </c>
      <c r="I17" s="24">
        <v>105</v>
      </c>
      <c r="J17" s="24">
        <v>39</v>
      </c>
      <c r="K17" s="24">
        <v>286</v>
      </c>
      <c r="L17" s="24">
        <v>82</v>
      </c>
      <c r="M17" s="24">
        <v>260</v>
      </c>
      <c r="N17" s="24">
        <v>132</v>
      </c>
      <c r="O17" s="17">
        <v>1736</v>
      </c>
      <c r="P17" s="24">
        <v>460</v>
      </c>
      <c r="Q17" s="24">
        <v>200</v>
      </c>
      <c r="R17" s="24">
        <v>141</v>
      </c>
      <c r="S17" s="24">
        <v>42</v>
      </c>
      <c r="T17" s="24">
        <v>345</v>
      </c>
      <c r="U17" s="24">
        <v>99</v>
      </c>
      <c r="V17" s="24">
        <v>297</v>
      </c>
      <c r="W17" s="24">
        <v>152</v>
      </c>
    </row>
    <row r="18" spans="1:23" ht="24.95" customHeight="1" x14ac:dyDescent="0.25">
      <c r="A18" s="124" t="s">
        <v>85</v>
      </c>
      <c r="B18" s="39" t="s">
        <v>82</v>
      </c>
      <c r="C18" s="38" t="s">
        <v>60</v>
      </c>
      <c r="D18" s="38" t="s">
        <v>61</v>
      </c>
      <c r="E18" s="38" t="s">
        <v>62</v>
      </c>
      <c r="F18" s="93">
        <v>212</v>
      </c>
      <c r="G18" s="79">
        <v>49</v>
      </c>
      <c r="H18" s="79">
        <v>22</v>
      </c>
      <c r="I18" s="79">
        <v>21</v>
      </c>
      <c r="J18" s="79">
        <v>11</v>
      </c>
      <c r="K18" s="79">
        <v>43</v>
      </c>
      <c r="L18" s="79">
        <v>10</v>
      </c>
      <c r="M18" s="79">
        <v>34</v>
      </c>
      <c r="N18" s="79">
        <v>22</v>
      </c>
      <c r="O18" s="74">
        <v>216</v>
      </c>
      <c r="P18" s="77">
        <v>56</v>
      </c>
      <c r="Q18" s="77">
        <v>19</v>
      </c>
      <c r="R18" s="77">
        <v>21</v>
      </c>
      <c r="S18" s="77">
        <v>12</v>
      </c>
      <c r="T18" s="77">
        <v>41</v>
      </c>
      <c r="U18" s="77">
        <v>8</v>
      </c>
      <c r="V18" s="77">
        <v>34</v>
      </c>
      <c r="W18" s="77">
        <v>25</v>
      </c>
    </row>
    <row r="19" spans="1:23" ht="24.95" customHeight="1" x14ac:dyDescent="0.25">
      <c r="A19" s="50" t="s">
        <v>86</v>
      </c>
      <c r="B19" s="78" t="s">
        <v>87</v>
      </c>
      <c r="C19" s="39" t="s">
        <v>60</v>
      </c>
      <c r="D19" s="39" t="s">
        <v>61</v>
      </c>
      <c r="E19" s="39" t="s">
        <v>62</v>
      </c>
      <c r="F19" s="74">
        <f>F22+F24</f>
        <v>14212</v>
      </c>
      <c r="G19" s="24">
        <f t="shared" ref="G19:N19" si="0">G22+G24</f>
        <v>2166</v>
      </c>
      <c r="H19" s="24">
        <f t="shared" si="0"/>
        <v>1335</v>
      </c>
      <c r="I19" s="24">
        <f t="shared" si="0"/>
        <v>1752</v>
      </c>
      <c r="J19" s="24">
        <f t="shared" si="0"/>
        <v>313</v>
      </c>
      <c r="K19" s="24">
        <f t="shared" si="0"/>
        <v>3713</v>
      </c>
      <c r="L19" s="24">
        <f t="shared" si="0"/>
        <v>1391</v>
      </c>
      <c r="M19" s="24">
        <f t="shared" si="0"/>
        <v>2382</v>
      </c>
      <c r="N19" s="24">
        <f t="shared" si="0"/>
        <v>1160</v>
      </c>
      <c r="O19" s="17">
        <f>O22+O24</f>
        <v>16247</v>
      </c>
      <c r="P19" s="8">
        <f t="shared" ref="P19:W19" si="1">P22+P24</f>
        <v>2696</v>
      </c>
      <c r="Q19" s="8">
        <f t="shared" si="1"/>
        <v>1515</v>
      </c>
      <c r="R19" s="8">
        <f t="shared" si="1"/>
        <v>1931</v>
      </c>
      <c r="S19" s="8">
        <f t="shared" si="1"/>
        <v>365</v>
      </c>
      <c r="T19" s="8">
        <f t="shared" si="1"/>
        <v>4286</v>
      </c>
      <c r="U19" s="8">
        <f t="shared" si="1"/>
        <v>1559</v>
      </c>
      <c r="V19" s="8">
        <f t="shared" si="1"/>
        <v>2629</v>
      </c>
      <c r="W19" s="8">
        <f t="shared" si="1"/>
        <v>1266</v>
      </c>
    </row>
    <row r="20" spans="1:23" ht="75" customHeight="1" x14ac:dyDescent="0.25">
      <c r="A20" s="51" t="s">
        <v>88</v>
      </c>
      <c r="B20" s="39" t="s">
        <v>70</v>
      </c>
      <c r="C20" s="38" t="s">
        <v>60</v>
      </c>
      <c r="D20" s="38" t="s">
        <v>71</v>
      </c>
      <c r="E20" s="38" t="s">
        <v>72</v>
      </c>
      <c r="F20" s="114">
        <f>F19/Справочно!D$5*1000000</f>
        <v>122.74155262484909</v>
      </c>
      <c r="G20" s="113">
        <f>G19/Справочно!E$5*1000000</f>
        <v>67.595544710863962</v>
      </c>
      <c r="H20" s="113">
        <f>H19/Справочно!F$5*1000000</f>
        <v>118.41287367022787</v>
      </c>
      <c r="I20" s="113">
        <f>I19/Справочно!G$5*1000000</f>
        <v>133.27284328482872</v>
      </c>
      <c r="J20" s="113">
        <f>J19/Справочно!H$5*1000000</f>
        <v>42.800802467185939</v>
      </c>
      <c r="K20" s="113">
        <f>K19/Справочно!I$5*1000000</f>
        <v>161.08968647686572</v>
      </c>
      <c r="L20" s="113">
        <f>L19/Справочно!J$5*1000000</f>
        <v>146.02403633321572</v>
      </c>
      <c r="M20" s="113">
        <f>M19/Справочно!K$5*1000000</f>
        <v>180.59108325840293</v>
      </c>
      <c r="N20" s="113">
        <f>N19/Справочно!L$5*1000000</f>
        <v>185.70895916051865</v>
      </c>
      <c r="O20" s="114">
        <f>O19/Справочно!M$5*1000000</f>
        <v>139.60516219624535</v>
      </c>
      <c r="P20" s="113">
        <f>P19/Справочно!N$5*1000000</f>
        <v>83.588628486403096</v>
      </c>
      <c r="Q20" s="113">
        <f>Q19/Справочно!O$5*1000000</f>
        <v>133.79334694699037</v>
      </c>
      <c r="R20" s="113">
        <f>R19/Справочно!P$5*1000000</f>
        <v>146.89922439339597</v>
      </c>
      <c r="S20" s="113">
        <f>S19/Справочно!Q$5*1000000</f>
        <v>50.148673643148634</v>
      </c>
      <c r="T20" s="113">
        <f>T19/Справочно!R$5*1000000</f>
        <v>184.41677399212318</v>
      </c>
      <c r="U20" s="113">
        <f>U19/Справочно!S$5*1000000</f>
        <v>163.06151498267565</v>
      </c>
      <c r="V20" s="113">
        <f>V19/Справочно!T$5*1000000</f>
        <v>197.82764328658462</v>
      </c>
      <c r="W20" s="113">
        <f>W19/Справочно!U$5*1000000</f>
        <v>201.36216894731328</v>
      </c>
    </row>
    <row r="21" spans="1:23" ht="50.1" customHeight="1" x14ac:dyDescent="0.25">
      <c r="A21" s="51" t="s">
        <v>89</v>
      </c>
      <c r="B21" s="39" t="s">
        <v>74</v>
      </c>
      <c r="C21" s="38" t="s">
        <v>60</v>
      </c>
      <c r="D21" s="38" t="s">
        <v>75</v>
      </c>
      <c r="E21" s="38" t="s">
        <v>72</v>
      </c>
      <c r="F21" s="114">
        <f>F19/Справочно!D$7*100000</f>
        <v>82.988855423568708</v>
      </c>
      <c r="G21" s="113">
        <f>G19/Справочно!E$7*100000</f>
        <v>333.12570650794748</v>
      </c>
      <c r="H21" s="113">
        <f>H19/Справочно!F$7*100000</f>
        <v>79.135871846124303</v>
      </c>
      <c r="I21" s="113">
        <f>I19/Справочно!G$7*100000</f>
        <v>391.22774501419093</v>
      </c>
      <c r="J21" s="113">
        <f>J19/Справочно!H$7*100000</f>
        <v>183.64341494610974</v>
      </c>
      <c r="K21" s="113">
        <f>K19/Справочно!I$7*100000</f>
        <v>358.06070541719907</v>
      </c>
      <c r="L21" s="113">
        <f>L19/Справочно!J$7*100000</f>
        <v>76.491740156843818</v>
      </c>
      <c r="M21" s="113">
        <f>M19/Справочно!K$7*100000</f>
        <v>54.611395898918033</v>
      </c>
      <c r="N21" s="113">
        <f>N19/Справочно!L$7*100000</f>
        <v>16.684513822616289</v>
      </c>
      <c r="O21" s="114">
        <f>O19/Справочно!M$7*100000</f>
        <v>94.871934567036362</v>
      </c>
      <c r="P21" s="113">
        <f>P19/Справочно!N$7*100000</f>
        <v>414.6384601779439</v>
      </c>
      <c r="Q21" s="113">
        <f>Q19/Справочно!O$7*100000</f>
        <v>89.80587703886016</v>
      </c>
      <c r="R21" s="113">
        <f>R19/Справочно!P$7*100000</f>
        <v>431.19907284383714</v>
      </c>
      <c r="S21" s="113">
        <f>S19/Справочно!Q$7*100000</f>
        <v>214.15286407453692</v>
      </c>
      <c r="T21" s="113">
        <f>T19/Справочно!R$7*100000</f>
        <v>413.31758239108945</v>
      </c>
      <c r="U21" s="113">
        <f>U19/Справочно!S$7*100000</f>
        <v>85.730138680459746</v>
      </c>
      <c r="V21" s="113">
        <f>V19/Справочно!T$7*100000</f>
        <v>60.274290435875528</v>
      </c>
      <c r="W21" s="113">
        <f>W19/Справочно!U$7*100000</f>
        <v>18.209133189165708</v>
      </c>
    </row>
    <row r="22" spans="1:23" ht="24.95" customHeight="1" x14ac:dyDescent="0.25">
      <c r="A22" s="50" t="s">
        <v>90</v>
      </c>
      <c r="B22" s="39" t="s">
        <v>91</v>
      </c>
      <c r="C22" s="39" t="s">
        <v>60</v>
      </c>
      <c r="D22" s="39" t="s">
        <v>61</v>
      </c>
      <c r="E22" s="39" t="s">
        <v>62</v>
      </c>
      <c r="F22" s="17">
        <v>1142</v>
      </c>
      <c r="G22" s="24">
        <v>242</v>
      </c>
      <c r="H22" s="24">
        <v>125</v>
      </c>
      <c r="I22" s="24">
        <v>120</v>
      </c>
      <c r="J22" s="24">
        <v>21</v>
      </c>
      <c r="K22" s="24">
        <v>372</v>
      </c>
      <c r="L22" s="24">
        <v>113</v>
      </c>
      <c r="M22" s="24">
        <v>114</v>
      </c>
      <c r="N22" s="24">
        <v>35</v>
      </c>
      <c r="O22" s="17">
        <v>1318</v>
      </c>
      <c r="P22" s="24">
        <v>320</v>
      </c>
      <c r="Q22" s="24">
        <v>76</v>
      </c>
      <c r="R22" s="24">
        <v>144</v>
      </c>
      <c r="S22" s="24">
        <v>22</v>
      </c>
      <c r="T22" s="24">
        <v>496</v>
      </c>
      <c r="U22" s="24">
        <v>131</v>
      </c>
      <c r="V22" s="24">
        <v>100</v>
      </c>
      <c r="W22" s="24">
        <v>29</v>
      </c>
    </row>
    <row r="23" spans="1:23" ht="24.95" customHeight="1" x14ac:dyDescent="0.25">
      <c r="A23" s="125" t="s">
        <v>92</v>
      </c>
      <c r="B23" s="39" t="s">
        <v>82</v>
      </c>
      <c r="C23" s="38" t="s">
        <v>60</v>
      </c>
      <c r="D23" s="38" t="s">
        <v>61</v>
      </c>
      <c r="E23" s="38" t="s">
        <v>62</v>
      </c>
      <c r="F23" s="93">
        <v>7</v>
      </c>
      <c r="G23" s="79">
        <v>0</v>
      </c>
      <c r="H23" s="79">
        <v>0</v>
      </c>
      <c r="I23" s="79">
        <v>7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4">
        <v>6</v>
      </c>
      <c r="P23" s="77">
        <v>0</v>
      </c>
      <c r="Q23" s="77">
        <v>0</v>
      </c>
      <c r="R23" s="77">
        <v>6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</row>
    <row r="24" spans="1:23" ht="24.95" customHeight="1" x14ac:dyDescent="0.25">
      <c r="A24" s="50" t="s">
        <v>93</v>
      </c>
      <c r="B24" s="39" t="s">
        <v>94</v>
      </c>
      <c r="C24" s="39" t="s">
        <v>60</v>
      </c>
      <c r="D24" s="39" t="s">
        <v>61</v>
      </c>
      <c r="E24" s="39" t="s">
        <v>62</v>
      </c>
      <c r="F24" s="17">
        <v>13070</v>
      </c>
      <c r="G24" s="54">
        <v>1924</v>
      </c>
      <c r="H24" s="54">
        <v>1210</v>
      </c>
      <c r="I24" s="54">
        <v>1632</v>
      </c>
      <c r="J24" s="54">
        <v>292</v>
      </c>
      <c r="K24" s="54">
        <v>3341</v>
      </c>
      <c r="L24" s="54">
        <v>1278</v>
      </c>
      <c r="M24" s="54">
        <v>2268</v>
      </c>
      <c r="N24" s="54">
        <v>1125</v>
      </c>
      <c r="O24" s="17">
        <v>14929</v>
      </c>
      <c r="P24" s="24">
        <v>2376</v>
      </c>
      <c r="Q24" s="24">
        <v>1439</v>
      </c>
      <c r="R24" s="24">
        <v>1787</v>
      </c>
      <c r="S24" s="24">
        <v>343</v>
      </c>
      <c r="T24" s="24">
        <v>3790</v>
      </c>
      <c r="U24" s="24">
        <v>1428</v>
      </c>
      <c r="V24" s="24">
        <v>2529</v>
      </c>
      <c r="W24" s="24">
        <v>1237</v>
      </c>
    </row>
    <row r="25" spans="1:23" ht="24.95" customHeight="1" x14ac:dyDescent="0.25">
      <c r="A25" s="124" t="s">
        <v>95</v>
      </c>
      <c r="B25" s="39" t="s">
        <v>82</v>
      </c>
      <c r="C25" s="38" t="s">
        <v>60</v>
      </c>
      <c r="D25" s="38" t="s">
        <v>61</v>
      </c>
      <c r="E25" s="38" t="s">
        <v>62</v>
      </c>
      <c r="F25" s="93">
        <v>78</v>
      </c>
      <c r="G25" s="79">
        <v>4</v>
      </c>
      <c r="H25" s="79">
        <v>4</v>
      </c>
      <c r="I25" s="79">
        <v>5</v>
      </c>
      <c r="J25" s="79">
        <v>5</v>
      </c>
      <c r="K25" s="79">
        <v>22</v>
      </c>
      <c r="L25" s="79">
        <v>16</v>
      </c>
      <c r="M25" s="79">
        <v>20</v>
      </c>
      <c r="N25" s="79">
        <v>2</v>
      </c>
      <c r="O25" s="74">
        <v>82</v>
      </c>
      <c r="P25" s="77">
        <v>8</v>
      </c>
      <c r="Q25" s="77">
        <v>5</v>
      </c>
      <c r="R25" s="77">
        <v>5</v>
      </c>
      <c r="S25" s="77">
        <v>5</v>
      </c>
      <c r="T25" s="77">
        <v>22</v>
      </c>
      <c r="U25" s="77">
        <v>15</v>
      </c>
      <c r="V25" s="77">
        <v>20</v>
      </c>
      <c r="W25" s="77">
        <v>2</v>
      </c>
    </row>
    <row r="26" spans="1:23" ht="24.95" customHeight="1" x14ac:dyDescent="0.25">
      <c r="A26" s="50" t="s">
        <v>96</v>
      </c>
      <c r="B26" s="78" t="s">
        <v>97</v>
      </c>
      <c r="C26" s="39" t="s">
        <v>60</v>
      </c>
      <c r="D26" s="39" t="s">
        <v>61</v>
      </c>
      <c r="E26" s="39" t="s">
        <v>62</v>
      </c>
      <c r="F26" s="17">
        <v>1971</v>
      </c>
      <c r="G26" s="54">
        <v>484</v>
      </c>
      <c r="H26" s="54">
        <v>199</v>
      </c>
      <c r="I26" s="54">
        <v>210</v>
      </c>
      <c r="J26" s="54">
        <v>129</v>
      </c>
      <c r="K26" s="54">
        <v>388</v>
      </c>
      <c r="L26" s="54">
        <v>135</v>
      </c>
      <c r="M26" s="54">
        <v>333</v>
      </c>
      <c r="N26" s="54">
        <v>93</v>
      </c>
      <c r="O26" s="17">
        <v>2058</v>
      </c>
      <c r="P26" s="24">
        <v>476</v>
      </c>
      <c r="Q26" s="24">
        <v>225</v>
      </c>
      <c r="R26" s="24">
        <v>217</v>
      </c>
      <c r="S26" s="24">
        <v>112</v>
      </c>
      <c r="T26" s="24">
        <v>417</v>
      </c>
      <c r="U26" s="24">
        <v>141</v>
      </c>
      <c r="V26" s="24">
        <v>356</v>
      </c>
      <c r="W26" s="24">
        <v>114</v>
      </c>
    </row>
    <row r="27" spans="1:23" ht="75" customHeight="1" x14ac:dyDescent="0.25">
      <c r="A27" s="51" t="s">
        <v>98</v>
      </c>
      <c r="B27" s="39" t="s">
        <v>70</v>
      </c>
      <c r="C27" s="38" t="s">
        <v>60</v>
      </c>
      <c r="D27" s="38" t="s">
        <v>71</v>
      </c>
      <c r="E27" s="38" t="s">
        <v>72</v>
      </c>
      <c r="F27" s="114">
        <f>F26/Справочно!D$5*1000000</f>
        <v>17.022488054009116</v>
      </c>
      <c r="G27" s="113">
        <f>G26/Справочно!E$5*1000000</f>
        <v>15.104452280728603</v>
      </c>
      <c r="H27" s="113">
        <f>H26/Справочно!F$5*1000000</f>
        <v>17.651057573314862</v>
      </c>
      <c r="I27" s="113">
        <f>I26/Справочно!G$5*1000000</f>
        <v>15.974484640304812</v>
      </c>
      <c r="J27" s="113">
        <f>J26/Справочно!H$5*1000000</f>
        <v>17.639947342706026</v>
      </c>
      <c r="K27" s="113">
        <f>K26/Справочно!I$5*1000000</f>
        <v>16.833503461627767</v>
      </c>
      <c r="L27" s="113">
        <f>L26/Справочно!J$5*1000000</f>
        <v>14.17199489934157</v>
      </c>
      <c r="M27" s="113">
        <f>M26/Справочно!K$5*1000000</f>
        <v>25.246360505897641</v>
      </c>
      <c r="N27" s="113">
        <f>N26/Справочно!L$5*1000000</f>
        <v>14.888735518903651</v>
      </c>
      <c r="O27" s="114">
        <f>O26/Справочно!M$5*1000000</f>
        <v>17.683721536275797</v>
      </c>
      <c r="P27" s="113">
        <f>P26/Справочно!N$5*1000000</f>
        <v>14.758229658578589</v>
      </c>
      <c r="Q27" s="113">
        <f>Q26/Справочно!O$5*1000000</f>
        <v>19.870299051533223</v>
      </c>
      <c r="R27" s="113">
        <f>R26/Справочно!P$5*1000000</f>
        <v>16.508095128620884</v>
      </c>
      <c r="S27" s="113">
        <f>S26/Справочно!Q$5*1000000</f>
        <v>15.388086158993554</v>
      </c>
      <c r="T27" s="113">
        <f>T26/Справочно!R$5*1000000</f>
        <v>17.94255593903765</v>
      </c>
      <c r="U27" s="113">
        <f>U26/Справочно!S$5*1000000</f>
        <v>14.747705973417103</v>
      </c>
      <c r="V27" s="113">
        <f>V26/Справочно!T$5*1000000</f>
        <v>26.788376192477795</v>
      </c>
      <c r="W27" s="113">
        <f>W26/Справочно!U$5*1000000</f>
        <v>18.132138436013989</v>
      </c>
    </row>
    <row r="28" spans="1:23" ht="50.1" customHeight="1" x14ac:dyDescent="0.25">
      <c r="A28" s="51" t="s">
        <v>99</v>
      </c>
      <c r="B28" s="39" t="s">
        <v>74</v>
      </c>
      <c r="C28" s="38" t="s">
        <v>60</v>
      </c>
      <c r="D28" s="38" t="s">
        <v>75</v>
      </c>
      <c r="E28" s="38" t="s">
        <v>72</v>
      </c>
      <c r="F28" s="114">
        <f>F26/Справочно!D$7*100000</f>
        <v>11.509360683918795</v>
      </c>
      <c r="G28" s="113">
        <f>G26/Справочно!E$7*100000</f>
        <v>74.438061842034429</v>
      </c>
      <c r="H28" s="113">
        <f>H26/Справочно!F$7*100000</f>
        <v>11.796283518635757</v>
      </c>
      <c r="I28" s="113">
        <f>I26/Справочно!G$7*100000</f>
        <v>46.89373655992015</v>
      </c>
      <c r="J28" s="113">
        <f>J26/Справочно!H$7*100000</f>
        <v>75.686902645521272</v>
      </c>
      <c r="K28" s="113">
        <f>K26/Справочно!I$7*100000</f>
        <v>37.416524024205017</v>
      </c>
      <c r="L28" s="113">
        <f>L26/Справочно!J$7*100000</f>
        <v>7.42371309933423</v>
      </c>
      <c r="M28" s="113">
        <f>M26/Справочно!K$7*100000</f>
        <v>7.6345906105540315</v>
      </c>
      <c r="N28" s="113">
        <f>N26/Справочно!L$7*100000</f>
        <v>1.3376377461235474</v>
      </c>
      <c r="O28" s="114">
        <f>O26/Справочно!M$7*100000</f>
        <v>12.017384214868027</v>
      </c>
      <c r="P28" s="113">
        <f>P26/Справочно!N$7*100000</f>
        <v>73.207680654562793</v>
      </c>
      <c r="Q28" s="113">
        <f>Q26/Справочно!O$7*100000</f>
        <v>13.337506490919825</v>
      </c>
      <c r="R28" s="113">
        <f>R26/Справочно!P$7*100000</f>
        <v>48.456861111917483</v>
      </c>
      <c r="S28" s="113">
        <f>S26/Справочно!Q$7*100000</f>
        <v>65.712659661227761</v>
      </c>
      <c r="T28" s="113">
        <f>T26/Справочно!R$7*100000</f>
        <v>40.213119891993536</v>
      </c>
      <c r="U28" s="113">
        <f>U26/Справочно!S$7*100000</f>
        <v>7.7536559037490855</v>
      </c>
      <c r="V28" s="113">
        <f>V26/Справочно!T$7*100000</f>
        <v>8.1619046767484544</v>
      </c>
      <c r="W28" s="113">
        <f>W26/Справочно!U$7*100000</f>
        <v>1.6396849791191872</v>
      </c>
    </row>
    <row r="29" spans="1:23" ht="24.95" customHeight="1" x14ac:dyDescent="0.25">
      <c r="A29" s="51" t="s">
        <v>100</v>
      </c>
      <c r="B29" s="39" t="s">
        <v>101</v>
      </c>
      <c r="C29" s="38" t="s">
        <v>60</v>
      </c>
      <c r="D29" s="38" t="s">
        <v>61</v>
      </c>
      <c r="E29" s="38" t="s">
        <v>62</v>
      </c>
      <c r="F29" s="17">
        <v>1006</v>
      </c>
      <c r="G29" s="24">
        <v>178</v>
      </c>
      <c r="H29" s="24">
        <v>93</v>
      </c>
      <c r="I29" s="24">
        <v>118</v>
      </c>
      <c r="J29" s="24">
        <v>93</v>
      </c>
      <c r="K29" s="24">
        <v>207</v>
      </c>
      <c r="L29" s="24">
        <v>76</v>
      </c>
      <c r="M29" s="24">
        <v>198</v>
      </c>
      <c r="N29" s="24">
        <v>43</v>
      </c>
      <c r="O29" s="17">
        <f>P29+Q29+R29+S29+T29+U29+V29+W29</f>
        <v>1030</v>
      </c>
      <c r="P29" s="24">
        <v>189</v>
      </c>
      <c r="Q29" s="24">
        <v>103</v>
      </c>
      <c r="R29" s="24">
        <v>125</v>
      </c>
      <c r="S29" s="24">
        <v>76</v>
      </c>
      <c r="T29" s="24">
        <v>211</v>
      </c>
      <c r="U29" s="24">
        <v>78</v>
      </c>
      <c r="V29" s="24">
        <v>205</v>
      </c>
      <c r="W29" s="24">
        <v>43</v>
      </c>
    </row>
    <row r="30" spans="1:23" ht="75" customHeight="1" x14ac:dyDescent="0.25">
      <c r="A30" s="51" t="s">
        <v>102</v>
      </c>
      <c r="B30" s="39" t="s">
        <v>70</v>
      </c>
      <c r="C30" s="38" t="s">
        <v>60</v>
      </c>
      <c r="D30" s="38" t="s">
        <v>71</v>
      </c>
      <c r="E30" s="38" t="s">
        <v>72</v>
      </c>
      <c r="F30" s="114">
        <f>F29/Справочно!D$5*1000000</f>
        <v>8.6882917211228659</v>
      </c>
      <c r="G30" s="113">
        <f>G29/Справочно!E$5*1000000</f>
        <v>5.5549431941522549</v>
      </c>
      <c r="H30" s="113">
        <f>H29/Справочно!F$5*1000000</f>
        <v>8.2489867051169963</v>
      </c>
      <c r="I30" s="113">
        <f>I29/Справочно!G$5*1000000</f>
        <v>8.9761389883617504</v>
      </c>
      <c r="J30" s="113">
        <f>J29/Справочно!H$5*1000000</f>
        <v>12.71717134009039</v>
      </c>
      <c r="K30" s="113">
        <f>K29/Справочно!I$5*1000000</f>
        <v>8.9807608674148138</v>
      </c>
      <c r="L30" s="113">
        <f>L29/Справочно!J$5*1000000</f>
        <v>7.9783082396293272</v>
      </c>
      <c r="M30" s="113">
        <f>M29/Справочно!K$5*1000000</f>
        <v>15.011349489993192</v>
      </c>
      <c r="N30" s="113">
        <f>N29/Справочно!L$5*1000000</f>
        <v>6.8840390033640535</v>
      </c>
      <c r="O30" s="114">
        <f>O29/Справочно!M$5*1000000</f>
        <v>8.8504534413819602</v>
      </c>
      <c r="P30" s="113">
        <f>P29/Справочно!N$5*1000000</f>
        <v>5.8598853056120861</v>
      </c>
      <c r="Q30" s="113">
        <f>Q29/Справочно!O$5*1000000</f>
        <v>9.0961813435907644</v>
      </c>
      <c r="R30" s="113">
        <f>R29/Справочно!P$5*1000000</f>
        <v>9.5092713874544259</v>
      </c>
      <c r="S30" s="113">
        <f>S29/Справочно!Q$5*1000000</f>
        <v>10.441915607888482</v>
      </c>
      <c r="T30" s="113">
        <f>T29/Справочно!R$5*1000000</f>
        <v>9.0788472497288826</v>
      </c>
      <c r="U30" s="113">
        <f>U29/Справочно!S$5*1000000</f>
        <v>8.158305432103079</v>
      </c>
      <c r="V30" s="113">
        <f>V29/Справочно!T$5*1000000</f>
        <v>15.425890784994236</v>
      </c>
      <c r="W30" s="113">
        <f>W29/Справочно!U$5*1000000</f>
        <v>6.8393153749877325</v>
      </c>
    </row>
    <row r="31" spans="1:23" ht="50.1" customHeight="1" x14ac:dyDescent="0.25">
      <c r="A31" s="51" t="s">
        <v>103</v>
      </c>
      <c r="B31" s="39" t="s">
        <v>74</v>
      </c>
      <c r="C31" s="38" t="s">
        <v>60</v>
      </c>
      <c r="D31" s="38" t="s">
        <v>75</v>
      </c>
      <c r="E31" s="38" t="s">
        <v>72</v>
      </c>
      <c r="F31" s="114">
        <f>F29/Справочно!D$7*100000</f>
        <v>5.8743870360336414</v>
      </c>
      <c r="G31" s="113">
        <f>G29/Справочно!E$7*100000</f>
        <v>27.375981421244067</v>
      </c>
      <c r="H31" s="113">
        <f>H29/Справочно!F$7*100000</f>
        <v>5.5128360162468617</v>
      </c>
      <c r="I31" s="113">
        <f>I29/Справочно!G$7*100000</f>
        <v>26.349813876526557</v>
      </c>
      <c r="J31" s="113">
        <f>J29/Справочно!H$7*100000</f>
        <v>54.564976325840924</v>
      </c>
      <c r="K31" s="113">
        <f>K29/Справочно!I$7*100000</f>
        <v>19.961908435593916</v>
      </c>
      <c r="L31" s="113">
        <f>L29/Справочно!J$7*100000</f>
        <v>4.179275522588159</v>
      </c>
      <c r="M31" s="113">
        <f>M29/Справочно!K$7*100000</f>
        <v>4.5394863089780726</v>
      </c>
      <c r="N31" s="113">
        <f>N29/Справочно!L$7*100000</f>
        <v>0.61847766756250044</v>
      </c>
      <c r="O31" s="114">
        <f>O29/Справочно!M$7*100000</f>
        <v>6.0145314583644645</v>
      </c>
      <c r="P31" s="113">
        <f>P29/Справочно!N$7*100000</f>
        <v>29.06775555401758</v>
      </c>
      <c r="Q31" s="113">
        <f>Q29/Справочно!O$7*100000</f>
        <v>6.1056140825099652</v>
      </c>
      <c r="R31" s="113">
        <f>R29/Справочно!P$7*100000</f>
        <v>27.912938428523898</v>
      </c>
      <c r="S31" s="113">
        <f>S29/Справочно!Q$7*100000</f>
        <v>44.590733341547413</v>
      </c>
      <c r="T31" s="113">
        <f>T29/Справочно!R$7*100000</f>
        <v>20.347645796668193</v>
      </c>
      <c r="U31" s="113">
        <f>U29/Справочно!S$7*100000</f>
        <v>4.2892564573931109</v>
      </c>
      <c r="V31" s="113">
        <f>V29/Справочно!T$7*100000</f>
        <v>4.6999731986894187</v>
      </c>
      <c r="W31" s="113">
        <f>W29/Справочно!U$7*100000</f>
        <v>0.61847766756250044</v>
      </c>
    </row>
    <row r="32" spans="1:23" ht="24.95" customHeight="1" x14ac:dyDescent="0.25">
      <c r="A32" s="50" t="s">
        <v>104</v>
      </c>
      <c r="B32" s="78" t="s">
        <v>105</v>
      </c>
      <c r="C32" s="39" t="s">
        <v>60</v>
      </c>
      <c r="D32" s="39" t="s">
        <v>61</v>
      </c>
      <c r="E32" s="39" t="s">
        <v>62</v>
      </c>
      <c r="F32" s="17">
        <v>1728</v>
      </c>
      <c r="G32" s="54">
        <v>200</v>
      </c>
      <c r="H32" s="54">
        <v>159</v>
      </c>
      <c r="I32" s="54">
        <v>194</v>
      </c>
      <c r="J32" s="54">
        <v>48</v>
      </c>
      <c r="K32" s="54">
        <v>552</v>
      </c>
      <c r="L32" s="54">
        <v>131</v>
      </c>
      <c r="M32" s="54">
        <v>375</v>
      </c>
      <c r="N32" s="54">
        <v>69</v>
      </c>
      <c r="O32" s="96">
        <v>2034</v>
      </c>
      <c r="P32" s="104">
        <v>321</v>
      </c>
      <c r="Q32" s="24">
        <v>201</v>
      </c>
      <c r="R32" s="104">
        <v>225</v>
      </c>
      <c r="S32" s="104">
        <v>46</v>
      </c>
      <c r="T32" s="104">
        <v>656</v>
      </c>
      <c r="U32" s="104">
        <v>112</v>
      </c>
      <c r="V32" s="24">
        <v>406</v>
      </c>
      <c r="W32" s="104">
        <v>67</v>
      </c>
    </row>
    <row r="33" spans="1:23" ht="75" customHeight="1" x14ac:dyDescent="0.25">
      <c r="A33" s="51" t="s">
        <v>106</v>
      </c>
      <c r="B33" s="39" t="s">
        <v>70</v>
      </c>
      <c r="C33" s="38" t="s">
        <v>60</v>
      </c>
      <c r="D33" s="38" t="s">
        <v>71</v>
      </c>
      <c r="E33" s="38" t="s">
        <v>72</v>
      </c>
      <c r="F33" s="114">
        <f>F32/Справочно!D$5*1000000</f>
        <v>14.923825143240869</v>
      </c>
      <c r="G33" s="113">
        <f>G32/Справочно!E$5*1000000</f>
        <v>6.2415092069126459</v>
      </c>
      <c r="H33" s="113">
        <f>H32/Справочно!F$5*1000000</f>
        <v>14.103106302296801</v>
      </c>
      <c r="I33" s="113">
        <f>I32/Справочно!G$5*1000000</f>
        <v>14.757381048662539</v>
      </c>
      <c r="J33" s="113">
        <f>J32/Справочно!H$5*1000000</f>
        <v>6.5637013368208468</v>
      </c>
      <c r="K33" s="113">
        <f>K32/Справочно!I$5*1000000</f>
        <v>23.948695646439507</v>
      </c>
      <c r="L33" s="113">
        <f>L32/Справочно!J$5*1000000</f>
        <v>13.752083939361079</v>
      </c>
      <c r="M33" s="113">
        <f>M32/Справочно!K$5*1000000</f>
        <v>28.430586155290136</v>
      </c>
      <c r="N33" s="113">
        <f>N32/Справочно!L$5*1000000</f>
        <v>11.046481191444645</v>
      </c>
      <c r="O33" s="114">
        <f>O32/Справочно!M$5*1000000</f>
        <v>17.477497378418356</v>
      </c>
      <c r="P33" s="113">
        <f>P32/Справочно!N$5*1000000</f>
        <v>9.9525036142935441</v>
      </c>
      <c r="Q33" s="113">
        <f>Q32/Справочно!O$5*1000000</f>
        <v>17.750800486036347</v>
      </c>
      <c r="R33" s="113">
        <f>R32/Справочно!P$5*1000000</f>
        <v>17.116688497417964</v>
      </c>
      <c r="S33" s="113">
        <f>S32/Справочно!Q$5*1000000</f>
        <v>6.3201068153009237</v>
      </c>
      <c r="T33" s="113">
        <f>T32/Справочно!R$5*1000000</f>
        <v>28.226179127119178</v>
      </c>
      <c r="U33" s="113">
        <f>U32/Справочно!S$5*1000000</f>
        <v>11.714489851224933</v>
      </c>
      <c r="V33" s="113">
        <f>V32/Справочно!T$5*1000000</f>
        <v>30.550788579061756</v>
      </c>
      <c r="W33" s="113">
        <f>W32/Справочно!U$5*1000000</f>
        <v>10.656607677306466</v>
      </c>
    </row>
    <row r="34" spans="1:23" ht="50.1" customHeight="1" x14ac:dyDescent="0.25">
      <c r="A34" s="51" t="s">
        <v>107</v>
      </c>
      <c r="B34" s="39" t="s">
        <v>74</v>
      </c>
      <c r="C34" s="38" t="s">
        <v>60</v>
      </c>
      <c r="D34" s="38" t="s">
        <v>75</v>
      </c>
      <c r="E34" s="38" t="s">
        <v>72</v>
      </c>
      <c r="F34" s="114">
        <f>F32/Справочно!D$7*100000</f>
        <v>10.090398407819217</v>
      </c>
      <c r="G34" s="113">
        <f>G32/Справочно!E$7*100000</f>
        <v>30.759529686791087</v>
      </c>
      <c r="H34" s="113">
        <f>H32/Справочно!F$7*100000</f>
        <v>9.4251712535833434</v>
      </c>
      <c r="I34" s="113">
        <f>I32/Справочно!G$7*100000</f>
        <v>43.320880441069086</v>
      </c>
      <c r="J34" s="113">
        <f>J32/Справочно!H$7*100000</f>
        <v>28.162568426240473</v>
      </c>
      <c r="K34" s="113">
        <f>K32/Справочно!I$7*100000</f>
        <v>53.231755828250435</v>
      </c>
      <c r="L34" s="113">
        <f>L32/Справочно!J$7*100000</f>
        <v>7.2037512297243271</v>
      </c>
      <c r="M34" s="113">
        <f>M32/Справочно!K$7*100000</f>
        <v>8.5975119488221079</v>
      </c>
      <c r="N34" s="113">
        <f>N32/Справочно!L$7*100000</f>
        <v>0.99244090841424482</v>
      </c>
      <c r="O34" s="114">
        <f>O32/Справочно!M$7*100000</f>
        <v>11.877239792537205</v>
      </c>
      <c r="P34" s="113">
        <f>P32/Справочно!N$7*100000</f>
        <v>49.369045147299701</v>
      </c>
      <c r="Q34" s="113">
        <f>Q32/Справочно!O$7*100000</f>
        <v>11.914839131888376</v>
      </c>
      <c r="R34" s="113">
        <f>R32/Справочно!P$7*100000</f>
        <v>50.243289171343015</v>
      </c>
      <c r="S34" s="113">
        <f>S32/Справочно!Q$7*100000</f>
        <v>26.989128075147118</v>
      </c>
      <c r="T34" s="113">
        <f>T32/Справочно!R$7*100000</f>
        <v>63.260927216181685</v>
      </c>
      <c r="U34" s="113">
        <f>U32/Справочно!S$7*100000</f>
        <v>6.1589323490772871</v>
      </c>
      <c r="V34" s="113">
        <f>V32/Справочно!T$7*100000</f>
        <v>9.3082396032580679</v>
      </c>
      <c r="W34" s="113">
        <f>W32/Справочно!U$7*100000</f>
        <v>0.96367450527180298</v>
      </c>
    </row>
    <row r="35" spans="1:23" ht="24.95" customHeight="1" x14ac:dyDescent="0.25">
      <c r="A35" s="50" t="s">
        <v>108</v>
      </c>
      <c r="B35" s="78" t="s">
        <v>171</v>
      </c>
      <c r="C35" s="39" t="s">
        <v>60</v>
      </c>
      <c r="D35" s="39" t="s">
        <v>61</v>
      </c>
      <c r="E35" s="39" t="s">
        <v>62</v>
      </c>
      <c r="F35" s="17">
        <v>748</v>
      </c>
      <c r="G35" s="54">
        <v>351</v>
      </c>
      <c r="H35" s="54">
        <v>40</v>
      </c>
      <c r="I35" s="54">
        <v>90</v>
      </c>
      <c r="J35" s="54">
        <v>15</v>
      </c>
      <c r="K35" s="54">
        <v>105</v>
      </c>
      <c r="L35" s="54">
        <v>37</v>
      </c>
      <c r="M35" s="54">
        <v>28</v>
      </c>
      <c r="N35" s="54">
        <v>82</v>
      </c>
      <c r="O35" s="17">
        <v>863</v>
      </c>
      <c r="P35" s="54">
        <v>369</v>
      </c>
      <c r="Q35" s="54">
        <v>41</v>
      </c>
      <c r="R35" s="54">
        <v>108</v>
      </c>
      <c r="S35" s="54">
        <v>20</v>
      </c>
      <c r="T35" s="54">
        <v>132</v>
      </c>
      <c r="U35" s="54">
        <v>36</v>
      </c>
      <c r="V35" s="54">
        <v>37</v>
      </c>
      <c r="W35" s="54">
        <v>120</v>
      </c>
    </row>
    <row r="36" spans="1:23" ht="75" customHeight="1" x14ac:dyDescent="0.25">
      <c r="A36" s="51" t="s">
        <v>109</v>
      </c>
      <c r="B36" s="39" t="s">
        <v>70</v>
      </c>
      <c r="C36" s="38" t="s">
        <v>60</v>
      </c>
      <c r="D36" s="38" t="s">
        <v>71</v>
      </c>
      <c r="E36" s="38" t="s">
        <v>72</v>
      </c>
      <c r="F36" s="114">
        <f>F35/Справочно!D$5*1000000</f>
        <v>6.4600817170973208</v>
      </c>
      <c r="G36" s="113">
        <f>G35/Справочно!E$5*1000000</f>
        <v>10.953848658131694</v>
      </c>
      <c r="H36" s="113">
        <f>H35/Справочно!F$5*1000000</f>
        <v>3.5479512710180634</v>
      </c>
      <c r="I36" s="113">
        <f>I35/Справочно!G$5*1000000</f>
        <v>6.8462077029877761</v>
      </c>
      <c r="J36" s="113">
        <f>J35/Справочно!H$5*1000000</f>
        <v>2.0511566677565147</v>
      </c>
      <c r="K36" s="113">
        <f>K35/Справочно!I$5*1000000</f>
        <v>4.5554584110075149</v>
      </c>
      <c r="L36" s="113">
        <f>L35/Справочно!J$5*1000000</f>
        <v>3.8841763798195408</v>
      </c>
      <c r="M36" s="113">
        <f>M35/Справочно!K$5*1000000</f>
        <v>2.1228170995949966</v>
      </c>
      <c r="N36" s="113">
        <f>N35/Справочно!L$5*1000000</f>
        <v>13.12770228548494</v>
      </c>
      <c r="O36" s="114">
        <f>O35/Справочно!M$5*1000000</f>
        <v>7.4154770096239142</v>
      </c>
      <c r="P36" s="113">
        <f>P35/Справочно!N$5*1000000</f>
        <v>11.440728453814073</v>
      </c>
      <c r="Q36" s="113">
        <f>Q35/Справочно!O$5*1000000</f>
        <v>3.6208100493904984</v>
      </c>
      <c r="R36" s="113">
        <f>R35/Справочно!P$5*1000000</f>
        <v>8.2160104787606247</v>
      </c>
      <c r="S36" s="113">
        <f>S35/Справочно!Q$5*1000000</f>
        <v>2.747872528391706</v>
      </c>
      <c r="T36" s="113">
        <f>T35/Справочно!R$5*1000000</f>
        <v>5.6796579950910546</v>
      </c>
      <c r="U36" s="113">
        <f>U35/Справочно!S$5*1000000</f>
        <v>3.7653717378937284</v>
      </c>
      <c r="V36" s="113">
        <f>V35/Справочно!T$5*1000000</f>
        <v>2.7841851660721302</v>
      </c>
      <c r="W36" s="113">
        <f>W35/Справочно!U$5*1000000</f>
        <v>19.086461511593676</v>
      </c>
    </row>
    <row r="37" spans="1:23" ht="50.1" customHeight="1" x14ac:dyDescent="0.25">
      <c r="A37" s="51" t="s">
        <v>110</v>
      </c>
      <c r="B37" s="39" t="s">
        <v>74</v>
      </c>
      <c r="C37" s="38" t="s">
        <v>60</v>
      </c>
      <c r="D37" s="38" t="s">
        <v>75</v>
      </c>
      <c r="E37" s="38" t="s">
        <v>72</v>
      </c>
      <c r="F37" s="114">
        <f>F35/Справочно!D$7*100000</f>
        <v>4.3678344959773003</v>
      </c>
      <c r="G37" s="113">
        <f>G35/Справочно!E$7*100000</f>
        <v>53.982974600318364</v>
      </c>
      <c r="H37" s="113">
        <f>H35/Справочно!F$7*100000</f>
        <v>2.3711122650524135</v>
      </c>
      <c r="I37" s="113">
        <f>I35/Справочно!G$7*100000</f>
        <v>20.097315668537206</v>
      </c>
      <c r="J37" s="113">
        <f>J35/Справочно!H$7*100000</f>
        <v>8.8008026332001474</v>
      </c>
      <c r="K37" s="113">
        <f>K35/Справочно!I$7*100000</f>
        <v>10.125605728199812</v>
      </c>
      <c r="L37" s="113">
        <f>L35/Справочно!J$7*100000</f>
        <v>2.0346472938916036</v>
      </c>
      <c r="M37" s="113">
        <f>M35/Справочно!K$7*100000</f>
        <v>0.64194755884538413</v>
      </c>
      <c r="N37" s="113">
        <f>N35/Справочно!L$7*100000</f>
        <v>1.179422528840117</v>
      </c>
      <c r="O37" s="114">
        <f>O35/Справочно!M$7*100000</f>
        <v>5.0393598529791586</v>
      </c>
      <c r="P37" s="113">
        <f>P35/Справочно!N$7*100000</f>
        <v>56.751332272129559</v>
      </c>
      <c r="Q37" s="113">
        <f>Q35/Справочно!O$7*100000</f>
        <v>2.4303900716787239</v>
      </c>
      <c r="R37" s="113">
        <f>R35/Справочно!P$7*100000</f>
        <v>24.116778802244649</v>
      </c>
      <c r="S37" s="113">
        <f>S35/Справочно!Q$7*100000</f>
        <v>11.734403510933531</v>
      </c>
      <c r="T37" s="113">
        <f>T35/Справочно!R$7*100000</f>
        <v>12.729332915451192</v>
      </c>
      <c r="U37" s="113">
        <f>U35/Справочно!S$7*100000</f>
        <v>1.9796568264891281</v>
      </c>
      <c r="V37" s="113">
        <f>V35/Справочно!T$7*100000</f>
        <v>0.84828784561711468</v>
      </c>
      <c r="W37" s="113">
        <f>W35/Справочно!U$7*100000</f>
        <v>1.7259841885465128</v>
      </c>
    </row>
    <row r="38" spans="1:23" ht="24.95" customHeight="1" x14ac:dyDescent="0.25">
      <c r="A38" s="50" t="s">
        <v>112</v>
      </c>
      <c r="B38" s="78" t="s">
        <v>111</v>
      </c>
      <c r="C38" s="39" t="s">
        <v>60</v>
      </c>
      <c r="D38" s="39" t="s">
        <v>61</v>
      </c>
      <c r="E38" s="39" t="s">
        <v>62</v>
      </c>
      <c r="F38" s="17">
        <v>191</v>
      </c>
      <c r="G38" s="54">
        <v>30</v>
      </c>
      <c r="H38" s="54">
        <v>9</v>
      </c>
      <c r="I38" s="54">
        <v>16</v>
      </c>
      <c r="J38" s="54">
        <v>2</v>
      </c>
      <c r="K38" s="54">
        <v>34</v>
      </c>
      <c r="L38" s="54">
        <v>0</v>
      </c>
      <c r="M38" s="54">
        <v>3</v>
      </c>
      <c r="N38" s="54">
        <v>97</v>
      </c>
      <c r="O38" s="96">
        <v>175</v>
      </c>
      <c r="P38" s="57">
        <v>29</v>
      </c>
      <c r="Q38" s="57">
        <v>2</v>
      </c>
      <c r="R38" s="105">
        <v>10</v>
      </c>
      <c r="S38" s="57">
        <v>1</v>
      </c>
      <c r="T38" s="57">
        <v>28</v>
      </c>
      <c r="U38" s="57">
        <v>0</v>
      </c>
      <c r="V38" s="57">
        <v>4</v>
      </c>
      <c r="W38" s="57">
        <v>101</v>
      </c>
    </row>
    <row r="39" spans="1:23" ht="75" customHeight="1" x14ac:dyDescent="0.25">
      <c r="A39" s="51" t="s">
        <v>114</v>
      </c>
      <c r="B39" s="39" t="s">
        <v>70</v>
      </c>
      <c r="C39" s="38" t="s">
        <v>60</v>
      </c>
      <c r="D39" s="38" t="s">
        <v>71</v>
      </c>
      <c r="E39" s="38" t="s">
        <v>72</v>
      </c>
      <c r="F39" s="114">
        <f>F38/Справочно!D$5*1000000</f>
        <v>1.6495663208096099</v>
      </c>
      <c r="G39" s="113">
        <f>G38/Справочно!E$5*1000000</f>
        <v>0.93622638103689693</v>
      </c>
      <c r="H39" s="113">
        <f>H38/Справочно!F$5*1000000</f>
        <v>0.79828903597906431</v>
      </c>
      <c r="I39" s="113">
        <f>I38/Справочно!G$5*1000000</f>
        <v>1.2171035916422714</v>
      </c>
      <c r="J39" s="113">
        <f>J38/Справочно!H$5*1000000</f>
        <v>0.27348755570086858</v>
      </c>
      <c r="K39" s="113">
        <f>K38/Справочно!I$5*1000000</f>
        <v>1.4751008188024333</v>
      </c>
      <c r="L39" s="8">
        <f>L38/Справочно!J$5*1000000</f>
        <v>0</v>
      </c>
      <c r="M39" s="113">
        <f>M38/Справочно!K$5*1000000</f>
        <v>0.22744468924232109</v>
      </c>
      <c r="N39" s="113">
        <f>N38/Справочно!L$5*1000000</f>
        <v>15.529111240146817</v>
      </c>
      <c r="O39" s="114">
        <f>O38/Справочно!M$5*1000000</f>
        <v>1.5037178177105273</v>
      </c>
      <c r="P39" s="113">
        <f>P38/Справочно!N$5*1000000</f>
        <v>0.89913584054365348</v>
      </c>
      <c r="Q39" s="113">
        <f>Q38/Справочно!O$5*1000000</f>
        <v>0.17662488045807309</v>
      </c>
      <c r="R39" s="113">
        <f>R38/Справочно!P$5*1000000</f>
        <v>0.76074171099635401</v>
      </c>
      <c r="S39" s="113">
        <f>S38/Справочно!Q$5*1000000</f>
        <v>0.1373936264195853</v>
      </c>
      <c r="T39" s="113">
        <f>T38/Справочно!R$5*1000000</f>
        <v>1.2047759383526477</v>
      </c>
      <c r="U39" s="8">
        <f>U38/Справочно!S$5*1000000</f>
        <v>0</v>
      </c>
      <c r="V39" s="113">
        <f>V38/Справочно!T$5*1000000</f>
        <v>0.30099299092671677</v>
      </c>
      <c r="W39" s="113">
        <f>W38/Справочно!U$5*1000000</f>
        <v>16.064438438924675</v>
      </c>
    </row>
    <row r="40" spans="1:23" ht="50.1" customHeight="1" x14ac:dyDescent="0.25">
      <c r="A40" s="51" t="s">
        <v>115</v>
      </c>
      <c r="B40" s="39" t="s">
        <v>74</v>
      </c>
      <c r="C40" s="38" t="s">
        <v>60</v>
      </c>
      <c r="D40" s="38" t="s">
        <v>75</v>
      </c>
      <c r="E40" s="38" t="s">
        <v>72</v>
      </c>
      <c r="F40" s="114">
        <f>F38/Справочно!D$7*100000</f>
        <v>1.1153160277161289</v>
      </c>
      <c r="G40" s="113">
        <f>G38/Справочно!E$7*100000</f>
        <v>4.6139294530186632</v>
      </c>
      <c r="H40" s="113">
        <f>H38/Справочно!F$7*100000</f>
        <v>0.53350025963679304</v>
      </c>
      <c r="I40" s="113">
        <f>I38/Справочно!G$7*100000</f>
        <v>3.5728561188510586</v>
      </c>
      <c r="J40" s="113">
        <f>J38/Справочно!H$7*100000</f>
        <v>1.1734403510933531</v>
      </c>
      <c r="K40" s="113">
        <f>K38/Справочно!I$7*100000</f>
        <v>3.2787675691313676</v>
      </c>
      <c r="L40" s="8">
        <f>L38/Справочно!J$7*100000</f>
        <v>0</v>
      </c>
      <c r="M40" s="113">
        <f>M38/Справочно!K$7*100000</f>
        <v>6.8780095590576865E-2</v>
      </c>
      <c r="N40" s="113">
        <f>N38/Справочно!L$7*100000</f>
        <v>1.3951705524084312</v>
      </c>
      <c r="O40" s="114">
        <f>O38/Справочно!M$7*100000</f>
        <v>1.0218864128289138</v>
      </c>
      <c r="P40" s="113">
        <f>P38/Справочно!N$7*100000</f>
        <v>4.4601318045847078</v>
      </c>
      <c r="Q40" s="113">
        <f>Q38/Справочно!O$7*100000</f>
        <v>0.11855561325262068</v>
      </c>
      <c r="R40" s="113">
        <f>R38/Справочно!P$7*100000</f>
        <v>2.2330350742819118</v>
      </c>
      <c r="S40" s="113">
        <f>S38/Справочно!Q$7*100000</f>
        <v>0.58672017554667655</v>
      </c>
      <c r="T40" s="113">
        <f>T38/Справочно!R$7*100000</f>
        <v>2.7001615275199495</v>
      </c>
      <c r="U40" s="8">
        <f>U38/Справочно!S$7*100000</f>
        <v>0</v>
      </c>
      <c r="V40" s="113">
        <f>V38/Справочно!T$7*100000</f>
        <v>9.1706794120769153E-2</v>
      </c>
      <c r="W40" s="113">
        <f>W38/Справочно!U$7*100000</f>
        <v>1.4527033586933149</v>
      </c>
    </row>
    <row r="41" spans="1:23" ht="24.95" customHeight="1" x14ac:dyDescent="0.25">
      <c r="A41" s="50" t="s">
        <v>160</v>
      </c>
      <c r="B41" s="78" t="s">
        <v>113</v>
      </c>
      <c r="C41" s="39" t="s">
        <v>60</v>
      </c>
      <c r="D41" s="39" t="s">
        <v>61</v>
      </c>
      <c r="E41" s="39" t="s">
        <v>62</v>
      </c>
      <c r="F41" s="17">
        <v>3167</v>
      </c>
      <c r="G41" s="54">
        <v>909</v>
      </c>
      <c r="H41" s="54">
        <v>211</v>
      </c>
      <c r="I41" s="54">
        <v>395</v>
      </c>
      <c r="J41" s="54">
        <v>65</v>
      </c>
      <c r="K41" s="54">
        <v>481</v>
      </c>
      <c r="L41" s="54">
        <v>232</v>
      </c>
      <c r="M41" s="54">
        <v>632</v>
      </c>
      <c r="N41" s="54">
        <v>242</v>
      </c>
      <c r="O41" s="17">
        <v>3599</v>
      </c>
      <c r="P41" s="57">
        <v>993</v>
      </c>
      <c r="Q41" s="57">
        <v>249</v>
      </c>
      <c r="R41" s="57">
        <v>458</v>
      </c>
      <c r="S41" s="57">
        <v>68</v>
      </c>
      <c r="T41" s="57">
        <v>568</v>
      </c>
      <c r="U41" s="57">
        <v>271</v>
      </c>
      <c r="V41" s="57">
        <v>718</v>
      </c>
      <c r="W41" s="57">
        <v>274</v>
      </c>
    </row>
    <row r="42" spans="1:23" ht="75" customHeight="1" x14ac:dyDescent="0.25">
      <c r="A42" s="51" t="s">
        <v>161</v>
      </c>
      <c r="B42" s="39" t="s">
        <v>70</v>
      </c>
      <c r="C42" s="38" t="s">
        <v>60</v>
      </c>
      <c r="D42" s="38" t="s">
        <v>71</v>
      </c>
      <c r="E42" s="38" t="s">
        <v>72</v>
      </c>
      <c r="F42" s="114">
        <f>F41/Справочно!D$5*1000000</f>
        <v>27.351709623057772</v>
      </c>
      <c r="G42" s="113">
        <f>G41/Справочно!E$5*1000000</f>
        <v>28.367659345417977</v>
      </c>
      <c r="H42" s="113">
        <f>H41/Справочно!F$5*1000000</f>
        <v>18.715442954620283</v>
      </c>
      <c r="I42" s="113">
        <f>I41/Справочно!G$5*1000000</f>
        <v>30.047244918668572</v>
      </c>
      <c r="J42" s="113">
        <f>J41/Справочно!H$5*1000000</f>
        <v>8.8883455602782302</v>
      </c>
      <c r="K42" s="113">
        <f>K41/Справочно!I$5*1000000</f>
        <v>20.868338054234425</v>
      </c>
      <c r="L42" s="113">
        <f>L41/Справочно!J$5*1000000</f>
        <v>24.354835678868476</v>
      </c>
      <c r="M42" s="113">
        <f>M41/Справочно!K$5*1000000</f>
        <v>47.915014533715649</v>
      </c>
      <c r="N42" s="113">
        <f>N41/Справочно!L$5*1000000</f>
        <v>38.742731135211649</v>
      </c>
      <c r="O42" s="114">
        <f>O41/Справочно!M$5*1000000</f>
        <v>30.925031005372496</v>
      </c>
      <c r="P42" s="113">
        <f>P41/Справочно!N$5*1000000</f>
        <v>30.787651367580963</v>
      </c>
      <c r="Q42" s="113">
        <f>Q41/Справочно!O$5*1000000</f>
        <v>21.989797617030103</v>
      </c>
      <c r="R42" s="113">
        <f>R41/Справочно!P$5*1000000</f>
        <v>34.841970363633017</v>
      </c>
      <c r="S42" s="113">
        <f>S41/Справочно!Q$5*1000000</f>
        <v>9.3427665965317992</v>
      </c>
      <c r="T42" s="113">
        <f>T41/Справочно!R$5*1000000</f>
        <v>24.439740463725144</v>
      </c>
      <c r="U42" s="113">
        <f>U41/Справочно!S$5*1000000</f>
        <v>28.344881693588899</v>
      </c>
      <c r="V42" s="113">
        <f>V41/Справочно!T$5*1000000</f>
        <v>54.028241871345664</v>
      </c>
      <c r="W42" s="113">
        <f>W41/Справочно!U$5*1000000</f>
        <v>43.580753784805559</v>
      </c>
    </row>
    <row r="43" spans="1:23" ht="50.1" customHeight="1" x14ac:dyDescent="0.25">
      <c r="A43" s="51" t="s">
        <v>162</v>
      </c>
      <c r="B43" s="39" t="s">
        <v>74</v>
      </c>
      <c r="C43" s="38" t="s">
        <v>60</v>
      </c>
      <c r="D43" s="38" t="s">
        <v>75</v>
      </c>
      <c r="E43" s="38" t="s">
        <v>72</v>
      </c>
      <c r="F43" s="114">
        <f>F41/Справочно!D$7*100000</f>
        <v>18.493224396738114</v>
      </c>
      <c r="G43" s="113">
        <f>G41/Справочно!E$7*100000</f>
        <v>139.80206242646551</v>
      </c>
      <c r="H43" s="113">
        <f>H41/Справочно!F$7*100000</f>
        <v>12.507617198151481</v>
      </c>
      <c r="I43" s="113">
        <f>I41/Справочно!G$7*100000</f>
        <v>88.204885434135505</v>
      </c>
      <c r="J43" s="113">
        <f>J41/Справочно!H$7*100000</f>
        <v>38.136811410533973</v>
      </c>
      <c r="K43" s="113">
        <f>K41/Справочно!I$7*100000</f>
        <v>46.384917669181995</v>
      </c>
      <c r="L43" s="113">
        <f>L41/Справочно!J$7*100000</f>
        <v>12.75778843737438</v>
      </c>
      <c r="M43" s="113">
        <f>M41/Справочно!K$7*100000</f>
        <v>14.489673471081526</v>
      </c>
      <c r="N43" s="113">
        <f>N41/Справочно!L$7*100000</f>
        <v>3.4807347802354673</v>
      </c>
      <c r="O43" s="114">
        <f>O41/Справочно!M$7*100000</f>
        <v>21.01582399869292</v>
      </c>
      <c r="P43" s="113">
        <f>P41/Справочно!N$7*100000</f>
        <v>152.72106489491776</v>
      </c>
      <c r="Q43" s="113">
        <f>Q41/Справочно!O$7*100000</f>
        <v>14.760173849951274</v>
      </c>
      <c r="R43" s="113">
        <f>R41/Справочно!P$7*100000</f>
        <v>102.27300640211156</v>
      </c>
      <c r="S43" s="113">
        <f>S41/Справочно!Q$7*100000</f>
        <v>39.896971937174001</v>
      </c>
      <c r="T43" s="113">
        <f>T41/Справочно!R$7*100000</f>
        <v>54.774705272547557</v>
      </c>
      <c r="U43" s="113">
        <f>U41/Справочно!S$7*100000</f>
        <v>14.902416666070936</v>
      </c>
      <c r="V43" s="113">
        <f>V41/Справочно!T$7*100000</f>
        <v>16.461369544678064</v>
      </c>
      <c r="W43" s="117">
        <f>W41/Справочно!U$7*100000</f>
        <v>3.9409972305145375</v>
      </c>
    </row>
    <row r="44" spans="1:23" ht="50.1" customHeight="1" x14ac:dyDescent="0.25">
      <c r="A44" s="85" t="s">
        <v>163</v>
      </c>
      <c r="B44" s="78" t="s">
        <v>159</v>
      </c>
      <c r="C44" s="39" t="s">
        <v>60</v>
      </c>
      <c r="D44" s="39" t="s">
        <v>133</v>
      </c>
      <c r="E44" s="39" t="s">
        <v>62</v>
      </c>
      <c r="F44" s="17">
        <v>9497</v>
      </c>
      <c r="G44" s="54">
        <v>2391</v>
      </c>
      <c r="H44" s="54">
        <v>764</v>
      </c>
      <c r="I44" s="54">
        <v>1496</v>
      </c>
      <c r="J44" s="54">
        <v>305</v>
      </c>
      <c r="K44" s="54">
        <v>1540</v>
      </c>
      <c r="L44" s="54">
        <v>1140</v>
      </c>
      <c r="M44" s="54">
        <v>1265</v>
      </c>
      <c r="N44" s="54">
        <v>596</v>
      </c>
      <c r="O44" s="17">
        <v>8689</v>
      </c>
      <c r="P44" s="56">
        <v>2130</v>
      </c>
      <c r="Q44" s="56">
        <v>693</v>
      </c>
      <c r="R44" s="56">
        <v>1329</v>
      </c>
      <c r="S44" s="56">
        <v>283</v>
      </c>
      <c r="T44" s="56">
        <v>1450</v>
      </c>
      <c r="U44" s="56">
        <v>1024</v>
      </c>
      <c r="V44" s="56">
        <v>1205</v>
      </c>
      <c r="W44" s="99">
        <v>575</v>
      </c>
    </row>
    <row r="45" spans="1:23" ht="75" customHeight="1" x14ac:dyDescent="0.25">
      <c r="A45" s="51" t="s">
        <v>164</v>
      </c>
      <c r="B45" s="39" t="s">
        <v>70</v>
      </c>
      <c r="C45" s="38" t="s">
        <v>60</v>
      </c>
      <c r="D45" s="38" t="s">
        <v>71</v>
      </c>
      <c r="E45" s="38" t="s">
        <v>72</v>
      </c>
      <c r="F45" s="114">
        <f>F44/Справочно!D$5*1000000</f>
        <v>82.020582977638043</v>
      </c>
      <c r="G45" s="113">
        <f>G44/Справочно!E$5*1000000</f>
        <v>74.617242568640691</v>
      </c>
      <c r="H45" s="113">
        <f>H44/Справочно!F$5*1000000</f>
        <v>67.765869276445017</v>
      </c>
      <c r="I45" s="113">
        <f>I44/Справочно!G$5*1000000</f>
        <v>113.79918581855237</v>
      </c>
      <c r="J45" s="113">
        <f>J44/Справочно!H$5*1000000</f>
        <v>41.706852244382461</v>
      </c>
      <c r="K45" s="113">
        <f>K44/Справочно!I$5*1000000</f>
        <v>66.81339002811022</v>
      </c>
      <c r="L45" s="113">
        <f>L44/Справочно!J$5*1000000</f>
        <v>119.67462359443991</v>
      </c>
      <c r="M45" s="113">
        <f>M44/Справочно!K$5*1000000</f>
        <v>95.905843963845399</v>
      </c>
      <c r="N45" s="113">
        <f>N44/Справочно!L$5*1000000</f>
        <v>95.415982465232005</v>
      </c>
      <c r="O45" s="114">
        <f>O44/Справочно!M$5*1000000</f>
        <v>74.661737817638681</v>
      </c>
      <c r="P45" s="113">
        <f>P44/Справочно!N$5*1000000</f>
        <v>66.039977253723507</v>
      </c>
      <c r="Q45" s="113">
        <f>Q44/Справочно!O$5*1000000</f>
        <v>61.200521078722325</v>
      </c>
      <c r="R45" s="113">
        <f>R44/Справочно!P$5*1000000</f>
        <v>101.10257339141545</v>
      </c>
      <c r="S45" s="113">
        <f>S44/Справочно!Q$5*1000000</f>
        <v>38.882396276742639</v>
      </c>
      <c r="T45" s="113">
        <f>T44/Справочно!R$5*1000000</f>
        <v>62.390182521833545</v>
      </c>
      <c r="U45" s="113">
        <f>U44/Справочно!S$5*1000000</f>
        <v>107.10390721119938</v>
      </c>
      <c r="V45" s="113">
        <f>V44/Справочно!T$5*1000000</f>
        <v>90.674138516673423</v>
      </c>
      <c r="W45" s="117">
        <f>W44/Справочно!U$5*1000000</f>
        <v>91.455961409719677</v>
      </c>
    </row>
    <row r="46" spans="1:23" ht="50.1" customHeight="1" x14ac:dyDescent="0.25">
      <c r="A46" s="51" t="s">
        <v>165</v>
      </c>
      <c r="B46" s="39" t="s">
        <v>74</v>
      </c>
      <c r="C46" s="38" t="s">
        <v>60</v>
      </c>
      <c r="D46" s="38" t="s">
        <v>75</v>
      </c>
      <c r="E46" s="38" t="s">
        <v>72</v>
      </c>
      <c r="F46" s="114">
        <f>F44/Справочно!D$7*100000</f>
        <v>55.456315786492546</v>
      </c>
      <c r="G46" s="113">
        <f>G44/Справочно!E$7*100000</f>
        <v>367.73017740558743</v>
      </c>
      <c r="H46" s="113">
        <f>H44/Справочно!F$7*100000</f>
        <v>45.288244262501095</v>
      </c>
      <c r="I46" s="113">
        <f>I44/Справочно!G$7*100000</f>
        <v>334.06204711257396</v>
      </c>
      <c r="J46" s="113">
        <f>J44/Справочно!H$7*100000</f>
        <v>178.94965354173635</v>
      </c>
      <c r="K46" s="113">
        <f>K44/Справочно!I$7*100000</f>
        <v>148.50888401359722</v>
      </c>
      <c r="L46" s="113">
        <f>L44/Справочно!J$7*100000</f>
        <v>62.689132838822395</v>
      </c>
      <c r="M46" s="113">
        <f>M44/Справочно!K$7*100000</f>
        <v>29.002273640693247</v>
      </c>
      <c r="N46" s="113">
        <f>N44/Справочно!L$7*100000</f>
        <v>8.5723881364476799</v>
      </c>
      <c r="O46" s="114">
        <f>O44/Справочно!M$7*100000</f>
        <v>50.738120234688189</v>
      </c>
      <c r="P46" s="113">
        <f>P44/Справочно!N$7*100000</f>
        <v>327.58899116432508</v>
      </c>
      <c r="Q46" s="113">
        <f>Q44/Справочно!O$7*100000</f>
        <v>41.079519992033063</v>
      </c>
      <c r="R46" s="113">
        <f>R44/Справочно!P$7*100000</f>
        <v>296.77036137206608</v>
      </c>
      <c r="S46" s="113">
        <f>S44/Справочно!Q$7*100000</f>
        <v>166.04180967970944</v>
      </c>
      <c r="T46" s="113">
        <f>T44/Справочно!R$7*100000</f>
        <v>139.82979338942599</v>
      </c>
      <c r="U46" s="113">
        <f>U44/Справочно!S$7*100000</f>
        <v>56.310238620135202</v>
      </c>
      <c r="V46" s="113">
        <f>V44/Справочно!T$7*100000</f>
        <v>27.626671728881711</v>
      </c>
      <c r="W46" s="117">
        <f>W44/Справочно!U$7*100000</f>
        <v>8.2703409034520412</v>
      </c>
    </row>
    <row r="47" spans="1:23" ht="24.95" customHeight="1" x14ac:dyDescent="0.25">
      <c r="A47" s="50" t="s">
        <v>166</v>
      </c>
      <c r="B47" s="39" t="s">
        <v>116</v>
      </c>
      <c r="C47" s="39" t="s">
        <v>60</v>
      </c>
      <c r="D47" s="39" t="s">
        <v>61</v>
      </c>
      <c r="E47" s="39" t="s">
        <v>62</v>
      </c>
      <c r="F47" s="17">
        <v>232</v>
      </c>
      <c r="G47" s="54">
        <v>167</v>
      </c>
      <c r="H47" s="54">
        <v>16</v>
      </c>
      <c r="I47" s="54">
        <v>6</v>
      </c>
      <c r="J47" s="54">
        <v>0</v>
      </c>
      <c r="K47" s="54">
        <v>17</v>
      </c>
      <c r="L47" s="54">
        <v>12</v>
      </c>
      <c r="M47" s="54">
        <v>8</v>
      </c>
      <c r="N47" s="54">
        <v>6</v>
      </c>
      <c r="O47" s="17">
        <v>255</v>
      </c>
      <c r="P47" s="58">
        <v>178</v>
      </c>
      <c r="Q47" s="58">
        <v>19</v>
      </c>
      <c r="R47" s="58">
        <v>6</v>
      </c>
      <c r="S47" s="58">
        <v>0</v>
      </c>
      <c r="T47" s="58">
        <v>19</v>
      </c>
      <c r="U47" s="58">
        <v>13</v>
      </c>
      <c r="V47" s="58">
        <v>13</v>
      </c>
      <c r="W47" s="120">
        <v>7</v>
      </c>
    </row>
    <row r="48" spans="1:23" ht="75" customHeight="1" x14ac:dyDescent="0.25">
      <c r="A48" s="53" t="s">
        <v>223</v>
      </c>
      <c r="B48" s="53" t="s">
        <v>70</v>
      </c>
      <c r="C48" s="52" t="s">
        <v>60</v>
      </c>
      <c r="D48" s="52" t="s">
        <v>71</v>
      </c>
      <c r="E48" s="52" t="s">
        <v>72</v>
      </c>
      <c r="F48" s="114">
        <f>F47/Справочно!D$5*1000000</f>
        <v>2.0036617090462276</v>
      </c>
      <c r="G48" s="113">
        <f>G47/Справочно!E$5*1000000</f>
        <v>5.2116601877720594</v>
      </c>
      <c r="H48" s="113">
        <f>H47/Справочно!F$5*1000000</f>
        <v>1.4191805084072253</v>
      </c>
      <c r="I48" s="113">
        <f>I47/Справочно!G$5*1000000</f>
        <v>0.45641384686585179</v>
      </c>
      <c r="J48" s="8">
        <f>J47/Справочно!H$5*1000000</f>
        <v>0</v>
      </c>
      <c r="K48" s="113">
        <f>K47/Справочно!I$5*1000000</f>
        <v>0.73755040940121663</v>
      </c>
      <c r="L48" s="113">
        <f>L47/Справочно!J$5*1000000</f>
        <v>1.2597328799414729</v>
      </c>
      <c r="M48" s="113">
        <f>M47/Справочно!K$5*1000000</f>
        <v>0.60651917131285615</v>
      </c>
      <c r="N48" s="113">
        <f>N47/Справочно!L$5*1000000</f>
        <v>0.96056358186475166</v>
      </c>
      <c r="O48" s="114">
        <f>O47/Справочно!M$5*1000000</f>
        <v>2.1911316772353397</v>
      </c>
      <c r="P48" s="113">
        <f>P47/Справочно!N$5*1000000</f>
        <v>5.5188337798886318</v>
      </c>
      <c r="Q48" s="113">
        <f>Q47/Справочно!O$5*1000000</f>
        <v>1.6779363643516945</v>
      </c>
      <c r="R48" s="113">
        <f>R47/Справочно!P$5*1000000</f>
        <v>0.45644502659781244</v>
      </c>
      <c r="S48" s="8">
        <f>S47/Справочно!Q$5*1000000</f>
        <v>0</v>
      </c>
      <c r="T48" s="113">
        <f>T47/Справочно!R$5*1000000</f>
        <v>0.81752652959643968</v>
      </c>
      <c r="U48" s="113">
        <f>U47/Справочно!S$5*1000000</f>
        <v>1.3597175720171799</v>
      </c>
      <c r="V48" s="113">
        <f>V47/Справочно!T$5*1000000</f>
        <v>0.97822722051182942</v>
      </c>
      <c r="W48" s="117">
        <f>W47/Справочно!U$5*1000000</f>
        <v>1.113376921509631</v>
      </c>
    </row>
    <row r="49" spans="1:23" ht="50.1" customHeight="1" x14ac:dyDescent="0.25">
      <c r="A49" s="53" t="s">
        <v>224</v>
      </c>
      <c r="B49" s="53" t="s">
        <v>74</v>
      </c>
      <c r="C49" s="52" t="s">
        <v>60</v>
      </c>
      <c r="D49" s="52" t="s">
        <v>75</v>
      </c>
      <c r="E49" s="52" t="s">
        <v>72</v>
      </c>
      <c r="F49" s="114">
        <f>F47/Справочно!D$7*100000</f>
        <v>1.3547294158646173</v>
      </c>
      <c r="G49" s="113">
        <f>G47/Справочно!E$7*100000</f>
        <v>25.68420728847056</v>
      </c>
      <c r="H49" s="113">
        <f>H47/Справочно!F$7*100000</f>
        <v>0.94844490602096543</v>
      </c>
      <c r="I49" s="113">
        <f>I47/Справочно!G$7*100000</f>
        <v>1.339821044569147</v>
      </c>
      <c r="J49" s="8">
        <f>J47/Справочно!H$7*100000</f>
        <v>0</v>
      </c>
      <c r="K49" s="113">
        <f>K47/Справочно!I$7*100000</f>
        <v>1.6393837845656838</v>
      </c>
      <c r="L49" s="113">
        <f>L47/Справочно!J$7*100000</f>
        <v>0.65988560882970937</v>
      </c>
      <c r="M49" s="113">
        <f>M47/Справочно!K$7*100000</f>
        <v>0.18341358824153831</v>
      </c>
      <c r="N49" s="113">
        <f>N47/Справочно!L$7*100000</f>
        <v>8.6299209427325635E-2</v>
      </c>
      <c r="O49" s="114">
        <f>O47/Справочно!M$7*100000</f>
        <v>1.4890344872649888</v>
      </c>
      <c r="P49" s="113">
        <f>P47/Справочно!N$7*100000</f>
        <v>27.375981421244067</v>
      </c>
      <c r="Q49" s="113">
        <f>Q47/Справочно!O$7*100000</f>
        <v>1.1262783258998963</v>
      </c>
      <c r="R49" s="113">
        <f>R47/Справочно!P$7*100000</f>
        <v>1.339821044569147</v>
      </c>
      <c r="S49" s="8">
        <f>S47/Справочно!Q$7*100000</f>
        <v>0</v>
      </c>
      <c r="T49" s="113">
        <f>T47/Справочно!R$7*100000</f>
        <v>1.8322524651028231</v>
      </c>
      <c r="U49" s="113">
        <f>U47/Справочно!S$7*100000</f>
        <v>0.71487607623218508</v>
      </c>
      <c r="V49" s="113">
        <f>V47/Справочно!T$7*100000</f>
        <v>0.29804708089249976</v>
      </c>
      <c r="W49" s="117">
        <f>W47/Справочно!U$7*100000</f>
        <v>0.10068241099854658</v>
      </c>
    </row>
    <row r="50" spans="1:23" ht="50.1" customHeight="1" x14ac:dyDescent="0.25">
      <c r="A50" s="50" t="s">
        <v>167</v>
      </c>
      <c r="B50" s="39" t="s">
        <v>222</v>
      </c>
      <c r="C50" s="39" t="s">
        <v>60</v>
      </c>
      <c r="D50" s="39" t="s">
        <v>61</v>
      </c>
      <c r="E50" s="39" t="s">
        <v>62</v>
      </c>
      <c r="F50" s="17">
        <v>1876</v>
      </c>
      <c r="G50" s="54">
        <v>344</v>
      </c>
      <c r="H50" s="54">
        <v>180</v>
      </c>
      <c r="I50" s="54">
        <v>170</v>
      </c>
      <c r="J50" s="54">
        <v>87</v>
      </c>
      <c r="K50" s="54">
        <v>464</v>
      </c>
      <c r="L50" s="54">
        <v>199</v>
      </c>
      <c r="M50" s="54">
        <v>199</v>
      </c>
      <c r="N50" s="54">
        <v>233</v>
      </c>
      <c r="O50" s="17">
        <v>2197</v>
      </c>
      <c r="P50" s="58">
        <v>390</v>
      </c>
      <c r="Q50" s="58">
        <v>203</v>
      </c>
      <c r="R50" s="58">
        <v>185</v>
      </c>
      <c r="S50" s="58">
        <v>99</v>
      </c>
      <c r="T50" s="58">
        <v>503</v>
      </c>
      <c r="U50" s="58">
        <v>213</v>
      </c>
      <c r="V50" s="58">
        <v>349</v>
      </c>
      <c r="W50" s="120">
        <v>255</v>
      </c>
    </row>
    <row r="51" spans="1:23" ht="75" customHeight="1" x14ac:dyDescent="0.25">
      <c r="A51" s="50" t="s">
        <v>168</v>
      </c>
      <c r="B51" s="39" t="s">
        <v>70</v>
      </c>
      <c r="C51" s="38" t="s">
        <v>60</v>
      </c>
      <c r="D51" s="38" t="s">
        <v>71</v>
      </c>
      <c r="E51" s="38" t="s">
        <v>72</v>
      </c>
      <c r="F51" s="114">
        <f>F50/Справочно!D$5*1000000</f>
        <v>16.202023130046221</v>
      </c>
      <c r="G51" s="113">
        <f>G50/Справочно!E$5*1000000</f>
        <v>10.735395835889751</v>
      </c>
      <c r="H51" s="113">
        <f>H50/Справочно!F$5*1000000</f>
        <v>15.965780719581286</v>
      </c>
      <c r="I51" s="113">
        <f>I50/Справочно!G$5*1000000</f>
        <v>12.931725661199133</v>
      </c>
      <c r="J51" s="113">
        <f>J50/Справочно!H$5*1000000</f>
        <v>11.896708672987785</v>
      </c>
      <c r="K51" s="113">
        <f>K50/Справочно!I$5*1000000</f>
        <v>20.130787644833209</v>
      </c>
      <c r="L51" s="113">
        <f>L50/Справочно!J$5*1000000</f>
        <v>20.890570259029424</v>
      </c>
      <c r="M51" s="113">
        <f>M50/Справочно!K$5*1000000</f>
        <v>15.0871643864073</v>
      </c>
      <c r="N51" s="113">
        <f>N50/Справочно!L$5*1000000</f>
        <v>37.301885762414528</v>
      </c>
      <c r="O51" s="114">
        <f>O50/Справочно!M$5*1000000</f>
        <v>18.878103117200162</v>
      </c>
      <c r="P51" s="113">
        <f>P50/Справочно!N$5*1000000</f>
        <v>12.091826821104306</v>
      </c>
      <c r="Q51" s="113">
        <f>Q50/Справочно!O$5*1000000</f>
        <v>17.927425366494418</v>
      </c>
      <c r="R51" s="113">
        <f>R50/Справочно!P$5*1000000</f>
        <v>14.07372165343255</v>
      </c>
      <c r="S51" s="113">
        <f>S50/Справочно!Q$5*1000000</f>
        <v>13.601969015538945</v>
      </c>
      <c r="T51" s="113">
        <f>T50/Справочно!R$5*1000000</f>
        <v>21.642939178263639</v>
      </c>
      <c r="U51" s="113">
        <f>U50/Справочно!S$5*1000000</f>
        <v>22.278449449204562</v>
      </c>
      <c r="V51" s="113">
        <f>V50/Справочно!T$5*1000000</f>
        <v>26.261638458356039</v>
      </c>
      <c r="W51" s="117">
        <f>W50/Справочно!U$5*1000000</f>
        <v>40.558730712136558</v>
      </c>
    </row>
    <row r="52" spans="1:23" ht="50.1" customHeight="1" x14ac:dyDescent="0.25">
      <c r="A52" s="50" t="s">
        <v>169</v>
      </c>
      <c r="B52" s="39" t="s">
        <v>74</v>
      </c>
      <c r="C52" s="38" t="s">
        <v>60</v>
      </c>
      <c r="D52" s="38" t="s">
        <v>75</v>
      </c>
      <c r="E52" s="38" t="s">
        <v>72</v>
      </c>
      <c r="F52" s="114">
        <f>F50/Справочно!D$7*100000</f>
        <v>10.954622345525957</v>
      </c>
      <c r="G52" s="113">
        <f>G50/Справочно!E$7*100000</f>
        <v>52.906391061280672</v>
      </c>
      <c r="H52" s="113">
        <f>H50/Справочно!F$7*100000</f>
        <v>10.670005192735861</v>
      </c>
      <c r="I52" s="113">
        <f>I50/Справочно!G$7*100000</f>
        <v>37.961596262792497</v>
      </c>
      <c r="J52" s="113">
        <f>J50/Справочно!H$7*100000</f>
        <v>51.04465527256086</v>
      </c>
      <c r="K52" s="113">
        <f>K50/Справочно!I$7*100000</f>
        <v>44.745533884616314</v>
      </c>
      <c r="L52" s="113">
        <f>L50/Справочно!J$7*100000</f>
        <v>10.943103013092681</v>
      </c>
      <c r="M52" s="113">
        <f>M50/Справочно!K$7*100000</f>
        <v>4.5624130075082654</v>
      </c>
      <c r="N52" s="113">
        <f>N50/Справочно!L$7*100000</f>
        <v>3.3512859660944785</v>
      </c>
      <c r="O52" s="114">
        <f>O50/Справочно!M$7*100000</f>
        <v>12.829053994200708</v>
      </c>
      <c r="P52" s="113">
        <f>P50/Справочно!N$7*100000</f>
        <v>59.981082889242629</v>
      </c>
      <c r="Q52" s="113">
        <f>Q50/Справочно!O$7*100000</f>
        <v>12.033394745140999</v>
      </c>
      <c r="R52" s="113">
        <f>R50/Справочно!P$7*100000</f>
        <v>41.311148874215363</v>
      </c>
      <c r="S52" s="113">
        <f>S50/Справочно!Q$7*100000</f>
        <v>58.085297379120973</v>
      </c>
      <c r="T52" s="113">
        <f>T50/Справочно!R$7*100000</f>
        <v>48.506473155090525</v>
      </c>
      <c r="U52" s="113">
        <f>U50/Справочно!S$7*100000</f>
        <v>11.712969556727341</v>
      </c>
      <c r="V52" s="113">
        <f>V50/Справочно!T$7*100000</f>
        <v>8.0014177870371093</v>
      </c>
      <c r="W52" s="117">
        <f>W50/Справочно!U$7*100000</f>
        <v>3.6677164006613401</v>
      </c>
    </row>
    <row r="53" spans="1:23" ht="75" customHeight="1" x14ac:dyDescent="0.25">
      <c r="A53" s="50" t="s">
        <v>172</v>
      </c>
      <c r="B53" s="30" t="s">
        <v>220</v>
      </c>
      <c r="C53" s="39" t="s">
        <v>60</v>
      </c>
      <c r="D53" s="39" t="s">
        <v>61</v>
      </c>
      <c r="E53" s="39" t="s">
        <v>62</v>
      </c>
      <c r="F53" s="17">
        <v>260</v>
      </c>
      <c r="G53" s="54">
        <v>201</v>
      </c>
      <c r="H53" s="54">
        <v>20</v>
      </c>
      <c r="I53" s="54">
        <v>3</v>
      </c>
      <c r="J53" s="54">
        <v>1</v>
      </c>
      <c r="K53" s="54">
        <v>17</v>
      </c>
      <c r="L53" s="54">
        <v>10</v>
      </c>
      <c r="M53" s="54">
        <v>7</v>
      </c>
      <c r="N53" s="54">
        <v>1</v>
      </c>
      <c r="O53" s="17">
        <v>263</v>
      </c>
      <c r="P53" s="24">
        <v>197</v>
      </c>
      <c r="Q53" s="24">
        <v>23</v>
      </c>
      <c r="R53" s="24">
        <v>5</v>
      </c>
      <c r="S53" s="24">
        <v>1</v>
      </c>
      <c r="T53" s="24">
        <v>16</v>
      </c>
      <c r="U53" s="24">
        <v>12</v>
      </c>
      <c r="V53" s="24">
        <v>7</v>
      </c>
      <c r="W53" s="76">
        <v>2</v>
      </c>
    </row>
    <row r="54" spans="1:23" ht="75" customHeight="1" x14ac:dyDescent="0.25">
      <c r="A54" s="50" t="s">
        <v>173</v>
      </c>
      <c r="B54" s="39" t="s">
        <v>70</v>
      </c>
      <c r="C54" s="38" t="s">
        <v>60</v>
      </c>
      <c r="D54" s="38" t="s">
        <v>71</v>
      </c>
      <c r="E54" s="38" t="s">
        <v>72</v>
      </c>
      <c r="F54" s="114">
        <f>F53/Справочно!D$5*1000000</f>
        <v>2.2454829497931863</v>
      </c>
      <c r="G54" s="113">
        <f>G53/Справочно!E$5*1000000</f>
        <v>6.2727167529472094</v>
      </c>
      <c r="H54" s="113">
        <f>H53/Справочно!F$5*1000000</f>
        <v>1.7739756355090317</v>
      </c>
      <c r="I54" s="113">
        <f>I53/Справочно!G$5*1000000</f>
        <v>0.2282069234329259</v>
      </c>
      <c r="J54" s="113">
        <f>J53/Справочно!H$5*1000000</f>
        <v>0.13674377785043429</v>
      </c>
      <c r="K54" s="113">
        <f>K53/Справочно!I$5*1000000</f>
        <v>0.73755040940121663</v>
      </c>
      <c r="L54" s="113">
        <f>L53/Справочно!J$5*1000000</f>
        <v>1.0497773999512272</v>
      </c>
      <c r="M54" s="113">
        <f>M53/Справочно!K$5*1000000</f>
        <v>0.53070427489874916</v>
      </c>
      <c r="N54" s="113">
        <f>N53/Справочно!L$5*1000000</f>
        <v>0.16009393031079194</v>
      </c>
      <c r="O54" s="114">
        <f>O53/Справочно!M$5*1000000</f>
        <v>2.259873063187821</v>
      </c>
      <c r="P54" s="113">
        <f>P53/Справочно!N$5*1000000</f>
        <v>6.1079227788655084</v>
      </c>
      <c r="Q54" s="113">
        <f>Q53/Справочно!O$5*1000000</f>
        <v>2.0311861252678405</v>
      </c>
      <c r="R54" s="113">
        <f>R53/Справочно!P$5*1000000</f>
        <v>0.38037085549817701</v>
      </c>
      <c r="S54" s="113">
        <f>S53/Справочно!Q$5*1000000</f>
        <v>0.1373936264195853</v>
      </c>
      <c r="T54" s="113">
        <f>T53/Справочно!R$5*1000000</f>
        <v>0.68844339334437021</v>
      </c>
      <c r="U54" s="113">
        <f>U53/Справочно!S$5*1000000</f>
        <v>1.2551239126312428</v>
      </c>
      <c r="V54" s="113">
        <f>V53/Справочно!T$5*1000000</f>
        <v>0.5267377341217544</v>
      </c>
      <c r="W54" s="117">
        <f>W53/Справочно!U$5*1000000</f>
        <v>0.31810769185989457</v>
      </c>
    </row>
    <row r="55" spans="1:23" ht="50.1" customHeight="1" x14ac:dyDescent="0.25">
      <c r="A55" s="50" t="s">
        <v>174</v>
      </c>
      <c r="B55" s="39" t="s">
        <v>74</v>
      </c>
      <c r="C55" s="38" t="s">
        <v>60</v>
      </c>
      <c r="D55" s="38" t="s">
        <v>75</v>
      </c>
      <c r="E55" s="38" t="s">
        <v>72</v>
      </c>
      <c r="F55" s="114">
        <f>F53/Справочно!D$7*100000</f>
        <v>1.5182312419172435</v>
      </c>
      <c r="G55" s="113">
        <f>G53/Справочно!E$7*100000</f>
        <v>30.913327335225045</v>
      </c>
      <c r="H55" s="113">
        <f>H53/Справочно!F$7*100000</f>
        <v>1.1855561325262067</v>
      </c>
      <c r="I55" s="113">
        <f>I53/Справочно!G$7*100000</f>
        <v>0.66991052228457348</v>
      </c>
      <c r="J55" s="113">
        <f>J53/Справочно!H$7*100000</f>
        <v>0.58672017554667655</v>
      </c>
      <c r="K55" s="113">
        <f>K53/Справочно!I$7*100000</f>
        <v>1.6393837845656838</v>
      </c>
      <c r="L55" s="113">
        <f>L53/Справочно!J$7*100000</f>
        <v>0.54990467402475784</v>
      </c>
      <c r="M55" s="113">
        <f>M53/Справочно!K$7*100000</f>
        <v>0.16048688971134603</v>
      </c>
      <c r="N55" s="113">
        <f>N53/Справочно!L$7*100000</f>
        <v>1.438320157122094E-2</v>
      </c>
      <c r="O55" s="114">
        <f>O53/Справочно!M$7*100000</f>
        <v>1.535749294708596</v>
      </c>
      <c r="P55" s="113">
        <f>P53/Справочно!N$7*100000</f>
        <v>30.29813674148922</v>
      </c>
      <c r="Q55" s="113">
        <f>Q53/Справочно!O$7*100000</f>
        <v>1.3633895524051378</v>
      </c>
      <c r="R55" s="113">
        <f>R53/Справочно!P$7*100000</f>
        <v>1.1165175371409559</v>
      </c>
      <c r="S55" s="113">
        <f>S53/Справочно!Q$7*100000</f>
        <v>0.58672017554667655</v>
      </c>
      <c r="T55" s="113">
        <f>T53/Справочно!R$7*100000</f>
        <v>1.5429494442971141</v>
      </c>
      <c r="U55" s="113">
        <f>U53/Справочно!S$7*100000</f>
        <v>0.65988560882970937</v>
      </c>
      <c r="V55" s="113">
        <f>V53/Справочно!T$7*100000</f>
        <v>0.16048688971134603</v>
      </c>
      <c r="W55" s="117">
        <f>W53/Справочно!U$7*100000</f>
        <v>2.8766403142441881E-2</v>
      </c>
    </row>
    <row r="56" spans="1:23" ht="75" customHeight="1" x14ac:dyDescent="0.25">
      <c r="A56" s="85" t="s">
        <v>175</v>
      </c>
      <c r="B56" s="30" t="s">
        <v>221</v>
      </c>
      <c r="C56" s="39" t="s">
        <v>60</v>
      </c>
      <c r="D56" s="39" t="s">
        <v>61</v>
      </c>
      <c r="E56" s="39" t="s">
        <v>62</v>
      </c>
      <c r="F56" s="17">
        <v>624</v>
      </c>
      <c r="G56" s="54">
        <v>148</v>
      </c>
      <c r="H56" s="54">
        <v>77</v>
      </c>
      <c r="I56" s="54">
        <v>64</v>
      </c>
      <c r="J56" s="54">
        <v>17</v>
      </c>
      <c r="K56" s="54">
        <v>152</v>
      </c>
      <c r="L56" s="54">
        <v>53</v>
      </c>
      <c r="M56" s="54">
        <v>81</v>
      </c>
      <c r="N56" s="54">
        <v>32</v>
      </c>
      <c r="O56" s="96">
        <v>618</v>
      </c>
      <c r="P56" s="106">
        <v>150</v>
      </c>
      <c r="Q56" s="106">
        <v>74</v>
      </c>
      <c r="R56" s="106">
        <v>67</v>
      </c>
      <c r="S56" s="60">
        <v>17</v>
      </c>
      <c r="T56" s="106">
        <v>150</v>
      </c>
      <c r="U56" s="106">
        <v>50</v>
      </c>
      <c r="V56" s="106">
        <v>81</v>
      </c>
      <c r="W56" s="76">
        <v>29</v>
      </c>
    </row>
    <row r="57" spans="1:23" ht="75" customHeight="1" x14ac:dyDescent="0.25">
      <c r="A57" s="85" t="s">
        <v>176</v>
      </c>
      <c r="B57" s="39" t="s">
        <v>70</v>
      </c>
      <c r="C57" s="38" t="s">
        <v>60</v>
      </c>
      <c r="D57" s="38" t="s">
        <v>71</v>
      </c>
      <c r="E57" s="38" t="s">
        <v>72</v>
      </c>
      <c r="F57" s="114">
        <f>F56/Справочно!D$5*1000000</f>
        <v>5.3891590795036466</v>
      </c>
      <c r="G57" s="113">
        <f>G56/Справочно!E$5*1000000</f>
        <v>4.6187168131153582</v>
      </c>
      <c r="H57" s="113">
        <f>H56/Справочно!F$5*1000000</f>
        <v>6.8298061967097716</v>
      </c>
      <c r="I57" s="113">
        <f>I56/Справочно!G$5*1000000</f>
        <v>4.8684143665690858</v>
      </c>
      <c r="J57" s="113">
        <f>J56/Справочно!H$5*1000000</f>
        <v>2.324644223457383</v>
      </c>
      <c r="K57" s="113">
        <f>K56/Справочно!I$5*1000000</f>
        <v>6.5945683664108783</v>
      </c>
      <c r="L57" s="113">
        <f>L56/Справочно!J$5*1000000</f>
        <v>5.5638202197415048</v>
      </c>
      <c r="M57" s="113">
        <f>M56/Справочно!K$5*1000000</f>
        <v>6.1410066095426696</v>
      </c>
      <c r="N57" s="113">
        <f>N56/Справочно!L$5*1000000</f>
        <v>5.1230057699453422</v>
      </c>
      <c r="O57" s="114">
        <f>O56/Справочно!M$5*1000000</f>
        <v>5.3102720648291761</v>
      </c>
      <c r="P57" s="113">
        <f>P56/Справочно!N$5*1000000</f>
        <v>4.6507026235016564</v>
      </c>
      <c r="Q57" s="113">
        <f>Q56/Справочно!O$5*1000000</f>
        <v>6.5351205769487049</v>
      </c>
      <c r="R57" s="113">
        <f>R56/Справочно!P$5*1000000</f>
        <v>5.0969694636755722</v>
      </c>
      <c r="S57" s="113">
        <f>S56/Справочно!Q$5*1000000</f>
        <v>2.3356916491329498</v>
      </c>
      <c r="T57" s="113">
        <f>T56/Справочно!R$5*1000000</f>
        <v>6.454156812603471</v>
      </c>
      <c r="U57" s="113">
        <f>U56/Справочно!S$5*1000000</f>
        <v>5.229682969296845</v>
      </c>
      <c r="V57" s="113">
        <f>V56/Справочно!T$5*1000000</f>
        <v>6.0951080662660146</v>
      </c>
      <c r="W57" s="117">
        <f>W56/Справочно!U$5*1000000</f>
        <v>4.6125615319684714</v>
      </c>
    </row>
    <row r="58" spans="1:23" ht="50.1" customHeight="1" x14ac:dyDescent="0.25">
      <c r="A58" s="85" t="s">
        <v>177</v>
      </c>
      <c r="B58" s="39" t="s">
        <v>74</v>
      </c>
      <c r="C58" s="38" t="s">
        <v>60</v>
      </c>
      <c r="D58" s="38" t="s">
        <v>75</v>
      </c>
      <c r="E58" s="38" t="s">
        <v>72</v>
      </c>
      <c r="F58" s="114">
        <f>F56/Справочно!D$7*100000</f>
        <v>3.6437549806013845</v>
      </c>
      <c r="G58" s="113">
        <f>G56/Справочно!E$7*100000</f>
        <v>22.762051968225407</v>
      </c>
      <c r="H58" s="113">
        <f>H56/Справочно!F$7*100000</f>
        <v>4.5643911102258956</v>
      </c>
      <c r="I58" s="113">
        <f>I56/Справочно!G$7*100000</f>
        <v>14.291424475404234</v>
      </c>
      <c r="J58" s="113">
        <f>J56/Справочно!H$7*100000</f>
        <v>9.9742429842935003</v>
      </c>
      <c r="K58" s="113">
        <f>K56/Справочно!I$7*100000</f>
        <v>14.658019720822585</v>
      </c>
      <c r="L58" s="113">
        <f>L56/Справочно!J$7*100000</f>
        <v>2.9144947723312167</v>
      </c>
      <c r="M58" s="113">
        <f>M56/Справочно!K$7*100000</f>
        <v>1.8570625809455754</v>
      </c>
      <c r="N58" s="113">
        <f>N56/Справочно!L$7*100000</f>
        <v>0.46026245027907009</v>
      </c>
      <c r="O58" s="114">
        <f>O56/Справочно!M$7*100000</f>
        <v>3.6087188750186789</v>
      </c>
      <c r="P58" s="113">
        <f>P56/Справочно!N$7*100000</f>
        <v>23.069647265093316</v>
      </c>
      <c r="Q58" s="113">
        <f>Q56/Справочно!O$7*100000</f>
        <v>4.3865576903469652</v>
      </c>
      <c r="R58" s="113">
        <f>R56/Справочно!P$7*100000</f>
        <v>14.961334997688809</v>
      </c>
      <c r="S58" s="113">
        <f>S56/Справочно!Q$7*100000</f>
        <v>9.9742429842935003</v>
      </c>
      <c r="T58" s="113">
        <f>T56/Справочно!R$7*100000</f>
        <v>14.465151040285445</v>
      </c>
      <c r="U58" s="113">
        <f>U56/Справочно!S$7*100000</f>
        <v>2.7495233701237889</v>
      </c>
      <c r="V58" s="113">
        <f>V56/Справочно!T$7*100000</f>
        <v>1.8570625809455754</v>
      </c>
      <c r="W58" s="117">
        <f>W56/Справочно!U$7*100000</f>
        <v>0.41711284556540723</v>
      </c>
    </row>
    <row r="59" spans="1:23" ht="99.95" customHeight="1" x14ac:dyDescent="0.25">
      <c r="A59" s="85" t="s">
        <v>197</v>
      </c>
      <c r="B59" s="30" t="s">
        <v>195</v>
      </c>
      <c r="C59" s="39" t="s">
        <v>60</v>
      </c>
      <c r="D59" s="39" t="s">
        <v>61</v>
      </c>
      <c r="E59" s="39" t="s">
        <v>62</v>
      </c>
      <c r="F59" s="93">
        <v>77</v>
      </c>
      <c r="G59" s="83">
        <v>59</v>
      </c>
      <c r="H59" s="83">
        <v>6</v>
      </c>
      <c r="I59" s="83">
        <v>0</v>
      </c>
      <c r="J59" s="83">
        <v>0</v>
      </c>
      <c r="K59" s="83">
        <v>6</v>
      </c>
      <c r="L59" s="83">
        <v>3</v>
      </c>
      <c r="M59" s="83">
        <v>3</v>
      </c>
      <c r="N59" s="83">
        <v>0</v>
      </c>
      <c r="O59" s="17">
        <v>76</v>
      </c>
      <c r="P59" s="111">
        <v>55</v>
      </c>
      <c r="Q59" s="111">
        <v>7</v>
      </c>
      <c r="R59" s="111">
        <v>0</v>
      </c>
      <c r="S59" s="72">
        <v>0</v>
      </c>
      <c r="T59" s="111">
        <v>6</v>
      </c>
      <c r="U59" s="72">
        <v>4</v>
      </c>
      <c r="V59" s="111">
        <v>4</v>
      </c>
      <c r="W59" s="83">
        <v>0</v>
      </c>
    </row>
    <row r="60" spans="1:23" ht="75" customHeight="1" x14ac:dyDescent="0.25">
      <c r="A60" s="85" t="s">
        <v>198</v>
      </c>
      <c r="B60" s="39" t="s">
        <v>70</v>
      </c>
      <c r="C60" s="38" t="s">
        <v>60</v>
      </c>
      <c r="D60" s="38" t="s">
        <v>71</v>
      </c>
      <c r="E60" s="38" t="s">
        <v>72</v>
      </c>
      <c r="F60" s="114">
        <f>F59/Справочно!D$5*1000000</f>
        <v>0.66500841205413586</v>
      </c>
      <c r="G60" s="113">
        <f>G59/Справочно!E$5*1000000</f>
        <v>1.8412452160392307</v>
      </c>
      <c r="H60" s="113">
        <f>H59/Справочно!F$5*1000000</f>
        <v>0.53219269065270958</v>
      </c>
      <c r="I60" s="8">
        <f>I59/Справочно!G$5*1000000</f>
        <v>0</v>
      </c>
      <c r="J60" s="8">
        <f>J59/Справочно!H$5*1000000</f>
        <v>0</v>
      </c>
      <c r="K60" s="113">
        <f>K59/Справочно!I$5*1000000</f>
        <v>0.2603119092004294</v>
      </c>
      <c r="L60" s="113">
        <f>L59/Справочно!J$5*1000000</f>
        <v>0.31493321998536822</v>
      </c>
      <c r="M60" s="113">
        <f>M59/Справочно!K$5*1000000</f>
        <v>0.22744468924232109</v>
      </c>
      <c r="N60" s="8">
        <f>N59/Справочно!L$5*1000000</f>
        <v>0</v>
      </c>
      <c r="O60" s="114">
        <f>O59/Справочно!M$5*1000000</f>
        <v>0.65304316654857186</v>
      </c>
      <c r="P60" s="113">
        <f>P59/Справочно!N$5*1000000</f>
        <v>1.7052576286172738</v>
      </c>
      <c r="Q60" s="113">
        <f>Q59/Справочно!O$5*1000000</f>
        <v>0.61818708160325586</v>
      </c>
      <c r="R60" s="8">
        <f>R59/Справочно!P$5*1000000</f>
        <v>0</v>
      </c>
      <c r="S60" s="8">
        <f>S59/Справочно!Q$5*1000000</f>
        <v>0</v>
      </c>
      <c r="T60" s="113">
        <f>T59/Справочно!R$5*1000000</f>
        <v>0.25816627250413882</v>
      </c>
      <c r="U60" s="113">
        <f>U59/Справочно!S$5*1000000</f>
        <v>0.4183746375437476</v>
      </c>
      <c r="V60" s="113">
        <f>V59/Справочно!T$5*1000000</f>
        <v>0.30099299092671677</v>
      </c>
      <c r="W60" s="99">
        <f>W59/Справочно!U$5*1000000</f>
        <v>0</v>
      </c>
    </row>
    <row r="61" spans="1:23" ht="50.1" customHeight="1" x14ac:dyDescent="0.25">
      <c r="A61" s="85" t="s">
        <v>199</v>
      </c>
      <c r="B61" s="39" t="s">
        <v>74</v>
      </c>
      <c r="C61" s="38" t="s">
        <v>60</v>
      </c>
      <c r="D61" s="38" t="s">
        <v>75</v>
      </c>
      <c r="E61" s="38" t="s">
        <v>72</v>
      </c>
      <c r="F61" s="114">
        <f>F59/Справочно!D$7*100000</f>
        <v>0.4496300216447221</v>
      </c>
      <c r="G61" s="113">
        <f>G59/Справочно!E$7*100000</f>
        <v>9.0740612576033701</v>
      </c>
      <c r="H61" s="113">
        <f>H59/Справочно!F$7*100000</f>
        <v>0.35566683975786201</v>
      </c>
      <c r="I61" s="8">
        <f>I59/Справочно!G$7*100000</f>
        <v>0</v>
      </c>
      <c r="J61" s="8">
        <f>J59/Справочно!H$7*100000</f>
        <v>0</v>
      </c>
      <c r="K61" s="113">
        <f>K59/Справочно!I$7*100000</f>
        <v>0.57860604161141782</v>
      </c>
      <c r="L61" s="113">
        <f>L59/Справочно!J$7*100000</f>
        <v>0.16497140220742734</v>
      </c>
      <c r="M61" s="113">
        <f>M59/Справочно!K$7*100000</f>
        <v>6.8780095590576865E-2</v>
      </c>
      <c r="N61" s="8">
        <f>N59/Справочно!L$7*100000</f>
        <v>0</v>
      </c>
      <c r="O61" s="114">
        <f>O59/Справочно!M$7*100000</f>
        <v>0.4437906707142712</v>
      </c>
      <c r="P61" s="113">
        <f>P59/Справочно!N$7*100000</f>
        <v>8.4588706638675504</v>
      </c>
      <c r="Q61" s="113">
        <f>Q59/Справочно!O$7*100000</f>
        <v>0.41494464638417239</v>
      </c>
      <c r="R61" s="8">
        <f>R59/Справочно!P$7*100000</f>
        <v>0</v>
      </c>
      <c r="S61" s="8">
        <f>S59/Справочно!Q$7*100000</f>
        <v>0</v>
      </c>
      <c r="T61" s="113">
        <f>T59/Справочно!R$7*100000</f>
        <v>0.57860604161141782</v>
      </c>
      <c r="U61" s="113">
        <f>U59/Справочно!S$7*100000</f>
        <v>0.21996186960990313</v>
      </c>
      <c r="V61" s="113">
        <f>V59/Справочно!T$7*100000</f>
        <v>9.1706794120769153E-2</v>
      </c>
      <c r="W61" s="99">
        <f>W59/Справочно!U$7*100000</f>
        <v>0</v>
      </c>
    </row>
    <row r="62" spans="1:23" ht="99.95" customHeight="1" x14ac:dyDescent="0.25">
      <c r="A62" s="85" t="s">
        <v>200</v>
      </c>
      <c r="B62" s="30" t="s">
        <v>196</v>
      </c>
      <c r="C62" s="39" t="s">
        <v>60</v>
      </c>
      <c r="D62" s="39" t="s">
        <v>61</v>
      </c>
      <c r="E62" s="39" t="s">
        <v>62</v>
      </c>
      <c r="F62" s="93">
        <v>110</v>
      </c>
      <c r="G62" s="83">
        <v>21</v>
      </c>
      <c r="H62" s="83">
        <v>10</v>
      </c>
      <c r="I62" s="83">
        <v>13</v>
      </c>
      <c r="J62" s="83">
        <v>2</v>
      </c>
      <c r="K62" s="83">
        <v>32</v>
      </c>
      <c r="L62" s="83">
        <v>13</v>
      </c>
      <c r="M62" s="83">
        <v>18</v>
      </c>
      <c r="N62" s="83">
        <v>1</v>
      </c>
      <c r="O62" s="96">
        <v>134</v>
      </c>
      <c r="P62" s="112">
        <v>25</v>
      </c>
      <c r="Q62" s="112">
        <v>14</v>
      </c>
      <c r="R62" s="112">
        <v>17</v>
      </c>
      <c r="S62" s="112">
        <v>2</v>
      </c>
      <c r="T62" s="112">
        <v>40</v>
      </c>
      <c r="U62" s="112">
        <v>14</v>
      </c>
      <c r="V62" s="112">
        <v>21</v>
      </c>
      <c r="W62" s="121">
        <v>1</v>
      </c>
    </row>
    <row r="63" spans="1:23" ht="75" customHeight="1" x14ac:dyDescent="0.25">
      <c r="A63" s="50" t="s">
        <v>201</v>
      </c>
      <c r="B63" s="39" t="s">
        <v>70</v>
      </c>
      <c r="C63" s="38" t="s">
        <v>60</v>
      </c>
      <c r="D63" s="38" t="s">
        <v>71</v>
      </c>
      <c r="E63" s="38" t="s">
        <v>72</v>
      </c>
      <c r="F63" s="114">
        <f>F62/Справочно!D$5*1000000</f>
        <v>0.95001201722019424</v>
      </c>
      <c r="G63" s="113">
        <f>G62/Справочно!E$5*1000000</f>
        <v>0.65535846672582787</v>
      </c>
      <c r="H63" s="113">
        <f>H62/Справочно!F$5*1000000</f>
        <v>0.88698781775451585</v>
      </c>
      <c r="I63" s="113">
        <f>I62/Справочно!G$5*1000000</f>
        <v>0.98889666820934541</v>
      </c>
      <c r="J63" s="113">
        <f>J62/Справочно!H$5*1000000</f>
        <v>0.27348755570086858</v>
      </c>
      <c r="K63" s="113">
        <f>K62/Справочно!I$5*1000000</f>
        <v>1.3883301824022902</v>
      </c>
      <c r="L63" s="113">
        <f>L62/Справочно!J$5*1000000</f>
        <v>1.3647106199365955</v>
      </c>
      <c r="M63" s="113">
        <f>M62/Справочно!K$5*1000000</f>
        <v>1.3646681354539265</v>
      </c>
      <c r="N63" s="113">
        <f>N62/Справочно!L$5*1000000</f>
        <v>0.16009393031079194</v>
      </c>
      <c r="O63" s="114">
        <f>O62/Справочно!M$5*1000000</f>
        <v>1.1514182147040608</v>
      </c>
      <c r="P63" s="113">
        <f>P62/Справочно!N$5*1000000</f>
        <v>0.77511710391694266</v>
      </c>
      <c r="Q63" s="113">
        <f>Q62/Справочно!O$5*1000000</f>
        <v>1.2363741632065117</v>
      </c>
      <c r="R63" s="113">
        <f>R62/Справочно!P$5*1000000</f>
        <v>1.2932609086938021</v>
      </c>
      <c r="S63" s="113">
        <f>S62/Справочно!Q$5*1000000</f>
        <v>0.2747872528391706</v>
      </c>
      <c r="T63" s="113">
        <f>T62/Справочно!R$5*1000000</f>
        <v>1.7211084833609256</v>
      </c>
      <c r="U63" s="113">
        <f>U62/Справочно!S$5*1000000</f>
        <v>1.4643112314031166</v>
      </c>
      <c r="V63" s="113">
        <f>V62/Справочно!T$5*1000000</f>
        <v>1.5802132023652633</v>
      </c>
      <c r="W63" s="117">
        <f>W62/Справочно!U$5*1000000</f>
        <v>0.15905384592994729</v>
      </c>
    </row>
    <row r="64" spans="1:23" ht="50.1" customHeight="1" x14ac:dyDescent="0.25">
      <c r="A64" s="50" t="s">
        <v>202</v>
      </c>
      <c r="B64" s="39" t="s">
        <v>74</v>
      </c>
      <c r="C64" s="38" t="s">
        <v>60</v>
      </c>
      <c r="D64" s="38" t="s">
        <v>75</v>
      </c>
      <c r="E64" s="38" t="s">
        <v>72</v>
      </c>
      <c r="F64" s="114">
        <f>F62/Справочно!D$7*100000</f>
        <v>0.64232860234960298</v>
      </c>
      <c r="G64" s="113">
        <f>G62/Справочно!E$7*100000</f>
        <v>3.2297506171130643</v>
      </c>
      <c r="H64" s="113">
        <f>H62/Справочно!F$7*100000</f>
        <v>0.59277806626310336</v>
      </c>
      <c r="I64" s="113">
        <f>I62/Справочно!G$7*100000</f>
        <v>2.9029455965664854</v>
      </c>
      <c r="J64" s="113">
        <f>J62/Справочно!H$7*100000</f>
        <v>1.1734403510933531</v>
      </c>
      <c r="K64" s="113">
        <f>K62/Справочно!I$7*100000</f>
        <v>3.0858988885942282</v>
      </c>
      <c r="L64" s="113">
        <f>L62/Справочно!J$7*100000</f>
        <v>0.71487607623218508</v>
      </c>
      <c r="M64" s="113">
        <f>M62/Справочно!K$7*100000</f>
        <v>0.41268057354346122</v>
      </c>
      <c r="N64" s="13">
        <f>N62/Справочно!L$7*100000</f>
        <v>1.438320157122094E-2</v>
      </c>
      <c r="O64" s="114">
        <f>O62/Справочно!M$7*100000</f>
        <v>0.78247302468042546</v>
      </c>
      <c r="P64" s="113">
        <f>P62/Справочно!N$7*100000</f>
        <v>3.8449412108488858</v>
      </c>
      <c r="Q64" s="113">
        <f>Q62/Справочно!O$7*100000</f>
        <v>0.82988929276834478</v>
      </c>
      <c r="R64" s="113">
        <f>R62/Справочно!P$7*100000</f>
        <v>3.7961596262792501</v>
      </c>
      <c r="S64" s="113">
        <f>S62/Справочно!Q$7*100000</f>
        <v>1.1734403510933531</v>
      </c>
      <c r="T64" s="113">
        <f>T62/Справочно!R$7*100000</f>
        <v>3.8573736107427852</v>
      </c>
      <c r="U64" s="113">
        <f>U62/Справочно!S$7*100000</f>
        <v>0.76986654363466089</v>
      </c>
      <c r="V64" s="113">
        <f>V62/Справочно!T$7*100000</f>
        <v>0.48146066913403807</v>
      </c>
      <c r="W64" s="118">
        <f>W62/Справочно!U$7*100000</f>
        <v>1.438320157122094E-2</v>
      </c>
    </row>
    <row r="65" spans="1:23" ht="75" customHeight="1" x14ac:dyDescent="0.25">
      <c r="A65" s="50" t="s">
        <v>203</v>
      </c>
      <c r="B65" s="31" t="s">
        <v>183</v>
      </c>
      <c r="C65" s="39" t="s">
        <v>60</v>
      </c>
      <c r="D65" s="39" t="s">
        <v>61</v>
      </c>
      <c r="E65" s="39" t="s">
        <v>62</v>
      </c>
      <c r="F65" s="93">
        <v>206</v>
      </c>
      <c r="G65" s="83">
        <v>131</v>
      </c>
      <c r="H65" s="83">
        <v>20</v>
      </c>
      <c r="I65" s="83">
        <v>5</v>
      </c>
      <c r="J65" s="83">
        <v>1</v>
      </c>
      <c r="K65" s="83">
        <v>22</v>
      </c>
      <c r="L65" s="83">
        <v>15</v>
      </c>
      <c r="M65" s="83">
        <v>5</v>
      </c>
      <c r="N65" s="83">
        <v>7</v>
      </c>
      <c r="O65" s="17">
        <v>221</v>
      </c>
      <c r="P65" s="72">
        <v>144</v>
      </c>
      <c r="Q65" s="72">
        <v>20</v>
      </c>
      <c r="R65" s="72">
        <v>7</v>
      </c>
      <c r="S65" s="72">
        <v>1</v>
      </c>
      <c r="T65" s="72">
        <v>22</v>
      </c>
      <c r="U65" s="72">
        <v>15</v>
      </c>
      <c r="V65" s="72">
        <v>5</v>
      </c>
      <c r="W65" s="83">
        <v>7</v>
      </c>
    </row>
    <row r="66" spans="1:23" ht="75" customHeight="1" x14ac:dyDescent="0.25">
      <c r="A66" s="50" t="s">
        <v>204</v>
      </c>
      <c r="B66" s="39" t="s">
        <v>70</v>
      </c>
      <c r="C66" s="39" t="s">
        <v>60</v>
      </c>
      <c r="D66" s="39" t="s">
        <v>71</v>
      </c>
      <c r="E66" s="39" t="s">
        <v>72</v>
      </c>
      <c r="F66" s="114">
        <f>F65/Справочно!D$5*1000000</f>
        <v>1.7791134140669089</v>
      </c>
      <c r="G66" s="113">
        <f>G65/Справочно!E$5*1000000</f>
        <v>4.0881885305277832</v>
      </c>
      <c r="H66" s="113">
        <f>H65/Справочно!F$5*1000000</f>
        <v>1.7739756355090317</v>
      </c>
      <c r="I66" s="113">
        <f>I65/Справочно!G$5*1000000</f>
        <v>0.3803448723882098</v>
      </c>
      <c r="J66" s="113">
        <f>J65/Справочно!H$5*1000000</f>
        <v>0.13674377785043429</v>
      </c>
      <c r="K66" s="113">
        <f>K65/Справочно!I$5*1000000</f>
        <v>0.95447700040157446</v>
      </c>
      <c r="L66" s="113">
        <f>L65/Справочно!J$5*1000000</f>
        <v>1.5746660999268409</v>
      </c>
      <c r="M66" s="113">
        <f>M65/Справочно!K$5*1000000</f>
        <v>0.37907448207053518</v>
      </c>
      <c r="N66" s="113">
        <f>N65/Справочно!L$5*1000000</f>
        <v>1.1206575121755438</v>
      </c>
      <c r="O66" s="114">
        <f>O65/Справочно!M$5*1000000</f>
        <v>1.8989807869372943</v>
      </c>
      <c r="P66" s="113">
        <f>P65/Справочно!N$5*1000000</f>
        <v>4.4646745185615897</v>
      </c>
      <c r="Q66" s="113">
        <f>Q65/Справочно!O$5*1000000</f>
        <v>1.766248804580731</v>
      </c>
      <c r="R66" s="113">
        <f>R65/Справочно!P$5*1000000</f>
        <v>0.53251919769744782</v>
      </c>
      <c r="S66" s="113">
        <f>S65/Справочно!Q$5*1000000</f>
        <v>0.1373936264195853</v>
      </c>
      <c r="T66" s="113">
        <f>T65/Справочно!R$5*1000000</f>
        <v>0.94660966584850914</v>
      </c>
      <c r="U66" s="113">
        <f>U65/Справочно!S$5*1000000</f>
        <v>1.5689048907890537</v>
      </c>
      <c r="V66" s="113">
        <f>V65/Справочно!T$5*1000000</f>
        <v>0.37624123865839598</v>
      </c>
      <c r="W66" s="117">
        <f>W65/Справочно!U$5*1000000</f>
        <v>1.113376921509631</v>
      </c>
    </row>
    <row r="67" spans="1:23" ht="50.1" customHeight="1" x14ac:dyDescent="0.25">
      <c r="A67" s="50" t="s">
        <v>205</v>
      </c>
      <c r="B67" s="39" t="s">
        <v>74</v>
      </c>
      <c r="C67" s="39" t="s">
        <v>60</v>
      </c>
      <c r="D67" s="39" t="s">
        <v>75</v>
      </c>
      <c r="E67" s="39" t="s">
        <v>72</v>
      </c>
      <c r="F67" s="114">
        <f>F65/Справочно!D$7*100000</f>
        <v>1.2029062916728928</v>
      </c>
      <c r="G67" s="113">
        <f>G65/Справочно!E$7*100000</f>
        <v>20.147491944848163</v>
      </c>
      <c r="H67" s="113">
        <f>H65/Справочно!F$7*100000</f>
        <v>1.1855561325262067</v>
      </c>
      <c r="I67" s="113">
        <f>I65/Справочно!G$7*100000</f>
        <v>1.1165175371409559</v>
      </c>
      <c r="J67" s="113">
        <f>J65/Справочно!H$7*100000</f>
        <v>0.58672017554667655</v>
      </c>
      <c r="K67" s="113">
        <f>K65/Справочно!I$7*100000</f>
        <v>2.1215554859085319</v>
      </c>
      <c r="L67" s="113">
        <f>L65/Справочно!J$7*100000</f>
        <v>0.82485701103713671</v>
      </c>
      <c r="M67" s="113">
        <f>M65/Справочно!K$7*100000</f>
        <v>0.11463349265096144</v>
      </c>
      <c r="N67" s="113">
        <f>N65/Справочно!L$7*100000</f>
        <v>0.10068241099854658</v>
      </c>
      <c r="O67" s="114">
        <f>O65/Справочно!M$7*100000</f>
        <v>1.2904965556296568</v>
      </c>
      <c r="P67" s="113">
        <f>P65/Справочно!N$7*100000</f>
        <v>22.146861374489582</v>
      </c>
      <c r="Q67" s="113">
        <f>Q65/Справочно!O$7*100000</f>
        <v>1.1855561325262067</v>
      </c>
      <c r="R67" s="113">
        <f>R65/Справочно!P$7*100000</f>
        <v>1.563124551997338</v>
      </c>
      <c r="S67" s="113">
        <f>S65/Справочно!Q$7*100000</f>
        <v>0.58672017554667655</v>
      </c>
      <c r="T67" s="113">
        <f>T65/Справочно!R$7*100000</f>
        <v>2.1215554859085319</v>
      </c>
      <c r="U67" s="113">
        <f>U65/Справочно!S$7*100000</f>
        <v>0.82485701103713671</v>
      </c>
      <c r="V67" s="113">
        <f>V65/Справочно!T$7*100000</f>
        <v>0.11463349265096144</v>
      </c>
      <c r="W67" s="117">
        <f>W65/Справочно!U$7*100000</f>
        <v>0.10068241099854658</v>
      </c>
    </row>
    <row r="68" spans="1:23" ht="99.95" customHeight="1" x14ac:dyDescent="0.25">
      <c r="A68" s="85" t="s">
        <v>178</v>
      </c>
      <c r="B68" s="30" t="s">
        <v>206</v>
      </c>
      <c r="C68" s="39" t="s">
        <v>60</v>
      </c>
      <c r="D68" s="39" t="s">
        <v>133</v>
      </c>
      <c r="E68" s="26" t="s">
        <v>62</v>
      </c>
      <c r="F68" s="93">
        <v>52</v>
      </c>
      <c r="G68" s="83">
        <v>28</v>
      </c>
      <c r="H68" s="83">
        <v>5</v>
      </c>
      <c r="I68" s="83">
        <v>1</v>
      </c>
      <c r="J68" s="83">
        <v>1</v>
      </c>
      <c r="K68" s="83">
        <v>4</v>
      </c>
      <c r="L68" s="83">
        <v>7</v>
      </c>
      <c r="M68" s="83">
        <v>4</v>
      </c>
      <c r="N68" s="83">
        <v>2</v>
      </c>
      <c r="O68" s="96">
        <v>52</v>
      </c>
      <c r="P68" s="111">
        <v>29</v>
      </c>
      <c r="Q68" s="111">
        <v>5</v>
      </c>
      <c r="R68" s="72">
        <v>1</v>
      </c>
      <c r="S68" s="72">
        <v>1</v>
      </c>
      <c r="T68" s="111">
        <v>4</v>
      </c>
      <c r="U68" s="72">
        <v>7</v>
      </c>
      <c r="V68" s="72">
        <v>3</v>
      </c>
      <c r="W68" s="83">
        <v>2</v>
      </c>
    </row>
    <row r="69" spans="1:23" ht="75" customHeight="1" x14ac:dyDescent="0.25">
      <c r="A69" s="10" t="s">
        <v>179</v>
      </c>
      <c r="B69" s="39" t="s">
        <v>70</v>
      </c>
      <c r="C69" s="38" t="s">
        <v>60</v>
      </c>
      <c r="D69" s="38" t="s">
        <v>71</v>
      </c>
      <c r="E69" s="38" t="s">
        <v>72</v>
      </c>
      <c r="F69" s="19">
        <f>F68/Справочно!D$5*1000000</f>
        <v>0.44909658995863727</v>
      </c>
      <c r="G69" s="13">
        <f>G68/Справочно!E$5*1000000</f>
        <v>0.87381128896777049</v>
      </c>
      <c r="H69" s="13">
        <f>H68/Справочно!F$5*1000000</f>
        <v>0.44349390887725793</v>
      </c>
      <c r="I69" s="13">
        <f>I68/Справочно!G$5*1000000</f>
        <v>7.6068974477641965E-2</v>
      </c>
      <c r="J69" s="13">
        <f>J68/Справочно!H$5*1000000</f>
        <v>0.13674377785043429</v>
      </c>
      <c r="K69" s="13">
        <f>K68/Справочно!I$5*1000000</f>
        <v>0.17354127280028628</v>
      </c>
      <c r="L69" s="13">
        <f>L68/Справочно!J$5*1000000</f>
        <v>0.73484417996585916</v>
      </c>
      <c r="M69" s="13">
        <f>M68/Справочно!K$5*1000000</f>
        <v>0.30325958565642808</v>
      </c>
      <c r="N69" s="13">
        <f>N68/Справочно!L$5*1000000</f>
        <v>0.32018786062158389</v>
      </c>
      <c r="O69" s="19">
        <f>O68/Справочно!M$5*1000000</f>
        <v>0.44681900869112812</v>
      </c>
      <c r="P69" s="13">
        <f>P68/Справочно!N$5*1000000</f>
        <v>0.89913584054365348</v>
      </c>
      <c r="Q69" s="13">
        <f>Q68/Справочно!O$5*1000000</f>
        <v>0.44156220114518274</v>
      </c>
      <c r="R69" s="13">
        <f>R68/Справочно!P$5*1000000</f>
        <v>7.6074171099635407E-2</v>
      </c>
      <c r="S69" s="13">
        <f>S68/Справочно!Q$5*1000000</f>
        <v>0.1373936264195853</v>
      </c>
      <c r="T69" s="13">
        <f>T68/Справочно!R$5*1000000</f>
        <v>0.17211084833609255</v>
      </c>
      <c r="U69" s="13">
        <f>U68/Справочно!S$5*1000000</f>
        <v>0.73215561570155829</v>
      </c>
      <c r="V69" s="13">
        <f>V68/Справочно!T$5*1000000</f>
        <v>0.22574474319503757</v>
      </c>
      <c r="W69" s="118">
        <f>W68/Справочно!U$5*1000000</f>
        <v>0.31810769185989457</v>
      </c>
    </row>
    <row r="70" spans="1:23" ht="50.1" customHeight="1" x14ac:dyDescent="0.25">
      <c r="A70" s="10" t="s">
        <v>180</v>
      </c>
      <c r="B70" s="39" t="s">
        <v>74</v>
      </c>
      <c r="C70" s="38" t="s">
        <v>60</v>
      </c>
      <c r="D70" s="38" t="s">
        <v>75</v>
      </c>
      <c r="E70" s="38" t="s">
        <v>72</v>
      </c>
      <c r="F70" s="19">
        <f>F68/Справочно!D$7*100000</f>
        <v>0.30364624838344867</v>
      </c>
      <c r="G70" s="13">
        <f>G68/Справочно!E$7*100000</f>
        <v>4.3063341561507524</v>
      </c>
      <c r="H70" s="13">
        <f>H68/Справочно!F$7*100000</f>
        <v>0.29638903313155168</v>
      </c>
      <c r="I70" s="13">
        <f>I68/Справочно!G$7*100000</f>
        <v>0.22330350742819116</v>
      </c>
      <c r="J70" s="13">
        <f>J68/Справочно!H$7*100000</f>
        <v>0.58672017554667655</v>
      </c>
      <c r="K70" s="13">
        <f>K68/Справочно!I$7*100000</f>
        <v>0.38573736107427853</v>
      </c>
      <c r="L70" s="13">
        <f>L68/Справочно!J$7*100000</f>
        <v>0.38493327181733045</v>
      </c>
      <c r="M70" s="13">
        <f>M68/Справочно!K$7*100000</f>
        <v>9.1706794120769153E-2</v>
      </c>
      <c r="N70" s="13">
        <f>N68/Справочно!L$7*100000</f>
        <v>2.8766403142441881E-2</v>
      </c>
      <c r="O70" s="19">
        <f>O68/Справочно!M$7*100000</f>
        <v>0.30364624838344867</v>
      </c>
      <c r="P70" s="13">
        <f>P68/Справочно!N$7*100000</f>
        <v>4.4601318045847078</v>
      </c>
      <c r="Q70" s="13">
        <f>Q68/Справочно!O$7*100000</f>
        <v>0.29638903313155168</v>
      </c>
      <c r="R70" s="13">
        <f>R68/Справочно!P$7*100000</f>
        <v>0.22330350742819116</v>
      </c>
      <c r="S70" s="13">
        <f>S68/Справочно!Q$7*100000</f>
        <v>0.58672017554667655</v>
      </c>
      <c r="T70" s="13">
        <f>T68/Справочно!R$7*100000</f>
        <v>0.38573736107427853</v>
      </c>
      <c r="U70" s="13">
        <f>U68/Справочно!S$7*100000</f>
        <v>0.38493327181733045</v>
      </c>
      <c r="V70" s="13">
        <f>V68/Справочно!T$7*100000</f>
        <v>6.8780095590576865E-2</v>
      </c>
      <c r="W70" s="118">
        <f>W68/Справочно!U$7*100000</f>
        <v>2.8766403142441881E-2</v>
      </c>
    </row>
    <row r="71" spans="1:23" ht="24.95" customHeight="1" x14ac:dyDescent="0.25">
      <c r="A71" s="84" t="s">
        <v>248</v>
      </c>
      <c r="B71" s="30" t="s">
        <v>247</v>
      </c>
      <c r="C71" s="103" t="s">
        <v>60</v>
      </c>
      <c r="D71" s="103" t="s">
        <v>61</v>
      </c>
      <c r="E71" s="103" t="s">
        <v>62</v>
      </c>
      <c r="F71" s="94">
        <v>20</v>
      </c>
      <c r="G71" s="16">
        <v>15</v>
      </c>
      <c r="H71" s="16">
        <v>0</v>
      </c>
      <c r="I71" s="16">
        <v>2</v>
      </c>
      <c r="J71" s="16">
        <v>0</v>
      </c>
      <c r="K71" s="16">
        <v>0</v>
      </c>
      <c r="L71" s="16">
        <v>2</v>
      </c>
      <c r="M71" s="16">
        <v>1</v>
      </c>
      <c r="N71" s="16">
        <v>0</v>
      </c>
      <c r="O71" s="75" t="s">
        <v>135</v>
      </c>
      <c r="P71" s="70" t="s">
        <v>135</v>
      </c>
      <c r="Q71" s="70" t="s">
        <v>135</v>
      </c>
      <c r="R71" s="70" t="s">
        <v>135</v>
      </c>
      <c r="S71" s="70" t="s">
        <v>135</v>
      </c>
      <c r="T71" s="70" t="s">
        <v>135</v>
      </c>
      <c r="U71" s="70" t="s">
        <v>135</v>
      </c>
      <c r="V71" s="70" t="s">
        <v>135</v>
      </c>
      <c r="W71" s="118" t="s">
        <v>135</v>
      </c>
    </row>
    <row r="72" spans="1:23" ht="75" customHeight="1" x14ac:dyDescent="0.25">
      <c r="A72" s="335" t="s">
        <v>529</v>
      </c>
      <c r="B72" s="103" t="s">
        <v>70</v>
      </c>
      <c r="C72" s="125" t="s">
        <v>60</v>
      </c>
      <c r="D72" s="125" t="s">
        <v>71</v>
      </c>
      <c r="E72" s="125" t="s">
        <v>72</v>
      </c>
      <c r="F72" s="19">
        <f>F71/Справочно!D$5*1000000</f>
        <v>0.17272945767639897</v>
      </c>
      <c r="G72" s="13">
        <f>G71/Справочно!E$5*1000000</f>
        <v>0.46811319051844846</v>
      </c>
      <c r="H72" s="8">
        <f>H71/Справочно!F$5*1000000</f>
        <v>0</v>
      </c>
      <c r="I72" s="13">
        <f>I71/Справочно!G$5*1000000</f>
        <v>0.15213794895528393</v>
      </c>
      <c r="J72" s="8">
        <f>J71/Справочно!H$5*1000000</f>
        <v>0</v>
      </c>
      <c r="K72" s="8">
        <f>K71/Справочно!I$5*1000000</f>
        <v>0</v>
      </c>
      <c r="L72" s="13">
        <f>L71/Справочно!J$5*1000000</f>
        <v>0.20995547999024547</v>
      </c>
      <c r="M72" s="13">
        <f>M71/Справочно!K$5*1000000</f>
        <v>7.5814896414107019E-2</v>
      </c>
      <c r="N72" s="8">
        <f>N71/Справочно!L$5*1000000</f>
        <v>0</v>
      </c>
      <c r="O72" s="75" t="s">
        <v>135</v>
      </c>
      <c r="P72" s="70" t="s">
        <v>135</v>
      </c>
      <c r="Q72" s="70" t="s">
        <v>135</v>
      </c>
      <c r="R72" s="70" t="s">
        <v>135</v>
      </c>
      <c r="S72" s="70" t="s">
        <v>135</v>
      </c>
      <c r="T72" s="70" t="s">
        <v>135</v>
      </c>
      <c r="U72" s="70" t="s">
        <v>135</v>
      </c>
      <c r="V72" s="70" t="s">
        <v>135</v>
      </c>
      <c r="W72" s="118" t="s">
        <v>135</v>
      </c>
    </row>
    <row r="73" spans="1:23" ht="50.1" customHeight="1" x14ac:dyDescent="0.25">
      <c r="A73" s="335" t="s">
        <v>530</v>
      </c>
      <c r="B73" s="103" t="s">
        <v>74</v>
      </c>
      <c r="C73" s="125" t="s">
        <v>60</v>
      </c>
      <c r="D73" s="125" t="s">
        <v>75</v>
      </c>
      <c r="E73" s="125" t="s">
        <v>72</v>
      </c>
      <c r="F73" s="19">
        <f>F71/Справочно!D$7*100000</f>
        <v>0.11678701860901873</v>
      </c>
      <c r="G73" s="13">
        <f>G71/Справочно!E$7*100000</f>
        <v>2.3069647265093316</v>
      </c>
      <c r="H73" s="8">
        <f>H71/Справочно!F$7*100000</f>
        <v>0</v>
      </c>
      <c r="I73" s="13">
        <f>I71/Справочно!G$7*100000</f>
        <v>0.44660701485638232</v>
      </c>
      <c r="J73" s="8">
        <f>J71/Справочно!H$7*100000</f>
        <v>0</v>
      </c>
      <c r="K73" s="8">
        <f>K71/Справочно!I$7*100000</f>
        <v>0</v>
      </c>
      <c r="L73" s="13">
        <f>L71/Справочно!J$7*100000</f>
        <v>0.10998093480495157</v>
      </c>
      <c r="M73" s="13">
        <f>M71/Справочно!K$7*100000</f>
        <v>2.2926698530192288E-2</v>
      </c>
      <c r="N73" s="8">
        <f>N71/Справочно!L$7*100000</f>
        <v>0</v>
      </c>
      <c r="O73" s="75" t="s">
        <v>135</v>
      </c>
      <c r="P73" s="70" t="s">
        <v>135</v>
      </c>
      <c r="Q73" s="70" t="s">
        <v>135</v>
      </c>
      <c r="R73" s="70" t="s">
        <v>135</v>
      </c>
      <c r="S73" s="70" t="s">
        <v>135</v>
      </c>
      <c r="T73" s="70" t="s">
        <v>135</v>
      </c>
      <c r="U73" s="70" t="s">
        <v>135</v>
      </c>
      <c r="V73" s="70" t="s">
        <v>135</v>
      </c>
      <c r="W73" s="118" t="s">
        <v>135</v>
      </c>
    </row>
    <row r="74" spans="1:23" ht="75" customHeight="1" x14ac:dyDescent="0.25">
      <c r="A74" s="10" t="s">
        <v>268</v>
      </c>
      <c r="B74" s="28" t="s">
        <v>533</v>
      </c>
      <c r="C74" s="39" t="s">
        <v>60</v>
      </c>
      <c r="D74" s="39" t="s">
        <v>61</v>
      </c>
      <c r="E74" s="39" t="s">
        <v>62</v>
      </c>
      <c r="F74" s="17">
        <v>193937</v>
      </c>
      <c r="G74" s="54">
        <v>60766</v>
      </c>
      <c r="H74" s="54">
        <v>22968</v>
      </c>
      <c r="I74" s="54">
        <v>19059</v>
      </c>
      <c r="J74" s="54">
        <v>5883</v>
      </c>
      <c r="K74" s="54">
        <v>36967</v>
      </c>
      <c r="L74" s="54">
        <v>18493</v>
      </c>
      <c r="M74" s="54">
        <v>20061</v>
      </c>
      <c r="N74" s="54">
        <v>9740</v>
      </c>
      <c r="O74" s="17">
        <v>195458</v>
      </c>
      <c r="P74" s="55">
        <v>59637</v>
      </c>
      <c r="Q74" s="55">
        <v>22181</v>
      </c>
      <c r="R74" s="55">
        <v>19529</v>
      </c>
      <c r="S74" s="55">
        <v>5947</v>
      </c>
      <c r="T74" s="55">
        <v>36589</v>
      </c>
      <c r="U74" s="55">
        <v>18261</v>
      </c>
      <c r="V74" s="55">
        <v>22905</v>
      </c>
      <c r="W74" s="122">
        <v>10409</v>
      </c>
    </row>
    <row r="75" spans="1:23" ht="75" customHeight="1" x14ac:dyDescent="0.25">
      <c r="A75" s="10" t="s">
        <v>122</v>
      </c>
      <c r="B75" s="39" t="s">
        <v>70</v>
      </c>
      <c r="C75" s="38" t="s">
        <v>60</v>
      </c>
      <c r="D75" s="38" t="s">
        <v>71</v>
      </c>
      <c r="E75" s="38" t="s">
        <v>72</v>
      </c>
      <c r="F75" s="114">
        <f>F74/Справочно!D$5*1000000</f>
        <v>1674.9316416693889</v>
      </c>
      <c r="G75" s="113">
        <f>G74/Справочно!E$5*1000000</f>
        <v>1896.3577423362692</v>
      </c>
      <c r="H75" s="113">
        <f>H74/Справочно!F$5*1000000</f>
        <v>2037.2336198185722</v>
      </c>
      <c r="I75" s="113">
        <f>I74/Справочно!G$5*1000000</f>
        <v>1449.7985845693781</v>
      </c>
      <c r="J75" s="113">
        <f>J74/Справочно!H$5*1000000</f>
        <v>804.463645094105</v>
      </c>
      <c r="K75" s="113">
        <f>K74/Справочно!I$5*1000000</f>
        <v>1603.8250579020457</v>
      </c>
      <c r="L75" s="113">
        <f>L74/Справочно!J$5*1000000</f>
        <v>1941.3533457298047</v>
      </c>
      <c r="M75" s="113">
        <f>M74/Справочно!K$5*1000000</f>
        <v>1520.9226369634011</v>
      </c>
      <c r="N75" s="113">
        <f>N74/Справочно!L$5*1000000</f>
        <v>1559.3148812271136</v>
      </c>
      <c r="O75" s="114">
        <f>O74/Справочно!M$5*1000000</f>
        <v>1679.5067269375099</v>
      </c>
      <c r="P75" s="113">
        <f>P74/Справочно!N$5*1000000</f>
        <v>1849.0263490517884</v>
      </c>
      <c r="Q75" s="113">
        <f>Q74/Справочно!O$5*1000000</f>
        <v>1958.8582367202596</v>
      </c>
      <c r="R75" s="113">
        <f>R74/Справочно!P$5*1000000</f>
        <v>1485.6524874047798</v>
      </c>
      <c r="S75" s="113">
        <f>S74/Справочно!Q$5*1000000</f>
        <v>817.07989631727378</v>
      </c>
      <c r="T75" s="113">
        <f>T74/Справочно!R$5*1000000</f>
        <v>1574.3409574423226</v>
      </c>
      <c r="U75" s="113">
        <f>U74/Справочно!S$5*1000000</f>
        <v>1909.9848140465938</v>
      </c>
      <c r="V75" s="113">
        <f>V74/Справочно!T$5*1000000</f>
        <v>1723.5611142941118</v>
      </c>
      <c r="W75" s="117">
        <f>W74/Справочно!U$5*1000000</f>
        <v>1655.591482284821</v>
      </c>
    </row>
    <row r="76" spans="1:23" ht="50.1" customHeight="1" x14ac:dyDescent="0.25">
      <c r="A76" s="10" t="s">
        <v>123</v>
      </c>
      <c r="B76" s="39" t="s">
        <v>74</v>
      </c>
      <c r="C76" s="38" t="s">
        <v>60</v>
      </c>
      <c r="D76" s="38" t="s">
        <v>75</v>
      </c>
      <c r="E76" s="38" t="s">
        <v>72</v>
      </c>
      <c r="F76" s="114">
        <f>F74/Справочно!D$7*100000</f>
        <v>1132.4662013988632</v>
      </c>
      <c r="G76" s="113">
        <f>G74/Справочно!E$7*100000</f>
        <v>9345.6679047377365</v>
      </c>
      <c r="H76" s="113">
        <f>H74/Справочно!F$7*100000</f>
        <v>1361.4926625930957</v>
      </c>
      <c r="I76" s="113">
        <f>I74/Справочно!G$7*100000</f>
        <v>4255.9415480738962</v>
      </c>
      <c r="J76" s="113">
        <f>J74/Справочно!H$7*100000</f>
        <v>3451.6747927410984</v>
      </c>
      <c r="K76" s="113">
        <f>K74/Справочно!I$7*100000</f>
        <v>3564.8882567082137</v>
      </c>
      <c r="L76" s="113">
        <f>L74/Справочно!J$7*100000</f>
        <v>1016.9387136739846</v>
      </c>
      <c r="M76" s="113">
        <f>M74/Справочно!K$7*100000</f>
        <v>459.93249921418749</v>
      </c>
      <c r="N76" s="113">
        <f>N74/Справочно!L$7*100000</f>
        <v>140.09238330369195</v>
      </c>
      <c r="O76" s="114">
        <f>O74/Справочно!M$7*100000</f>
        <v>1141.3478541640791</v>
      </c>
      <c r="P76" s="113">
        <f>P74/Справочно!N$7*100000</f>
        <v>9172.0303596558006</v>
      </c>
      <c r="Q76" s="113">
        <f>Q74/Справочно!O$7*100000</f>
        <v>1314.8410287781894</v>
      </c>
      <c r="R76" s="113">
        <f>R74/Справочно!P$7*100000</f>
        <v>4360.8941965651456</v>
      </c>
      <c r="S76" s="113">
        <f>S74/Справочно!Q$7*100000</f>
        <v>3489.224883976085</v>
      </c>
      <c r="T76" s="113">
        <f>T74/Справочно!R$7*100000</f>
        <v>3528.4360760866948</v>
      </c>
      <c r="U76" s="113">
        <f>U74/Справочно!S$7*100000</f>
        <v>1004.1809252366103</v>
      </c>
      <c r="V76" s="113">
        <f>V74/Справочно!T$7*100000</f>
        <v>525.1360298340544</v>
      </c>
      <c r="W76" s="117">
        <f>W74/Справочно!U$7*100000</f>
        <v>149.71474515483877</v>
      </c>
    </row>
    <row r="77" spans="1:23" ht="125.1" customHeight="1" x14ac:dyDescent="0.25">
      <c r="A77" s="10" t="s">
        <v>249</v>
      </c>
      <c r="B77" s="39" t="s">
        <v>117</v>
      </c>
      <c r="C77" s="38" t="s">
        <v>60</v>
      </c>
      <c r="D77" s="38" t="s">
        <v>118</v>
      </c>
      <c r="E77" s="38" t="s">
        <v>62</v>
      </c>
      <c r="F77" s="19">
        <v>16.87352078252216</v>
      </c>
      <c r="G77" s="68">
        <v>36.318006780107297</v>
      </c>
      <c r="H77" s="68">
        <v>44.300766283524908</v>
      </c>
      <c r="I77" s="68">
        <v>2.5184951991185267</v>
      </c>
      <c r="J77" s="87" t="s">
        <v>132</v>
      </c>
      <c r="K77" s="87" t="s">
        <v>132</v>
      </c>
      <c r="L77" s="87" t="s">
        <v>132</v>
      </c>
      <c r="M77" s="87" t="s">
        <v>132</v>
      </c>
      <c r="N77" s="87" t="s">
        <v>132</v>
      </c>
      <c r="O77" s="19">
        <v>16.520684750688126</v>
      </c>
      <c r="P77" s="68">
        <v>36.819424182973663</v>
      </c>
      <c r="Q77" s="68">
        <v>43.465127812091431</v>
      </c>
      <c r="R77" s="68">
        <v>3.5434482052332426</v>
      </c>
      <c r="S77" s="59" t="s">
        <v>132</v>
      </c>
      <c r="T77" s="59" t="s">
        <v>132</v>
      </c>
      <c r="U77" s="59" t="s">
        <v>132</v>
      </c>
      <c r="V77" s="59" t="s">
        <v>132</v>
      </c>
      <c r="W77" s="123" t="s">
        <v>132</v>
      </c>
    </row>
    <row r="78" spans="1:23" ht="75" customHeight="1" x14ac:dyDescent="0.25">
      <c r="A78" s="10" t="s">
        <v>269</v>
      </c>
      <c r="B78" s="28" t="s">
        <v>534</v>
      </c>
      <c r="C78" s="38" t="s">
        <v>60</v>
      </c>
      <c r="D78" s="38" t="s">
        <v>61</v>
      </c>
      <c r="E78" s="38" t="s">
        <v>62</v>
      </c>
      <c r="F78" s="17">
        <v>124590</v>
      </c>
      <c r="G78" s="54">
        <v>35746</v>
      </c>
      <c r="H78" s="54">
        <v>13218</v>
      </c>
      <c r="I78" s="54">
        <v>13259</v>
      </c>
      <c r="J78" s="54">
        <v>4281</v>
      </c>
      <c r="K78" s="54">
        <v>23226</v>
      </c>
      <c r="L78" s="54">
        <v>12914</v>
      </c>
      <c r="M78" s="54">
        <v>14811</v>
      </c>
      <c r="N78" s="54">
        <v>7135</v>
      </c>
      <c r="O78" s="17">
        <v>131812</v>
      </c>
      <c r="P78" s="54">
        <v>38172</v>
      </c>
      <c r="Q78" s="54">
        <v>14016</v>
      </c>
      <c r="R78" s="54">
        <v>14208</v>
      </c>
      <c r="S78" s="54">
        <v>4394</v>
      </c>
      <c r="T78" s="54">
        <v>23976</v>
      </c>
      <c r="U78" s="54">
        <v>13527</v>
      </c>
      <c r="V78" s="54">
        <v>15834</v>
      </c>
      <c r="W78" s="76">
        <v>7685</v>
      </c>
    </row>
    <row r="79" spans="1:23" ht="75" customHeight="1" x14ac:dyDescent="0.25">
      <c r="A79" s="10" t="s">
        <v>124</v>
      </c>
      <c r="B79" s="39" t="s">
        <v>70</v>
      </c>
      <c r="C79" s="38" t="s">
        <v>60</v>
      </c>
      <c r="D79" s="38" t="s">
        <v>71</v>
      </c>
      <c r="E79" s="38" t="s">
        <v>72</v>
      </c>
      <c r="F79" s="114">
        <f>F78/Справочно!D$5*1000000</f>
        <v>1076.0181565951273</v>
      </c>
      <c r="G79" s="113">
        <f>G78/Справочно!E$5*1000000</f>
        <v>1115.5449405514973</v>
      </c>
      <c r="H79" s="113">
        <f>H78/Справочно!F$5*1000000</f>
        <v>1172.420497507919</v>
      </c>
      <c r="I79" s="113">
        <f>I78/Справочно!G$5*1000000</f>
        <v>1008.5985325990548</v>
      </c>
      <c r="J79" s="113">
        <f>J78/Справочно!H$5*1000000</f>
        <v>585.40011297770923</v>
      </c>
      <c r="K79" s="113">
        <f>K78/Справочно!I$5*1000000</f>
        <v>1007.6674005148623</v>
      </c>
      <c r="L79" s="113">
        <f>L78/Справочно!J$5*1000000</f>
        <v>1355.6825342970151</v>
      </c>
      <c r="M79" s="113">
        <f>M78/Справочно!K$5*1000000</f>
        <v>1122.8944307893391</v>
      </c>
      <c r="N79" s="113">
        <f>N78/Справочно!L$5*1000000</f>
        <v>1142.2701927675005</v>
      </c>
      <c r="O79" s="114">
        <f>O78/Справочно!M$5*1000000</f>
        <v>1132.6174456460571</v>
      </c>
      <c r="P79" s="113">
        <f>P78/Справочно!N$5*1000000</f>
        <v>1183.5108036287013</v>
      </c>
      <c r="Q79" s="113">
        <f>Q78/Справочно!O$5*1000000</f>
        <v>1237.7871622501762</v>
      </c>
      <c r="R79" s="113">
        <f>R78/Справочно!P$5*1000000</f>
        <v>1080.86182298362</v>
      </c>
      <c r="S79" s="113">
        <f>S78/Справочно!Q$5*1000000</f>
        <v>603.70759448765773</v>
      </c>
      <c r="T79" s="113">
        <f>T78/Справочно!R$5*1000000</f>
        <v>1031.6324249265388</v>
      </c>
      <c r="U79" s="113">
        <f>U78/Справочно!S$5*1000000</f>
        <v>1414.8384305135685</v>
      </c>
      <c r="V79" s="113">
        <f>V78/Справочно!T$5*1000000</f>
        <v>1191.4807545834083</v>
      </c>
      <c r="W79" s="117">
        <f>W78/Справочно!U$5*1000000</f>
        <v>1222.3288059716449</v>
      </c>
    </row>
    <row r="80" spans="1:23" ht="50.1" customHeight="1" x14ac:dyDescent="0.25">
      <c r="A80" s="10" t="s">
        <v>125</v>
      </c>
      <c r="B80" s="39" t="s">
        <v>74</v>
      </c>
      <c r="C80" s="38" t="s">
        <v>60</v>
      </c>
      <c r="D80" s="38" t="s">
        <v>75</v>
      </c>
      <c r="E80" s="38" t="s">
        <v>72</v>
      </c>
      <c r="F80" s="114">
        <f>F78/Справочно!D$7*100000</f>
        <v>727.52473242488213</v>
      </c>
      <c r="G80" s="113">
        <f>G78/Справочно!E$7*100000</f>
        <v>5497.6507409201713</v>
      </c>
      <c r="H80" s="113">
        <f>H78/Справочно!F$7*100000</f>
        <v>783.53404798657004</v>
      </c>
      <c r="I80" s="113">
        <f>I78/Справочно!G$7*100000</f>
        <v>2960.7812049903869</v>
      </c>
      <c r="J80" s="113">
        <f>J78/Справочно!H$7*100000</f>
        <v>2511.7490715153222</v>
      </c>
      <c r="K80" s="113">
        <f>K78/Справочно!I$7*100000</f>
        <v>2239.7839870777984</v>
      </c>
      <c r="L80" s="113">
        <f>L78/Справочно!J$7*100000</f>
        <v>710.14689603557224</v>
      </c>
      <c r="M80" s="113">
        <f>M78/Справочно!K$7*100000</f>
        <v>339.56733193067799</v>
      </c>
      <c r="N80" s="113">
        <f>N78/Справочно!L$7*100000</f>
        <v>102.6241432106614</v>
      </c>
      <c r="O80" s="114">
        <f>O78/Справочно!M$7*100000</f>
        <v>769.6965248445988</v>
      </c>
      <c r="P80" s="113">
        <f>P78/Справочно!N$7*100000</f>
        <v>5870.7638360209476</v>
      </c>
      <c r="Q80" s="113">
        <f>Q78/Справочно!O$7*100000</f>
        <v>830.8377376743656</v>
      </c>
      <c r="R80" s="113">
        <f>R78/Справочно!P$7*100000</f>
        <v>3172.6962335397402</v>
      </c>
      <c r="S80" s="113">
        <f>S78/Справочно!Q$7*100000</f>
        <v>2578.0484513520969</v>
      </c>
      <c r="T80" s="113">
        <f>T78/Справочно!R$7*100000</f>
        <v>2312.1097422792254</v>
      </c>
      <c r="U80" s="113">
        <f>U78/Справочно!S$7*100000</f>
        <v>743.85605255328983</v>
      </c>
      <c r="V80" s="113">
        <f>V78/Справочно!T$7*100000</f>
        <v>363.02134452706468</v>
      </c>
      <c r="W80" s="117">
        <f>W78/Справочно!U$7*100000</f>
        <v>110.53490407483292</v>
      </c>
    </row>
    <row r="81" spans="1:23" ht="75" customHeight="1" x14ac:dyDescent="0.25">
      <c r="A81" s="10" t="s">
        <v>270</v>
      </c>
      <c r="B81" s="28" t="s">
        <v>535</v>
      </c>
      <c r="C81" s="38" t="s">
        <v>60</v>
      </c>
      <c r="D81" s="38" t="s">
        <v>61</v>
      </c>
      <c r="E81" s="38" t="s">
        <v>62</v>
      </c>
      <c r="F81" s="17">
        <v>145707</v>
      </c>
      <c r="G81" s="54">
        <v>47093</v>
      </c>
      <c r="H81" s="54">
        <v>17354</v>
      </c>
      <c r="I81" s="54">
        <v>13820</v>
      </c>
      <c r="J81" s="54">
        <v>4435</v>
      </c>
      <c r="K81" s="54">
        <v>27990</v>
      </c>
      <c r="L81" s="54">
        <v>12980</v>
      </c>
      <c r="M81" s="54">
        <v>15159</v>
      </c>
      <c r="N81" s="54">
        <v>6876</v>
      </c>
      <c r="O81" s="17">
        <v>138854</v>
      </c>
      <c r="P81" s="54">
        <v>43325</v>
      </c>
      <c r="Q81" s="54">
        <v>15699</v>
      </c>
      <c r="R81" s="54">
        <v>13186</v>
      </c>
      <c r="S81" s="54">
        <v>4164</v>
      </c>
      <c r="T81" s="54">
        <v>26205</v>
      </c>
      <c r="U81" s="54">
        <v>11994</v>
      </c>
      <c r="V81" s="54">
        <v>17228</v>
      </c>
      <c r="W81" s="76">
        <v>7053</v>
      </c>
    </row>
    <row r="82" spans="1:23" s="119" customFormat="1" ht="75" customHeight="1" x14ac:dyDescent="0.25">
      <c r="A82" s="10" t="s">
        <v>250</v>
      </c>
      <c r="B82" s="39" t="s">
        <v>70</v>
      </c>
      <c r="C82" s="38" t="s">
        <v>60</v>
      </c>
      <c r="D82" s="38" t="s">
        <v>71</v>
      </c>
      <c r="E82" s="38" t="s">
        <v>72</v>
      </c>
      <c r="F82" s="114">
        <f>F81/Справочно!D$5*1000000</f>
        <v>1258.3945544827529</v>
      </c>
      <c r="G82" s="113">
        <f>G81/Справочно!E$5*1000000</f>
        <v>1469.6569654056864</v>
      </c>
      <c r="H82" s="113">
        <f>H81/Справочно!F$5*1000000</f>
        <v>1539.2786589311868</v>
      </c>
      <c r="I82" s="113">
        <f>I81/Справочно!G$5*1000000</f>
        <v>1051.2732272810119</v>
      </c>
      <c r="J82" s="113">
        <f>J81/Справочно!H$5*1000000</f>
        <v>606.45865476667609</v>
      </c>
      <c r="K82" s="113">
        <f>K81/Справочно!I$5*1000000</f>
        <v>1214.3550564200034</v>
      </c>
      <c r="L82" s="113">
        <f>L81/Справочно!J$5*1000000</f>
        <v>1362.611065136693</v>
      </c>
      <c r="M82" s="113">
        <f>M81/Справочно!K$5*1000000</f>
        <v>1149.2780147414485</v>
      </c>
      <c r="N82" s="113">
        <f>N81/Справочно!L$5*1000000</f>
        <v>1100.8058648170054</v>
      </c>
      <c r="O82" s="114">
        <f>O81/Справочно!M$5*1000000</f>
        <v>1193.1270506307287</v>
      </c>
      <c r="P82" s="113">
        <f>P81/Справочно!N$5*1000000</f>
        <v>1343.2779410880617</v>
      </c>
      <c r="Q82" s="113">
        <f>Q81/Справочно!O$5*1000000</f>
        <v>1386.4169991556448</v>
      </c>
      <c r="R82" s="113">
        <f>R81/Справочно!P$5*1000000</f>
        <v>1003.1140201197924</v>
      </c>
      <c r="S82" s="113">
        <f>S81/Справочно!Q$5*1000000</f>
        <v>572.10706041115316</v>
      </c>
      <c r="T82" s="113">
        <f>T81/Справочно!R$5*1000000</f>
        <v>1127.5411951618262</v>
      </c>
      <c r="U82" s="113">
        <f>U81/Справочно!S$5*1000000</f>
        <v>1254.496350674927</v>
      </c>
      <c r="V82" s="113">
        <f>V81/Справочно!T$5*1000000</f>
        <v>1296.3768119213692</v>
      </c>
      <c r="W82" s="117">
        <f>W81/Справочно!U$5*1000000</f>
        <v>1121.8067753439182</v>
      </c>
    </row>
    <row r="83" spans="1:23" s="119" customFormat="1" ht="50.1" customHeight="1" x14ac:dyDescent="0.25">
      <c r="A83" s="10" t="s">
        <v>251</v>
      </c>
      <c r="B83" s="39" t="s">
        <v>74</v>
      </c>
      <c r="C83" s="38" t="s">
        <v>60</v>
      </c>
      <c r="D83" s="38" t="s">
        <v>75</v>
      </c>
      <c r="E83" s="38" t="s">
        <v>72</v>
      </c>
      <c r="F83" s="114">
        <f>F81/Справочно!D$7*100000</f>
        <v>850.83430602321459</v>
      </c>
      <c r="G83" s="113">
        <f>G81/Справочно!E$7*100000</f>
        <v>7242.7926577002645</v>
      </c>
      <c r="H83" s="113">
        <f>H81/Справочно!F$7*100000</f>
        <v>1028.7070561929895</v>
      </c>
      <c r="I83" s="113">
        <f>I81/Справочно!G$7*100000</f>
        <v>3086.0544726576022</v>
      </c>
      <c r="J83" s="113">
        <f>J81/Справочно!H$7*100000</f>
        <v>2602.1039785495104</v>
      </c>
      <c r="K83" s="113">
        <f>K81/Справочно!I$7*100000</f>
        <v>2699.197184117264</v>
      </c>
      <c r="L83" s="113">
        <f>L81/Справочно!J$7*100000</f>
        <v>713.77626688413557</v>
      </c>
      <c r="M83" s="113">
        <f>M81/Справочно!K$7*100000</f>
        <v>347.54582301918487</v>
      </c>
      <c r="N83" s="113">
        <f>N81/Справочно!L$7*100000</f>
        <v>98.898894003715171</v>
      </c>
      <c r="O83" s="114">
        <f>O81/Справочно!M$7*100000</f>
        <v>810.81723409683423</v>
      </c>
      <c r="P83" s="113">
        <f>P81/Справочно!N$7*100000</f>
        <v>6663.2831184011202</v>
      </c>
      <c r="Q83" s="113">
        <f>Q81/Справочно!O$7*100000</f>
        <v>930.60228622644604</v>
      </c>
      <c r="R83" s="113">
        <f>R81/Справочно!P$7*100000</f>
        <v>2944.480048948129</v>
      </c>
      <c r="S83" s="113">
        <f>S81/Справочно!Q$7*100000</f>
        <v>2443.1028109763611</v>
      </c>
      <c r="T83" s="113">
        <f>T81/Справочно!R$7*100000</f>
        <v>2527.0618867378676</v>
      </c>
      <c r="U83" s="113">
        <f>U81/Справочно!S$7*100000</f>
        <v>659.5556660252945</v>
      </c>
      <c r="V83" s="113">
        <f>V81/Справочно!T$7*100000</f>
        <v>394.98116227815279</v>
      </c>
      <c r="W83" s="117">
        <f>W81/Справочно!U$7*100000</f>
        <v>101.44472068182128</v>
      </c>
    </row>
    <row r="84" spans="1:23" ht="99.95" customHeight="1" x14ac:dyDescent="0.25">
      <c r="A84" s="108" t="s">
        <v>271</v>
      </c>
      <c r="B84" s="28" t="s">
        <v>536</v>
      </c>
      <c r="C84" s="38" t="s">
        <v>60</v>
      </c>
      <c r="D84" s="38" t="s">
        <v>61</v>
      </c>
      <c r="E84" s="38" t="s">
        <v>62</v>
      </c>
      <c r="F84" s="17">
        <v>5985</v>
      </c>
      <c r="G84" s="54">
        <v>1983</v>
      </c>
      <c r="H84" s="54">
        <v>1079</v>
      </c>
      <c r="I84" s="54">
        <v>311</v>
      </c>
      <c r="J84" s="54">
        <v>17</v>
      </c>
      <c r="K84" s="54">
        <v>1224</v>
      </c>
      <c r="L84" s="54">
        <v>483</v>
      </c>
      <c r="M84" s="54">
        <v>254</v>
      </c>
      <c r="N84" s="54">
        <v>634</v>
      </c>
      <c r="O84" s="17">
        <v>7039</v>
      </c>
      <c r="P84" s="54">
        <v>2283</v>
      </c>
      <c r="Q84" s="54">
        <v>1359</v>
      </c>
      <c r="R84" s="54">
        <v>473</v>
      </c>
      <c r="S84" s="54">
        <v>66</v>
      </c>
      <c r="T84" s="54">
        <v>1381</v>
      </c>
      <c r="U84" s="54">
        <v>562</v>
      </c>
      <c r="V84" s="54">
        <v>275</v>
      </c>
      <c r="W84" s="76">
        <v>640</v>
      </c>
    </row>
    <row r="85" spans="1:23" ht="75" customHeight="1" x14ac:dyDescent="0.25">
      <c r="A85" s="10" t="s">
        <v>207</v>
      </c>
      <c r="B85" s="39" t="s">
        <v>70</v>
      </c>
      <c r="C85" s="38" t="s">
        <v>60</v>
      </c>
      <c r="D85" s="38" t="s">
        <v>71</v>
      </c>
      <c r="E85" s="38" t="s">
        <v>72</v>
      </c>
      <c r="F85" s="114">
        <f>F84/Справочно!D$5*1000000</f>
        <v>51.689290209662389</v>
      </c>
      <c r="G85" s="113">
        <f>G84/Справочно!E$5*1000000</f>
        <v>61.884563786538891</v>
      </c>
      <c r="H85" s="113">
        <f>H84/Справочно!F$5*1000000</f>
        <v>95.705985535712259</v>
      </c>
      <c r="I85" s="113">
        <f>I84/Справочно!G$5*1000000</f>
        <v>23.657451062546649</v>
      </c>
      <c r="J85" s="113">
        <f>J84/Справочно!H$5*1000000</f>
        <v>2.324644223457383</v>
      </c>
      <c r="K85" s="113">
        <f>K84/Справочно!I$5*1000000</f>
        <v>53.103629476887598</v>
      </c>
      <c r="L85" s="113">
        <f>L84/Справочно!J$5*1000000</f>
        <v>50.70424841764428</v>
      </c>
      <c r="M85" s="113">
        <f>M84/Справочно!K$5*1000000</f>
        <v>19.256983689183187</v>
      </c>
      <c r="N85" s="113">
        <f>N84/Справочно!L$5*1000000</f>
        <v>101.49955181704209</v>
      </c>
      <c r="O85" s="114">
        <f>O84/Справочно!M$5*1000000</f>
        <v>60.483826964939432</v>
      </c>
      <c r="P85" s="113">
        <f>P84/Справочно!N$5*1000000</f>
        <v>70.783693929695204</v>
      </c>
      <c r="Q85" s="113">
        <f>Q84/Справочно!O$5*1000000</f>
        <v>120.01660627126067</v>
      </c>
      <c r="R85" s="113">
        <f>R84/Справочно!P$5*1000000</f>
        <v>35.983082930127544</v>
      </c>
      <c r="S85" s="113">
        <f>S84/Справочно!Q$5*1000000</f>
        <v>9.067979343692631</v>
      </c>
      <c r="T85" s="113">
        <f>T84/Справочно!R$5*1000000</f>
        <v>59.421270388035957</v>
      </c>
      <c r="U85" s="113">
        <f>U84/Справочно!S$5*1000000</f>
        <v>58.781636574896538</v>
      </c>
      <c r="V85" s="113">
        <f>V84/Справочно!T$5*1000000</f>
        <v>20.693268126211777</v>
      </c>
      <c r="W85" s="117">
        <f>W84/Справочно!U$5*1000000</f>
        <v>101.79446139516627</v>
      </c>
    </row>
    <row r="86" spans="1:23" ht="50.1" customHeight="1" x14ac:dyDescent="0.25">
      <c r="A86" s="10" t="s">
        <v>208</v>
      </c>
      <c r="B86" s="39" t="s">
        <v>74</v>
      </c>
      <c r="C86" s="38" t="s">
        <v>60</v>
      </c>
      <c r="D86" s="38" t="s">
        <v>75</v>
      </c>
      <c r="E86" s="38" t="s">
        <v>72</v>
      </c>
      <c r="F86" s="114">
        <f>F84/Справочно!D$7*100000</f>
        <v>34.948515318748854</v>
      </c>
      <c r="G86" s="113">
        <f>G84/Справочно!E$7*100000</f>
        <v>304.98073684453368</v>
      </c>
      <c r="H86" s="113">
        <f>H84/Справочно!F$7*100000</f>
        <v>63.960753349788845</v>
      </c>
      <c r="I86" s="113">
        <f>I84/Справочно!G$7*100000</f>
        <v>69.447390810167448</v>
      </c>
      <c r="J86" s="113">
        <f>J84/Справочно!H$7*100000</f>
        <v>9.9742429842935003</v>
      </c>
      <c r="K86" s="113">
        <f>K84/Справочно!I$7*100000</f>
        <v>118.03563248872925</v>
      </c>
      <c r="L86" s="113">
        <f>L84/Справочно!J$7*100000</f>
        <v>26.560395755395799</v>
      </c>
      <c r="M86" s="113">
        <f>M84/Справочно!K$7*100000</f>
        <v>5.8233814266688411</v>
      </c>
      <c r="N86" s="113">
        <f>N84/Справочно!L$7*100000</f>
        <v>9.1189497961540766</v>
      </c>
      <c r="O86" s="114">
        <f>O84/Справочно!M$7*100000</f>
        <v>41.10319119944414</v>
      </c>
      <c r="P86" s="113">
        <f>P84/Справочно!N$7*100000</f>
        <v>351.12003137472027</v>
      </c>
      <c r="Q86" s="113">
        <f>Q84/Справочно!O$7*100000</f>
        <v>80.558539205155753</v>
      </c>
      <c r="R86" s="113">
        <f>R84/Справочно!P$7*100000</f>
        <v>105.62255901353443</v>
      </c>
      <c r="S86" s="113">
        <f>S84/Справочно!Q$7*100000</f>
        <v>38.723531586080654</v>
      </c>
      <c r="T86" s="113">
        <f>T84/Справочно!R$7*100000</f>
        <v>133.17582391089468</v>
      </c>
      <c r="U86" s="113">
        <f>U84/Справочно!S$7*100000</f>
        <v>30.90464268019139</v>
      </c>
      <c r="V86" s="113">
        <f>V84/Справочно!T$7*100000</f>
        <v>6.3048420958028792</v>
      </c>
      <c r="W86" s="117">
        <f>W84/Справочно!U$7*100000</f>
        <v>9.2052490055814005</v>
      </c>
    </row>
    <row r="87" spans="1:23" ht="125.1" customHeight="1" x14ac:dyDescent="0.25">
      <c r="A87" s="10" t="s">
        <v>252</v>
      </c>
      <c r="B87" s="39" t="s">
        <v>119</v>
      </c>
      <c r="C87" s="38" t="s">
        <v>60</v>
      </c>
      <c r="D87" s="38" t="s">
        <v>118</v>
      </c>
      <c r="E87" s="38" t="s">
        <v>62</v>
      </c>
      <c r="F87" s="19">
        <v>27.418546365914786</v>
      </c>
      <c r="G87" s="68">
        <v>44.93192133131619</v>
      </c>
      <c r="H87" s="68">
        <v>69.230769230769226</v>
      </c>
      <c r="I87" s="68">
        <v>0.96463022508038598</v>
      </c>
      <c r="J87" s="86" t="s">
        <v>132</v>
      </c>
      <c r="K87" s="86" t="s">
        <v>132</v>
      </c>
      <c r="L87" s="86" t="s">
        <v>132</v>
      </c>
      <c r="M87" s="86" t="s">
        <v>132</v>
      </c>
      <c r="N87" s="86" t="s">
        <v>132</v>
      </c>
      <c r="O87" s="19">
        <v>26.466827674385566</v>
      </c>
      <c r="P87" s="68">
        <v>41.874726237406925</v>
      </c>
      <c r="Q87" s="68">
        <v>65.562913907284766</v>
      </c>
      <c r="R87" s="68">
        <v>3.382663847780127</v>
      </c>
      <c r="S87" s="59" t="s">
        <v>132</v>
      </c>
      <c r="T87" s="59" t="s">
        <v>132</v>
      </c>
      <c r="U87" s="59" t="s">
        <v>132</v>
      </c>
      <c r="V87" s="59" t="s">
        <v>132</v>
      </c>
      <c r="W87" s="123" t="s">
        <v>132</v>
      </c>
    </row>
    <row r="88" spans="1:23" ht="77.25" customHeight="1" x14ac:dyDescent="0.25">
      <c r="A88" s="108" t="s">
        <v>272</v>
      </c>
      <c r="B88" s="28" t="s">
        <v>537</v>
      </c>
      <c r="C88" s="39" t="s">
        <v>60</v>
      </c>
      <c r="D88" s="39" t="s">
        <v>61</v>
      </c>
      <c r="E88" s="39" t="s">
        <v>227</v>
      </c>
      <c r="F88" s="17">
        <v>142518</v>
      </c>
      <c r="G88" s="54">
        <v>28524</v>
      </c>
      <c r="H88" s="54">
        <v>15488</v>
      </c>
      <c r="I88" s="54">
        <v>24256</v>
      </c>
      <c r="J88" s="54">
        <v>12241</v>
      </c>
      <c r="K88" s="54">
        <v>22211</v>
      </c>
      <c r="L88" s="54">
        <v>12735</v>
      </c>
      <c r="M88" s="54">
        <v>20025</v>
      </c>
      <c r="N88" s="54">
        <v>7038</v>
      </c>
      <c r="O88" s="96">
        <v>232606</v>
      </c>
      <c r="P88" s="107">
        <v>54340</v>
      </c>
      <c r="Q88" s="54">
        <v>18279</v>
      </c>
      <c r="R88" s="54">
        <v>35375</v>
      </c>
      <c r="S88" s="54">
        <v>44626</v>
      </c>
      <c r="T88" s="54">
        <v>32231</v>
      </c>
      <c r="U88" s="54">
        <v>13981</v>
      </c>
      <c r="V88" s="54">
        <v>21842</v>
      </c>
      <c r="W88" s="76">
        <v>11932</v>
      </c>
    </row>
    <row r="89" spans="1:23" ht="75" customHeight="1" x14ac:dyDescent="0.25">
      <c r="A89" s="10" t="s">
        <v>253</v>
      </c>
      <c r="B89" s="39" t="s">
        <v>70</v>
      </c>
      <c r="C89" s="38" t="s">
        <v>60</v>
      </c>
      <c r="D89" s="38" t="s">
        <v>71</v>
      </c>
      <c r="E89" s="38" t="s">
        <v>121</v>
      </c>
      <c r="F89" s="114">
        <f>F88/Справочно!D$5*1000000</f>
        <v>1230.8528424562512</v>
      </c>
      <c r="G89" s="113">
        <f>G88/Справочно!E$5*1000000</f>
        <v>890.1640430898816</v>
      </c>
      <c r="H89" s="113">
        <f>H88/Справочно!F$5*1000000</f>
        <v>1373.7667321381941</v>
      </c>
      <c r="I89" s="113">
        <f>I88/Справочно!G$5*1000000</f>
        <v>1845.1290449296832</v>
      </c>
      <c r="J89" s="113">
        <f>J88/Справочно!H$5*1000000</f>
        <v>1673.8805846671662</v>
      </c>
      <c r="K89" s="113">
        <f>K88/Справочно!I$5*1000000</f>
        <v>963.63130254178964</v>
      </c>
      <c r="L89" s="113">
        <f>L88/Справочно!J$5*1000000</f>
        <v>1336.891518837888</v>
      </c>
      <c r="M89" s="113">
        <f>M88/Справочно!K$5*1000000</f>
        <v>1518.1933006924933</v>
      </c>
      <c r="N89" s="113">
        <f>N88/Справочно!L$5*1000000</f>
        <v>1126.7410815273538</v>
      </c>
      <c r="O89" s="114">
        <f>O88/Справочно!M$5*1000000</f>
        <v>1998.7073526078568</v>
      </c>
      <c r="P89" s="113">
        <f>P88/Справочно!N$5*1000000</f>
        <v>1684.7945370738666</v>
      </c>
      <c r="Q89" s="113">
        <f>Q88/Справочно!O$5*1000000</f>
        <v>1614.263094946559</v>
      </c>
      <c r="R89" s="113">
        <f>R88/Справочно!P$5*1000000</f>
        <v>2691.1238026496026</v>
      </c>
      <c r="S89" s="113">
        <f>S88/Справочно!Q$5*1000000</f>
        <v>6131.327972600413</v>
      </c>
      <c r="T89" s="113">
        <f>T88/Справочно!R$5*1000000</f>
        <v>1386.8261881801498</v>
      </c>
      <c r="U89" s="113">
        <f>U88/Справочно!S$5*1000000</f>
        <v>1462.3239518747839</v>
      </c>
      <c r="V89" s="113">
        <f>V88/Справочно!T$5*1000000</f>
        <v>1643.5722269553369</v>
      </c>
      <c r="W89" s="117">
        <f>W88/Справочно!U$5*1000000</f>
        <v>1897.830489636131</v>
      </c>
    </row>
    <row r="90" spans="1:23" ht="75" customHeight="1" x14ac:dyDescent="0.25">
      <c r="A90" s="10" t="s">
        <v>254</v>
      </c>
      <c r="B90" s="39" t="s">
        <v>74</v>
      </c>
      <c r="C90" s="38" t="s">
        <v>60</v>
      </c>
      <c r="D90" s="38" t="s">
        <v>75</v>
      </c>
      <c r="E90" s="38" t="s">
        <v>121</v>
      </c>
      <c r="F90" s="114">
        <f>F88/Справочно!D$7*100000</f>
        <v>832.21261590600648</v>
      </c>
      <c r="G90" s="113">
        <f>G88/Справочно!E$7*100000</f>
        <v>4386.9241239301446</v>
      </c>
      <c r="H90" s="113">
        <f>H88/Справочно!F$7*100000</f>
        <v>918.09466902829445</v>
      </c>
      <c r="I90" s="113">
        <f>I88/Справочно!G$7*100000</f>
        <v>5416.4498761782052</v>
      </c>
      <c r="J90" s="113">
        <f>J88/Справочно!H$7*100000</f>
        <v>7182.0416688668674</v>
      </c>
      <c r="K90" s="113">
        <f>K88/Справочно!I$7*100000</f>
        <v>2141.9031317051999</v>
      </c>
      <c r="L90" s="113">
        <f>L88/Справочно!J$7*100000</f>
        <v>700.30360237052912</v>
      </c>
      <c r="M90" s="113">
        <f>M88/Справочно!K$7*100000</f>
        <v>459.10713806710055</v>
      </c>
      <c r="N90" s="113">
        <f>N88/Справочно!L$7*100000</f>
        <v>101.22897265825299</v>
      </c>
      <c r="O90" s="114">
        <f>O88/Справочно!M$7*100000</f>
        <v>1358.2680625284706</v>
      </c>
      <c r="P90" s="113">
        <f>P88/Справочно!N$7*100000</f>
        <v>8357.3642159011397</v>
      </c>
      <c r="Q90" s="113">
        <f>Q88/Справочно!O$7*100000</f>
        <v>1083.5390273223265</v>
      </c>
      <c r="R90" s="113">
        <f>R88/Справочно!P$7*100000</f>
        <v>7899.3615752722626</v>
      </c>
      <c r="S90" s="113">
        <f>S88/Справочно!Q$7*100000</f>
        <v>26182.974553945987</v>
      </c>
      <c r="T90" s="113">
        <f>T88/Справочно!R$7*100000</f>
        <v>3108.175221196268</v>
      </c>
      <c r="U90" s="113">
        <f>U88/Справочно!S$7*100000</f>
        <v>768.82172475401387</v>
      </c>
      <c r="V90" s="113">
        <f>V88/Справочно!T$7*100000</f>
        <v>500.76494929645997</v>
      </c>
      <c r="W90" s="117">
        <f>W88/Справочно!U$7*100000</f>
        <v>171.62036114780824</v>
      </c>
    </row>
    <row r="91" spans="1:23" ht="75" customHeight="1" x14ac:dyDescent="0.25">
      <c r="A91" s="10" t="s">
        <v>273</v>
      </c>
      <c r="B91" s="28" t="s">
        <v>538</v>
      </c>
      <c r="C91" s="38" t="s">
        <v>60</v>
      </c>
      <c r="D91" s="38" t="s">
        <v>61</v>
      </c>
      <c r="E91" s="38" t="s">
        <v>120</v>
      </c>
      <c r="F91" s="17">
        <v>196356</v>
      </c>
      <c r="G91" s="54">
        <v>56760</v>
      </c>
      <c r="H91" s="54">
        <v>13480</v>
      </c>
      <c r="I91" s="54">
        <v>43782</v>
      </c>
      <c r="J91" s="54">
        <v>14130</v>
      </c>
      <c r="K91" s="54">
        <v>27529</v>
      </c>
      <c r="L91" s="54">
        <v>14549</v>
      </c>
      <c r="M91" s="54">
        <v>20317</v>
      </c>
      <c r="N91" s="54">
        <v>5809</v>
      </c>
      <c r="O91" s="17">
        <v>185058</v>
      </c>
      <c r="P91" s="54">
        <v>44562</v>
      </c>
      <c r="Q91" s="54">
        <v>15918</v>
      </c>
      <c r="R91" s="54">
        <v>25116</v>
      </c>
      <c r="S91" s="54">
        <v>22171</v>
      </c>
      <c r="T91" s="54">
        <v>26119</v>
      </c>
      <c r="U91" s="54">
        <v>19419</v>
      </c>
      <c r="V91" s="54">
        <v>22022</v>
      </c>
      <c r="W91" s="76">
        <v>9731</v>
      </c>
    </row>
    <row r="92" spans="1:23" ht="75" customHeight="1" x14ac:dyDescent="0.25">
      <c r="A92" s="10" t="s">
        <v>181</v>
      </c>
      <c r="B92" s="39" t="s">
        <v>70</v>
      </c>
      <c r="C92" s="38" t="s">
        <v>60</v>
      </c>
      <c r="D92" s="38" t="s">
        <v>71</v>
      </c>
      <c r="E92" s="38" t="s">
        <v>121</v>
      </c>
      <c r="F92" s="114">
        <f>F91/Справочно!D$5*1000000</f>
        <v>1695.8232695753495</v>
      </c>
      <c r="G92" s="113">
        <f>G91/Справочно!E$5*1000000</f>
        <v>1771.3403129218091</v>
      </c>
      <c r="H92" s="113">
        <f>H91/Справочно!F$5*1000000</f>
        <v>1195.6595783330872</v>
      </c>
      <c r="I92" s="113">
        <f>I91/Справочно!G$5*1000000</f>
        <v>3330.45184058012</v>
      </c>
      <c r="J92" s="113">
        <f>J91/Справочно!H$5*1000000</f>
        <v>1932.1895810266367</v>
      </c>
      <c r="K92" s="113">
        <f>K91/Справочно!I$5*1000000</f>
        <v>1194.3544247297702</v>
      </c>
      <c r="L92" s="113">
        <f>L91/Справочно!J$5*1000000</f>
        <v>1527.3211391890407</v>
      </c>
      <c r="M92" s="113">
        <f>M91/Справочно!K$5*1000000</f>
        <v>1540.3312504454125</v>
      </c>
      <c r="N92" s="113">
        <f>N91/Справочно!L$5*1000000</f>
        <v>929.98564117539036</v>
      </c>
      <c r="O92" s="114">
        <f>O91/Справочно!M$5*1000000</f>
        <v>1590.1429251992843</v>
      </c>
      <c r="P92" s="113">
        <f>P91/Справочно!N$5*1000000</f>
        <v>1381.6307353898721</v>
      </c>
      <c r="Q92" s="113">
        <f>Q91/Справочно!O$5*1000000</f>
        <v>1405.7574235658039</v>
      </c>
      <c r="R92" s="113">
        <f>R91/Справочно!P$5*1000000</f>
        <v>1910.6788813384428</v>
      </c>
      <c r="S92" s="113">
        <f>S91/Справочно!Q$5*1000000</f>
        <v>3046.1540913486256</v>
      </c>
      <c r="T92" s="113">
        <f>T91/Справочно!R$5*1000000</f>
        <v>1123.8408119226003</v>
      </c>
      <c r="U92" s="113">
        <f>U91/Справочно!S$5*1000000</f>
        <v>2031.1042716155089</v>
      </c>
      <c r="V92" s="113">
        <f>V91/Справочно!T$5*1000000</f>
        <v>1657.1169115470391</v>
      </c>
      <c r="W92" s="117">
        <f>W91/Справочно!U$5*1000000</f>
        <v>1547.752974744317</v>
      </c>
    </row>
    <row r="93" spans="1:23" ht="75" customHeight="1" x14ac:dyDescent="0.25">
      <c r="A93" s="10" t="s">
        <v>189</v>
      </c>
      <c r="B93" s="39" t="s">
        <v>74</v>
      </c>
      <c r="C93" s="38" t="s">
        <v>60</v>
      </c>
      <c r="D93" s="38" t="s">
        <v>75</v>
      </c>
      <c r="E93" s="38" t="s">
        <v>121</v>
      </c>
      <c r="F93" s="114">
        <f>F91/Справочно!D$7*100000</f>
        <v>1146.591591299624</v>
      </c>
      <c r="G93" s="113">
        <f>G91/Справочно!E$7*100000</f>
        <v>8729.5545251113108</v>
      </c>
      <c r="H93" s="113">
        <f>H91/Справочно!F$7*100000</f>
        <v>799.06483332266328</v>
      </c>
      <c r="I93" s="113">
        <f>I91/Справочно!G$7*100000</f>
        <v>9776.6741622210666</v>
      </c>
      <c r="J93" s="113">
        <f>J91/Справочно!H$7*100000</f>
        <v>8290.3560804745393</v>
      </c>
      <c r="K93" s="113">
        <f>K91/Справочно!I$7*100000</f>
        <v>2654.7409532534534</v>
      </c>
      <c r="L93" s="113">
        <f>L91/Справочно!J$7*100000</f>
        <v>800.05631023862009</v>
      </c>
      <c r="M93" s="113">
        <f>M91/Справочно!K$7*100000</f>
        <v>465.80173403791673</v>
      </c>
      <c r="N93" s="113">
        <f>N91/Справочно!L$7*100000</f>
        <v>83.552017927222437</v>
      </c>
      <c r="O93" s="114">
        <f>O91/Справочно!M$7*100000</f>
        <v>1080.6186044873893</v>
      </c>
      <c r="P93" s="113">
        <f>P91/Справочно!N$7*100000</f>
        <v>6853.5308095139217</v>
      </c>
      <c r="Q93" s="113">
        <f>Q91/Справочно!O$7*100000</f>
        <v>943.5841258776079</v>
      </c>
      <c r="R93" s="113">
        <f>R91/Справочно!P$7*100000</f>
        <v>5608.4908925664495</v>
      </c>
      <c r="S93" s="113">
        <f>S91/Справочно!Q$7*100000</f>
        <v>13008.173012045365</v>
      </c>
      <c r="T93" s="113">
        <f>T91/Справочно!R$7*100000</f>
        <v>2518.7685334747703</v>
      </c>
      <c r="U93" s="113">
        <f>U91/Справочно!S$7*100000</f>
        <v>1067.8598864886771</v>
      </c>
      <c r="V93" s="113">
        <f>V91/Справочно!T$7*100000</f>
        <v>504.8917550318946</v>
      </c>
      <c r="W93" s="117">
        <f>W91/Справочно!U$7*100000</f>
        <v>139.96293448955097</v>
      </c>
    </row>
    <row r="94" spans="1:23" ht="75" customHeight="1" x14ac:dyDescent="0.25">
      <c r="A94" s="10" t="s">
        <v>274</v>
      </c>
      <c r="B94" s="28" t="s">
        <v>539</v>
      </c>
      <c r="C94" s="39" t="s">
        <v>60</v>
      </c>
      <c r="D94" s="39" t="s">
        <v>61</v>
      </c>
      <c r="E94" s="39" t="s">
        <v>62</v>
      </c>
      <c r="F94" s="17">
        <v>3598729</v>
      </c>
      <c r="G94" s="54">
        <v>1076186</v>
      </c>
      <c r="H94" s="54">
        <v>425059</v>
      </c>
      <c r="I94" s="54">
        <v>376118</v>
      </c>
      <c r="J94" s="54">
        <v>78822</v>
      </c>
      <c r="K94" s="54">
        <v>669852</v>
      </c>
      <c r="L94" s="54">
        <v>341710</v>
      </c>
      <c r="M94" s="54">
        <v>420808</v>
      </c>
      <c r="N94" s="54">
        <v>210174</v>
      </c>
      <c r="O94" s="17">
        <v>2913026</v>
      </c>
      <c r="P94" s="54">
        <v>865962</v>
      </c>
      <c r="Q94" s="54">
        <v>342963</v>
      </c>
      <c r="R94" s="54">
        <v>292195</v>
      </c>
      <c r="S94" s="54">
        <v>60805</v>
      </c>
      <c r="T94" s="54">
        <v>548372</v>
      </c>
      <c r="U94" s="54">
        <v>284147</v>
      </c>
      <c r="V94" s="54">
        <v>344332</v>
      </c>
      <c r="W94" s="76">
        <v>174250</v>
      </c>
    </row>
    <row r="95" spans="1:23" ht="75" customHeight="1" x14ac:dyDescent="0.25">
      <c r="A95" s="10" t="s">
        <v>182</v>
      </c>
      <c r="B95" s="39" t="s">
        <v>70</v>
      </c>
      <c r="C95" s="38" t="s">
        <v>60</v>
      </c>
      <c r="D95" s="38" t="s">
        <v>71</v>
      </c>
      <c r="E95" s="38" t="s">
        <v>72</v>
      </c>
      <c r="F95" s="114">
        <f>F94/Справочно!D$5*1000000</f>
        <v>31080.325424716477</v>
      </c>
      <c r="G95" s="113">
        <f>G94/Справочно!E$5*1000000</f>
        <v>33585.124136752464</v>
      </c>
      <c r="H95" s="113">
        <f>H94/Справочно!F$5*1000000</f>
        <v>37702.215482691674</v>
      </c>
      <c r="I95" s="113">
        <f>I94/Справочно!G$5*1000000</f>
        <v>28610.91054258174</v>
      </c>
      <c r="J95" s="113">
        <f>J94/Справочно!H$5*1000000</f>
        <v>10778.418057726933</v>
      </c>
      <c r="K95" s="113">
        <f>K94/Справочно!I$5*1000000</f>
        <v>29061.74216695434</v>
      </c>
      <c r="L95" s="113">
        <f>L94/Справочно!J$5*1000000</f>
        <v>35871.943533733385</v>
      </c>
      <c r="M95" s="113">
        <f>M94/Справочно!K$5*1000000</f>
        <v>31903.514930227549</v>
      </c>
      <c r="N95" s="113">
        <f>N94/Справочно!L$5*1000000</f>
        <v>33647.581709140388</v>
      </c>
      <c r="O95" s="114">
        <f>O94/Справочно!M$5*1000000</f>
        <v>25030.680569451579</v>
      </c>
      <c r="P95" s="113">
        <f>P94/Справочно!N$5*1000000</f>
        <v>26848.878301684941</v>
      </c>
      <c r="Q95" s="113">
        <f>Q94/Справочно!O$5*1000000</f>
        <v>30287.899438271063</v>
      </c>
      <c r="R95" s="113">
        <f>R94/Справочно!P$5*1000000</f>
        <v>22228.492424457967</v>
      </c>
      <c r="S95" s="113">
        <f>S94/Справочно!Q$5*1000000</f>
        <v>8354.2194544428839</v>
      </c>
      <c r="T95" s="113">
        <f>T94/Справочно!R$5*1000000</f>
        <v>23595.192530939934</v>
      </c>
      <c r="U95" s="113">
        <f>U94/Справочно!S$5*1000000</f>
        <v>29719.974533535813</v>
      </c>
      <c r="V95" s="113">
        <f>V94/Справочно!T$5*1000000</f>
        <v>25910.379637944563</v>
      </c>
      <c r="W95" s="117">
        <f>W94/Справочно!U$5*1000000</f>
        <v>27715.132653293313</v>
      </c>
    </row>
    <row r="96" spans="1:23" ht="75" customHeight="1" x14ac:dyDescent="0.25">
      <c r="A96" s="10" t="s">
        <v>188</v>
      </c>
      <c r="B96" s="39" t="s">
        <v>74</v>
      </c>
      <c r="C96" s="38" t="s">
        <v>60</v>
      </c>
      <c r="D96" s="38" t="s">
        <v>75</v>
      </c>
      <c r="E96" s="38" t="s">
        <v>72</v>
      </c>
      <c r="F96" s="114">
        <f>F94/Справочно!D$7*100000</f>
        <v>21014.241534590765</v>
      </c>
      <c r="G96" s="113">
        <f>G94/Справочно!E$7*100000</f>
        <v>165514.87607754479</v>
      </c>
      <c r="H96" s="113">
        <f>H94/Справочно!F$7*100000</f>
        <v>25196.565206772848</v>
      </c>
      <c r="I96" s="113">
        <f>I94/Справочно!G$7*100000</f>
        <v>83988.468606876413</v>
      </c>
      <c r="J96" s="113">
        <f>J94/Справочно!H$7*100000</f>
        <v>46246.457676940139</v>
      </c>
      <c r="K96" s="113">
        <f>K94/Справочно!I$7*100000</f>
        <v>64596.735697581906</v>
      </c>
      <c r="L96" s="113">
        <f>L94/Справочно!J$7*100000</f>
        <v>18790.7926161</v>
      </c>
      <c r="M96" s="113">
        <f>M94/Справочно!K$7*100000</f>
        <v>9647.7381550931568</v>
      </c>
      <c r="N96" s="113">
        <f>N94/Справочно!L$7*100000</f>
        <v>3022.97500702979</v>
      </c>
      <c r="O96" s="114">
        <f>O94/Справочно!M$7*100000</f>
        <v>17010.181083527768</v>
      </c>
      <c r="P96" s="113">
        <f>P94/Справочно!N$7*100000</f>
        <v>133182.91923316492</v>
      </c>
      <c r="Q96" s="113">
        <f>Q94/Справочно!O$7*100000</f>
        <v>20330.094393979274</v>
      </c>
      <c r="R96" s="113">
        <f>R94/Справочно!P$7*100000</f>
        <v>65248.168352980319</v>
      </c>
      <c r="S96" s="113">
        <f>S94/Справочно!Q$7*100000</f>
        <v>35675.520274115668</v>
      </c>
      <c r="T96" s="113">
        <f>T94/Справочно!R$7*100000</f>
        <v>52881.892041756073</v>
      </c>
      <c r="U96" s="113">
        <f>U94/Справочно!S$7*100000</f>
        <v>15625.376341011284</v>
      </c>
      <c r="V96" s="113">
        <f>V94/Справочно!T$7*100000</f>
        <v>7894.3959582981715</v>
      </c>
      <c r="W96" s="117">
        <f>W94/Справочно!U$7*100000</f>
        <v>2506.2728737852485</v>
      </c>
    </row>
    <row r="97" spans="1:23" ht="75" customHeight="1" x14ac:dyDescent="0.25">
      <c r="A97" s="10" t="s">
        <v>275</v>
      </c>
      <c r="B97" s="28" t="s">
        <v>540</v>
      </c>
      <c r="C97" s="38" t="s">
        <v>60</v>
      </c>
      <c r="D97" s="38" t="s">
        <v>61</v>
      </c>
      <c r="E97" s="38" t="s">
        <v>227</v>
      </c>
      <c r="F97" s="17">
        <v>182454</v>
      </c>
      <c r="G97" s="54">
        <v>51007</v>
      </c>
      <c r="H97" s="54">
        <v>18763</v>
      </c>
      <c r="I97" s="54">
        <v>18476</v>
      </c>
      <c r="J97" s="54">
        <v>8718</v>
      </c>
      <c r="K97" s="54">
        <v>37749</v>
      </c>
      <c r="L97" s="54">
        <v>14990</v>
      </c>
      <c r="M97" s="54">
        <v>21976</v>
      </c>
      <c r="N97" s="54">
        <v>10775</v>
      </c>
      <c r="O97" s="17">
        <v>186886</v>
      </c>
      <c r="P97" s="56">
        <v>52347</v>
      </c>
      <c r="Q97" s="56">
        <v>18447</v>
      </c>
      <c r="R97" s="56">
        <v>17409</v>
      </c>
      <c r="S97" s="56">
        <v>7653</v>
      </c>
      <c r="T97" s="56">
        <v>37090</v>
      </c>
      <c r="U97" s="56">
        <v>16191</v>
      </c>
      <c r="V97" s="56">
        <v>25941</v>
      </c>
      <c r="W97" s="99">
        <v>11808</v>
      </c>
    </row>
    <row r="98" spans="1:23" ht="75" customHeight="1" x14ac:dyDescent="0.25">
      <c r="A98" s="10" t="s">
        <v>190</v>
      </c>
      <c r="B98" s="39" t="s">
        <v>70</v>
      </c>
      <c r="C98" s="38" t="s">
        <v>60</v>
      </c>
      <c r="D98" s="38" t="s">
        <v>71</v>
      </c>
      <c r="E98" s="38" t="s">
        <v>121</v>
      </c>
      <c r="F98" s="114">
        <f>F97/Справочно!D$5*1000000</f>
        <v>1575.7590235444845</v>
      </c>
      <c r="G98" s="113">
        <f>G97/Справочно!E$5*1000000</f>
        <v>1591.8033005849668</v>
      </c>
      <c r="H98" s="113">
        <f>H97/Справочно!F$5*1000000</f>
        <v>1664.255242452798</v>
      </c>
      <c r="I98" s="113">
        <f>I97/Справочно!G$5*1000000</f>
        <v>1405.4503724489127</v>
      </c>
      <c r="J98" s="113">
        <f>J97/Справочно!H$5*1000000</f>
        <v>1192.1322553000862</v>
      </c>
      <c r="K98" s="113">
        <f>K97/Справочно!I$5*1000000</f>
        <v>1637.7523767345017</v>
      </c>
      <c r="L98" s="113">
        <f>L97/Справочно!J$5*1000000</f>
        <v>1573.6163225268899</v>
      </c>
      <c r="M98" s="113">
        <f>M97/Справочно!K$5*1000000</f>
        <v>1666.108163596416</v>
      </c>
      <c r="N98" s="113">
        <f>N97/Справочно!L$5*1000000</f>
        <v>1725.0120990987832</v>
      </c>
      <c r="O98" s="114">
        <f>O97/Справочно!M$5*1000000</f>
        <v>1605.8503318894263</v>
      </c>
      <c r="P98" s="113">
        <f>P97/Справочно!N$5*1000000</f>
        <v>1623.0022015496079</v>
      </c>
      <c r="Q98" s="113">
        <f>Q97/Справочно!O$5*1000000</f>
        <v>1629.0995849050371</v>
      </c>
      <c r="R98" s="113">
        <f>R97/Справочно!P$5*1000000</f>
        <v>1324.3752446735527</v>
      </c>
      <c r="S98" s="113">
        <f>S97/Справочно!Q$5*1000000</f>
        <v>1051.4734229890862</v>
      </c>
      <c r="T98" s="113">
        <f>T97/Справочно!R$5*1000000</f>
        <v>1595.8978411964183</v>
      </c>
      <c r="U98" s="113">
        <f>U97/Справочно!S$5*1000000</f>
        <v>1693.4759391177045</v>
      </c>
      <c r="V98" s="113">
        <f>V97/Справочно!T$5*1000000</f>
        <v>1952.0147944074899</v>
      </c>
      <c r="W98" s="117">
        <f>W97/Справочно!U$5*1000000</f>
        <v>1878.1078127408175</v>
      </c>
    </row>
    <row r="99" spans="1:23" ht="75" customHeight="1" x14ac:dyDescent="0.25">
      <c r="A99" s="10" t="s">
        <v>209</v>
      </c>
      <c r="B99" s="39" t="s">
        <v>74</v>
      </c>
      <c r="C99" s="38" t="s">
        <v>60</v>
      </c>
      <c r="D99" s="38" t="s">
        <v>75</v>
      </c>
      <c r="E99" s="38" t="s">
        <v>121</v>
      </c>
      <c r="F99" s="114">
        <f>F97/Справочно!D$7*100000</f>
        <v>1065.412934664495</v>
      </c>
      <c r="G99" s="113">
        <f>G97/Справочно!E$7*100000</f>
        <v>7844.7566536707645</v>
      </c>
      <c r="H99" s="113">
        <f>H97/Справочно!F$7*100000</f>
        <v>1112.2294857294607</v>
      </c>
      <c r="I99" s="113">
        <f>I97/Справочно!G$7*100000</f>
        <v>4125.7556032432603</v>
      </c>
      <c r="J99" s="113">
        <f>J97/Справочно!H$7*100000</f>
        <v>5115.0264904159267</v>
      </c>
      <c r="K99" s="113">
        <f>K97/Справочно!I$7*100000</f>
        <v>3640.299910798235</v>
      </c>
      <c r="L99" s="113">
        <f>L97/Справочно!J$7*100000</f>
        <v>824.30710636311187</v>
      </c>
      <c r="M99" s="113">
        <f>M97/Справочно!K$7*100000</f>
        <v>503.83712689950579</v>
      </c>
      <c r="N99" s="113">
        <f>N97/Справочно!L$7*100000</f>
        <v>154.97899692990561</v>
      </c>
      <c r="O99" s="114">
        <f>O97/Справочно!M$7*100000</f>
        <v>1091.2929379882537</v>
      </c>
      <c r="P99" s="113">
        <f>P97/Справочно!N$7*100000</f>
        <v>8050.8455025722651</v>
      </c>
      <c r="Q99" s="113">
        <f>Q97/Справочно!O$7*100000</f>
        <v>1093.4976988355468</v>
      </c>
      <c r="R99" s="113">
        <f>R97/Справочно!P$7*100000</f>
        <v>3887.4907608173803</v>
      </c>
      <c r="S99" s="113">
        <f>S97/Справочно!Q$7*100000</f>
        <v>4490.1695034587156</v>
      </c>
      <c r="T99" s="113">
        <f>T97/Справочно!R$7*100000</f>
        <v>3576.7496805612477</v>
      </c>
      <c r="U99" s="113">
        <f>U97/Справочно!S$7*100000</f>
        <v>890.35065771348536</v>
      </c>
      <c r="V99" s="113">
        <f>V97/Справочно!T$7*100000</f>
        <v>594.74148657171816</v>
      </c>
      <c r="W99" s="117">
        <f>W97/Справочно!U$7*100000</f>
        <v>169.83684415297685</v>
      </c>
    </row>
    <row r="100" spans="1:23" ht="50.1" customHeight="1" x14ac:dyDescent="0.25">
      <c r="A100" s="10" t="s">
        <v>276</v>
      </c>
      <c r="B100" s="28" t="s">
        <v>541</v>
      </c>
      <c r="C100" s="38" t="s">
        <v>60</v>
      </c>
      <c r="D100" s="38" t="s">
        <v>61</v>
      </c>
      <c r="E100" s="38" t="s">
        <v>120</v>
      </c>
      <c r="F100" s="17">
        <v>47213</v>
      </c>
      <c r="G100" s="54">
        <v>22890</v>
      </c>
      <c r="H100" s="54">
        <v>2876</v>
      </c>
      <c r="I100" s="54">
        <v>3489</v>
      </c>
      <c r="J100" s="54">
        <v>3114</v>
      </c>
      <c r="K100" s="54">
        <v>5441</v>
      </c>
      <c r="L100" s="54">
        <v>3014</v>
      </c>
      <c r="M100" s="54">
        <v>4760</v>
      </c>
      <c r="N100" s="54">
        <v>1629</v>
      </c>
      <c r="O100" s="17">
        <v>40831</v>
      </c>
      <c r="P100" s="69">
        <v>13581</v>
      </c>
      <c r="Q100" s="69">
        <v>3852</v>
      </c>
      <c r="R100" s="69">
        <v>3194</v>
      </c>
      <c r="S100" s="69">
        <v>4373</v>
      </c>
      <c r="T100" s="69">
        <v>5732</v>
      </c>
      <c r="U100" s="69">
        <v>4380</v>
      </c>
      <c r="V100" s="69">
        <v>4103</v>
      </c>
      <c r="W100" s="77">
        <v>1616</v>
      </c>
    </row>
    <row r="101" spans="1:23" ht="75" customHeight="1" x14ac:dyDescent="0.25">
      <c r="A101" s="10" t="s">
        <v>191</v>
      </c>
      <c r="B101" s="39" t="s">
        <v>70</v>
      </c>
      <c r="C101" s="38" t="s">
        <v>60</v>
      </c>
      <c r="D101" s="38" t="s">
        <v>71</v>
      </c>
      <c r="E101" s="38" t="s">
        <v>121</v>
      </c>
      <c r="F101" s="114">
        <f>F100/Справочно!D$5*1000000</f>
        <v>407.75379426379112</v>
      </c>
      <c r="G101" s="113">
        <f>G100/Справочно!E$5*1000000</f>
        <v>714.34072873115235</v>
      </c>
      <c r="H101" s="113">
        <f>H100/Справочно!F$5*1000000</f>
        <v>255.09769638619872</v>
      </c>
      <c r="I101" s="113">
        <f>I100/Справочно!G$5*1000000</f>
        <v>265.40465195249283</v>
      </c>
      <c r="J101" s="113">
        <f>J100/Справочно!H$5*1000000</f>
        <v>425.8201242262524</v>
      </c>
      <c r="K101" s="113">
        <f>K100/Справочно!I$5*1000000</f>
        <v>236.0595163265894</v>
      </c>
      <c r="L101" s="113">
        <f>L100/Справочно!J$5*1000000</f>
        <v>316.40290834529992</v>
      </c>
      <c r="M101" s="113">
        <f>M100/Справочно!K$5*1000000</f>
        <v>360.87890693114946</v>
      </c>
      <c r="N101" s="113">
        <f>N100/Справочно!L$5*1000000</f>
        <v>260.79301247628007</v>
      </c>
      <c r="O101" s="114">
        <f>O100/Справочно!M$5*1000000</f>
        <v>350.84744122822019</v>
      </c>
      <c r="P101" s="113">
        <f>P100/Справочно!N$5*1000000</f>
        <v>421.07461553183992</v>
      </c>
      <c r="Q101" s="113">
        <f>Q100/Справочно!O$5*1000000</f>
        <v>340.17951976224879</v>
      </c>
      <c r="R101" s="113">
        <f>R100/Справочно!P$5*1000000</f>
        <v>242.98090249223549</v>
      </c>
      <c r="S101" s="113">
        <f>S100/Справочно!Q$5*1000000</f>
        <v>600.8223283328465</v>
      </c>
      <c r="T101" s="113">
        <f>T100/Справочно!R$5*1000000</f>
        <v>246.63484566562062</v>
      </c>
      <c r="U101" s="113">
        <f>U100/Справочно!S$5*1000000</f>
        <v>458.12022811040362</v>
      </c>
      <c r="V101" s="113">
        <f>V100/Справочно!T$5*1000000</f>
        <v>308.74356044307973</v>
      </c>
      <c r="W101" s="117">
        <f>W100/Справочно!U$5*1000000</f>
        <v>257.0310150227948</v>
      </c>
    </row>
    <row r="102" spans="1:23" ht="75" customHeight="1" x14ac:dyDescent="0.25">
      <c r="A102" s="10" t="s">
        <v>210</v>
      </c>
      <c r="B102" s="39" t="s">
        <v>74</v>
      </c>
      <c r="C102" s="38" t="s">
        <v>60</v>
      </c>
      <c r="D102" s="38" t="s">
        <v>75</v>
      </c>
      <c r="E102" s="38" t="s">
        <v>121</v>
      </c>
      <c r="F102" s="114">
        <f>F100/Справочно!D$7*100000</f>
        <v>275.69327547938008</v>
      </c>
      <c r="G102" s="113">
        <f>G100/Справочно!E$7*100000</f>
        <v>3520.4281726532399</v>
      </c>
      <c r="H102" s="113">
        <f>H100/Справочно!F$7*100000</f>
        <v>170.48297185726852</v>
      </c>
      <c r="I102" s="113">
        <f>I100/Справочно!G$7*100000</f>
        <v>779.10593741695902</v>
      </c>
      <c r="J102" s="113">
        <f>J100/Справочно!H$7*100000</f>
        <v>1827.0466266523508</v>
      </c>
      <c r="K102" s="113">
        <f>K100/Справочно!I$7*100000</f>
        <v>524.69924540128738</v>
      </c>
      <c r="L102" s="113">
        <f>L100/Справочно!J$7*100000</f>
        <v>165.74126875106199</v>
      </c>
      <c r="M102" s="113">
        <f>M100/Справочно!K$7*100000</f>
        <v>109.1310850037153</v>
      </c>
      <c r="N102" s="113">
        <f>N100/Справочно!L$7*100000</f>
        <v>23.43023535951891</v>
      </c>
      <c r="O102" s="114">
        <f>O100/Справочно!M$7*100000</f>
        <v>238.42653784124215</v>
      </c>
      <c r="P102" s="113">
        <f>P100/Справочно!N$7*100000</f>
        <v>2088.7258633815491</v>
      </c>
      <c r="Q102" s="113">
        <f>Q100/Справочно!O$7*100000</f>
        <v>228.33811112454742</v>
      </c>
      <c r="R102" s="113">
        <f>R100/Справочно!P$7*100000</f>
        <v>713.23140272564262</v>
      </c>
      <c r="S102" s="113">
        <f>S100/Справочно!Q$7*100000</f>
        <v>2565.7273276656165</v>
      </c>
      <c r="T102" s="113">
        <f>T100/Справочно!R$7*100000</f>
        <v>552.76163841944117</v>
      </c>
      <c r="U102" s="113">
        <f>U100/Справочно!S$7*100000</f>
        <v>240.85824722284394</v>
      </c>
      <c r="V102" s="113">
        <f>V100/Справочно!T$7*100000</f>
        <v>94.068244069378963</v>
      </c>
      <c r="W102" s="117">
        <f>W100/Справочно!U$7*100000</f>
        <v>23.243253739093038</v>
      </c>
    </row>
    <row r="103" spans="1:23" ht="99.95" customHeight="1" x14ac:dyDescent="0.25">
      <c r="A103" s="10" t="s">
        <v>277</v>
      </c>
      <c r="B103" s="28" t="s">
        <v>542</v>
      </c>
      <c r="C103" s="39" t="s">
        <v>60</v>
      </c>
      <c r="D103" s="39" t="s">
        <v>61</v>
      </c>
      <c r="E103" s="39" t="s">
        <v>120</v>
      </c>
      <c r="F103" s="17">
        <v>38761</v>
      </c>
      <c r="G103" s="54">
        <v>9904</v>
      </c>
      <c r="H103" s="54">
        <v>3336</v>
      </c>
      <c r="I103" s="54">
        <v>4231</v>
      </c>
      <c r="J103" s="54">
        <v>1849</v>
      </c>
      <c r="K103" s="54">
        <v>9460</v>
      </c>
      <c r="L103" s="54">
        <v>2620</v>
      </c>
      <c r="M103" s="54">
        <v>4781</v>
      </c>
      <c r="N103" s="54">
        <v>2580</v>
      </c>
      <c r="O103" s="17">
        <v>38765</v>
      </c>
      <c r="P103" s="54">
        <v>9904</v>
      </c>
      <c r="Q103" s="54">
        <v>3336</v>
      </c>
      <c r="R103" s="54">
        <v>4235</v>
      </c>
      <c r="S103" s="54">
        <v>1849</v>
      </c>
      <c r="T103" s="54">
        <v>9460</v>
      </c>
      <c r="U103" s="54">
        <v>2620</v>
      </c>
      <c r="V103" s="54">
        <v>4781</v>
      </c>
      <c r="W103" s="76">
        <v>2580</v>
      </c>
    </row>
    <row r="104" spans="1:23" ht="75" customHeight="1" x14ac:dyDescent="0.25">
      <c r="A104" s="10" t="s">
        <v>193</v>
      </c>
      <c r="B104" s="39" t="s">
        <v>70</v>
      </c>
      <c r="C104" s="38" t="s">
        <v>60</v>
      </c>
      <c r="D104" s="38" t="s">
        <v>71</v>
      </c>
      <c r="E104" s="38" t="s">
        <v>121</v>
      </c>
      <c r="F104" s="114">
        <f>F103/Справочно!D$5*1000000</f>
        <v>334.75832544974497</v>
      </c>
      <c r="G104" s="113">
        <f>G103/Справочно!E$5*1000000</f>
        <v>309.07953592631424</v>
      </c>
      <c r="H104" s="113">
        <f>H103/Справочно!F$5*1000000</f>
        <v>295.89913600290652</v>
      </c>
      <c r="I104" s="113">
        <f>I103/Справочно!G$5*1000000</f>
        <v>321.84783101490314</v>
      </c>
      <c r="J104" s="113">
        <f>J103/Справочно!H$5*1000000</f>
        <v>252.83924524545304</v>
      </c>
      <c r="K104" s="113">
        <f>K103/Справочно!I$5*1000000</f>
        <v>410.42511017267702</v>
      </c>
      <c r="L104" s="113">
        <f>L103/Справочно!J$5*1000000</f>
        <v>275.04167878722154</v>
      </c>
      <c r="M104" s="113">
        <f>M103/Справочно!K$5*1000000</f>
        <v>362.4710197558457</v>
      </c>
      <c r="N104" s="113">
        <f>N103/Справочно!L$5*1000000</f>
        <v>413.04234020184322</v>
      </c>
      <c r="O104" s="114">
        <f>O103/Справочно!M$5*1000000</f>
        <v>333.0949783059919</v>
      </c>
      <c r="P104" s="113">
        <f>P103/Справочно!N$5*1000000</f>
        <v>307.07039188773604</v>
      </c>
      <c r="Q104" s="113">
        <f>Q103/Справочно!O$5*1000000</f>
        <v>294.61030060406597</v>
      </c>
      <c r="R104" s="113">
        <f>R103/Справочно!P$5*1000000</f>
        <v>322.17411460695598</v>
      </c>
      <c r="S104" s="113">
        <f>S103/Справочно!Q$5*1000000</f>
        <v>254.04081524981322</v>
      </c>
      <c r="T104" s="113">
        <f>T103/Справочно!R$5*1000000</f>
        <v>407.04215631485886</v>
      </c>
      <c r="U104" s="113">
        <f>U103/Справочно!S$5*1000000</f>
        <v>274.03538759115469</v>
      </c>
      <c r="V104" s="113">
        <f>V103/Справочно!T$5*1000000</f>
        <v>359.76187240515827</v>
      </c>
      <c r="W104" s="117">
        <f>W103/Справочно!U$5*1000000</f>
        <v>410.358922499264</v>
      </c>
    </row>
    <row r="105" spans="1:23" ht="75" customHeight="1" x14ac:dyDescent="0.25">
      <c r="A105" s="10" t="s">
        <v>211</v>
      </c>
      <c r="B105" s="39" t="s">
        <v>74</v>
      </c>
      <c r="C105" s="38" t="s">
        <v>60</v>
      </c>
      <c r="D105" s="38" t="s">
        <v>75</v>
      </c>
      <c r="E105" s="40" t="s">
        <v>121</v>
      </c>
      <c r="F105" s="114">
        <f>F103/Справочно!D$7*100000</f>
        <v>226.33908141520874</v>
      </c>
      <c r="G105" s="113">
        <f>G103/Справочно!E$7*100000</f>
        <v>1523.2119100898947</v>
      </c>
      <c r="H105" s="113">
        <f>H103/Справочно!F$7*100000</f>
        <v>197.75076290537126</v>
      </c>
      <c r="I105" s="113">
        <f>I103/Справочно!G$7*100000</f>
        <v>944.79713992867676</v>
      </c>
      <c r="J105" s="113">
        <f>J103/Справочно!H$7*100000</f>
        <v>1084.8456045858049</v>
      </c>
      <c r="K105" s="113">
        <f>K103/Справочно!I$7*100000</f>
        <v>912.26885894066868</v>
      </c>
      <c r="L105" s="113">
        <f>L103/Справочно!J$7*100000</f>
        <v>144.07502459448654</v>
      </c>
      <c r="M105" s="113">
        <f>M103/Справочно!K$7*100000</f>
        <v>109.61254567284932</v>
      </c>
      <c r="N105" s="113">
        <f>N103/Справочно!L$7*100000</f>
        <v>37.108660053750022</v>
      </c>
      <c r="O105" s="114">
        <f>O103/Справочно!M$7*100000</f>
        <v>226.36243881893054</v>
      </c>
      <c r="P105" s="113">
        <f>P103/Справочно!N$7*100000</f>
        <v>1523.2119100898947</v>
      </c>
      <c r="Q105" s="113">
        <f>Q103/Справочно!O$7*100000</f>
        <v>197.75076290537126</v>
      </c>
      <c r="R105" s="113">
        <f>R103/Справочно!P$7*100000</f>
        <v>945.69035395838955</v>
      </c>
      <c r="S105" s="113">
        <f>S103/Справочно!Q$7*100000</f>
        <v>1084.8456045858049</v>
      </c>
      <c r="T105" s="113">
        <f>T103/Справочно!R$7*100000</f>
        <v>912.26885894066868</v>
      </c>
      <c r="U105" s="113">
        <f>U103/Справочно!S$7*100000</f>
        <v>144.07502459448654</v>
      </c>
      <c r="V105" s="113">
        <f>V103/Справочно!T$7*100000</f>
        <v>109.61254567284932</v>
      </c>
      <c r="W105" s="117">
        <f>W103/Справочно!U$7*100000</f>
        <v>37.108660053750022</v>
      </c>
    </row>
    <row r="106" spans="1:23" ht="99.95" customHeight="1" x14ac:dyDescent="0.25">
      <c r="A106" s="10" t="s">
        <v>278</v>
      </c>
      <c r="B106" s="23" t="s">
        <v>543</v>
      </c>
      <c r="C106" s="45" t="s">
        <v>60</v>
      </c>
      <c r="D106" s="45" t="s">
        <v>61</v>
      </c>
      <c r="E106" s="10" t="s">
        <v>187</v>
      </c>
      <c r="F106" s="17">
        <v>35915</v>
      </c>
      <c r="G106" s="55">
        <v>9095</v>
      </c>
      <c r="H106" s="55">
        <v>3067</v>
      </c>
      <c r="I106" s="55">
        <v>3556</v>
      </c>
      <c r="J106" s="55">
        <v>1790</v>
      </c>
      <c r="K106" s="55">
        <v>9036</v>
      </c>
      <c r="L106" s="55">
        <v>2479</v>
      </c>
      <c r="M106" s="55">
        <v>4585</v>
      </c>
      <c r="N106" s="55">
        <v>2307</v>
      </c>
      <c r="O106" s="17">
        <v>36916</v>
      </c>
      <c r="P106" s="55">
        <v>9359</v>
      </c>
      <c r="Q106" s="55">
        <v>3189</v>
      </c>
      <c r="R106" s="55">
        <v>3589</v>
      </c>
      <c r="S106" s="55">
        <v>1812</v>
      </c>
      <c r="T106" s="55">
        <v>9301</v>
      </c>
      <c r="U106" s="55">
        <v>2556</v>
      </c>
      <c r="V106" s="55">
        <v>4718</v>
      </c>
      <c r="W106" s="122">
        <v>2392</v>
      </c>
    </row>
    <row r="107" spans="1:23" ht="75" customHeight="1" x14ac:dyDescent="0.25">
      <c r="A107" s="10" t="s">
        <v>212</v>
      </c>
      <c r="B107" s="45" t="s">
        <v>70</v>
      </c>
      <c r="C107" s="10" t="s">
        <v>60</v>
      </c>
      <c r="D107" s="10" t="s">
        <v>71</v>
      </c>
      <c r="E107" s="10" t="s">
        <v>186</v>
      </c>
      <c r="F107" s="114">
        <f>F106/Справочно!D$5*1000000</f>
        <v>310.17892362239337</v>
      </c>
      <c r="G107" s="113">
        <f>G106/Справочно!E$5*1000000</f>
        <v>283.83263118435258</v>
      </c>
      <c r="H107" s="113">
        <f>H106/Справочно!F$5*1000000</f>
        <v>272.03916370530999</v>
      </c>
      <c r="I107" s="113">
        <f>I106/Справочно!G$5*1000000</f>
        <v>270.50127324249479</v>
      </c>
      <c r="J107" s="113">
        <f>J106/Справочно!H$5*1000000</f>
        <v>244.77136235227738</v>
      </c>
      <c r="K107" s="113">
        <f>K106/Справочно!I$5*1000000</f>
        <v>392.02973525584667</v>
      </c>
      <c r="L107" s="113">
        <f>L106/Справочно!J$5*1000000</f>
        <v>260.23981744790927</v>
      </c>
      <c r="M107" s="113">
        <f>M106/Справочно!K$5*1000000</f>
        <v>347.61130005868068</v>
      </c>
      <c r="N107" s="113">
        <f>N106/Справочно!L$5*1000000</f>
        <v>369.33669722699699</v>
      </c>
      <c r="O107" s="114">
        <f>O106/Справочно!M$5*1000000</f>
        <v>317.20712547772467</v>
      </c>
      <c r="P107" s="113">
        <f>P106/Справочно!N$5*1000000</f>
        <v>290.17283902234664</v>
      </c>
      <c r="Q107" s="113">
        <f>Q106/Справочно!O$5*1000000</f>
        <v>281.62837189039755</v>
      </c>
      <c r="R107" s="113">
        <f>R106/Справочно!P$5*1000000</f>
        <v>273.03020007659148</v>
      </c>
      <c r="S107" s="113">
        <f>S106/Справочно!Q$5*1000000</f>
        <v>248.95725107228856</v>
      </c>
      <c r="T107" s="113">
        <f>T106/Справочно!R$5*1000000</f>
        <v>400.20075009349921</v>
      </c>
      <c r="U107" s="113">
        <f>U106/Справочно!S$5*1000000</f>
        <v>267.3413933904547</v>
      </c>
      <c r="V107" s="113">
        <f>V106/Справочно!T$5*1000000</f>
        <v>355.0212327980625</v>
      </c>
      <c r="W107" s="117">
        <f>W106/Справочно!U$5*1000000</f>
        <v>380.45679946443386</v>
      </c>
    </row>
    <row r="108" spans="1:23" ht="75" customHeight="1" x14ac:dyDescent="0.25">
      <c r="A108" s="10" t="s">
        <v>230</v>
      </c>
      <c r="B108" s="45" t="s">
        <v>74</v>
      </c>
      <c r="C108" s="10" t="s">
        <v>60</v>
      </c>
      <c r="D108" s="10" t="s">
        <v>75</v>
      </c>
      <c r="E108" s="10" t="s">
        <v>186</v>
      </c>
      <c r="F108" s="114">
        <f>F106/Справочно!D$7*100000</f>
        <v>209.72028866714541</v>
      </c>
      <c r="G108" s="113">
        <f>G106/Справочно!E$7*100000</f>
        <v>1398.7896125068246</v>
      </c>
      <c r="H108" s="113">
        <f>H106/Справочно!F$7*100000</f>
        <v>181.80503292289382</v>
      </c>
      <c r="I108" s="113">
        <f>I106/Справочно!G$7*100000</f>
        <v>794.06727241464785</v>
      </c>
      <c r="J108" s="113">
        <f>J106/Справочно!H$7*100000</f>
        <v>1050.229114228551</v>
      </c>
      <c r="K108" s="113">
        <f>K106/Справочно!I$7*100000</f>
        <v>871.3806986667953</v>
      </c>
      <c r="L108" s="113">
        <f>L106/Справочно!J$7*100000</f>
        <v>136.32136869073744</v>
      </c>
      <c r="M108" s="113">
        <f>M106/Справочно!K$7*100000</f>
        <v>105.11891276093165</v>
      </c>
      <c r="N108" s="113">
        <f>N106/Справочно!L$7*100000</f>
        <v>33.182046024806709</v>
      </c>
      <c r="O108" s="114">
        <f>O106/Справочно!M$7*100000</f>
        <v>215.56547894852673</v>
      </c>
      <c r="P108" s="113">
        <f>P106/Справочно!N$7*100000</f>
        <v>1439.3921916933891</v>
      </c>
      <c r="Q108" s="113">
        <f>Q106/Справочно!O$7*100000</f>
        <v>189.03692533130365</v>
      </c>
      <c r="R108" s="113">
        <f>R106/Справочно!P$7*100000</f>
        <v>801.4362881597782</v>
      </c>
      <c r="S108" s="113">
        <f>S106/Справочно!Q$7*100000</f>
        <v>1063.1369580905778</v>
      </c>
      <c r="T108" s="113">
        <f>T106/Справочно!R$7*100000</f>
        <v>896.93579883796622</v>
      </c>
      <c r="U108" s="113">
        <f>U106/Справочно!S$7*100000</f>
        <v>140.55563468072808</v>
      </c>
      <c r="V108" s="113">
        <f>V106/Справочно!T$7*100000</f>
        <v>108.16816366544721</v>
      </c>
      <c r="W108" s="117">
        <f>W106/Справочно!U$7*100000</f>
        <v>34.404618158360492</v>
      </c>
    </row>
    <row r="109" spans="1:23" ht="75" customHeight="1" x14ac:dyDescent="0.25">
      <c r="A109" s="10" t="s">
        <v>279</v>
      </c>
      <c r="B109" s="23" t="s">
        <v>544</v>
      </c>
      <c r="C109" s="41" t="s">
        <v>60</v>
      </c>
      <c r="D109" s="41" t="s">
        <v>61</v>
      </c>
      <c r="E109" s="40" t="s">
        <v>187</v>
      </c>
      <c r="F109" s="17">
        <v>15000</v>
      </c>
      <c r="G109" s="55">
        <v>3827</v>
      </c>
      <c r="H109" s="55">
        <v>1301</v>
      </c>
      <c r="I109" s="55">
        <v>1654</v>
      </c>
      <c r="J109" s="55">
        <v>804</v>
      </c>
      <c r="K109" s="55">
        <v>3541</v>
      </c>
      <c r="L109" s="55">
        <v>1312</v>
      </c>
      <c r="M109" s="55">
        <v>1744</v>
      </c>
      <c r="N109" s="55">
        <v>817</v>
      </c>
      <c r="O109" s="17">
        <v>15150</v>
      </c>
      <c r="P109" s="56">
        <v>3857</v>
      </c>
      <c r="Q109" s="56">
        <v>1324</v>
      </c>
      <c r="R109" s="56">
        <v>1669</v>
      </c>
      <c r="S109" s="56">
        <v>801</v>
      </c>
      <c r="T109" s="56">
        <v>3562</v>
      </c>
      <c r="U109" s="56">
        <v>1347</v>
      </c>
      <c r="V109" s="56">
        <v>1771</v>
      </c>
      <c r="W109" s="99">
        <v>819</v>
      </c>
    </row>
    <row r="110" spans="1:23" s="119" customFormat="1" ht="75" customHeight="1" x14ac:dyDescent="0.25">
      <c r="A110" s="10" t="s">
        <v>213</v>
      </c>
      <c r="B110" s="41" t="s">
        <v>70</v>
      </c>
      <c r="C110" s="40" t="s">
        <v>60</v>
      </c>
      <c r="D110" s="40" t="s">
        <v>71</v>
      </c>
      <c r="E110" s="40" t="s">
        <v>186</v>
      </c>
      <c r="F110" s="114">
        <f>F109/Справочно!D$5*1000000</f>
        <v>129.54709325729922</v>
      </c>
      <c r="G110" s="113">
        <f>G109/Справочно!E$5*1000000</f>
        <v>119.43127867427349</v>
      </c>
      <c r="H110" s="113">
        <f>H109/Справочно!F$5*1000000</f>
        <v>115.39711508986251</v>
      </c>
      <c r="I110" s="113">
        <f>I109/Справочно!G$5*1000000</f>
        <v>125.8180837860198</v>
      </c>
      <c r="J110" s="113">
        <f>J109/Справочно!H$5*1000000</f>
        <v>109.94199739174918</v>
      </c>
      <c r="K110" s="113">
        <f>K109/Справочно!I$5*1000000</f>
        <v>153.62741174645342</v>
      </c>
      <c r="L110" s="113">
        <f>L109/Справочно!J$5*1000000</f>
        <v>137.73079487360101</v>
      </c>
      <c r="M110" s="113">
        <f>M109/Справочно!K$5*1000000</f>
        <v>132.22117934620266</v>
      </c>
      <c r="N110" s="113">
        <f>N109/Справочно!L$5*1000000</f>
        <v>130.79674106391701</v>
      </c>
      <c r="O110" s="114">
        <f>O109/Справочно!M$5*1000000</f>
        <v>130.17899964751135</v>
      </c>
      <c r="P110" s="113">
        <f>P109/Справочно!N$5*1000000</f>
        <v>119.58506679230591</v>
      </c>
      <c r="Q110" s="113">
        <f>Q109/Справочно!O$5*1000000</f>
        <v>116.92567086324439</v>
      </c>
      <c r="R110" s="113">
        <f>R109/Справочно!P$5*1000000</f>
        <v>126.96779156529149</v>
      </c>
      <c r="S110" s="113">
        <f>S109/Справочно!Q$5*1000000</f>
        <v>110.05229476208783</v>
      </c>
      <c r="T110" s="113">
        <f>T109/Справочно!R$5*1000000</f>
        <v>153.26471044329043</v>
      </c>
      <c r="U110" s="113">
        <f>U109/Справочно!S$5*1000000</f>
        <v>140.887659192857</v>
      </c>
      <c r="V110" s="113">
        <f>V109/Справочно!T$5*1000000</f>
        <v>133.26464673280387</v>
      </c>
      <c r="W110" s="117">
        <f>W109/Справочно!U$5*1000000</f>
        <v>130.26509981662682</v>
      </c>
    </row>
    <row r="111" spans="1:23" s="119" customFormat="1" ht="75" customHeight="1" x14ac:dyDescent="0.25">
      <c r="A111" s="10" t="s">
        <v>255</v>
      </c>
      <c r="B111" s="41" t="s">
        <v>74</v>
      </c>
      <c r="C111" s="40" t="s">
        <v>60</v>
      </c>
      <c r="D111" s="40" t="s">
        <v>75</v>
      </c>
      <c r="E111" s="40" t="s">
        <v>186</v>
      </c>
      <c r="F111" s="114">
        <f>F109/Справочно!D$7*100000</f>
        <v>87.590263956764034</v>
      </c>
      <c r="G111" s="113">
        <f>G109/Справочно!E$7*100000</f>
        <v>588.58360055674746</v>
      </c>
      <c r="H111" s="113">
        <f>H109/Справочно!F$7*100000</f>
        <v>77.120426420829745</v>
      </c>
      <c r="I111" s="113">
        <f>I109/Справочно!G$7*100000</f>
        <v>369.34400128622821</v>
      </c>
      <c r="J111" s="113">
        <f>J109/Справочно!H$7*100000</f>
        <v>471.72302113952793</v>
      </c>
      <c r="K111" s="113">
        <f>K109/Справочно!I$7*100000</f>
        <v>341.47399889100512</v>
      </c>
      <c r="L111" s="113">
        <f>L109/Справочно!J$7*100000</f>
        <v>72.14749323204822</v>
      </c>
      <c r="M111" s="113">
        <f>M109/Справочно!K$7*100000</f>
        <v>39.984162236655351</v>
      </c>
      <c r="N111" s="113">
        <f>N109/Справочно!L$7*100000</f>
        <v>11.751075683687509</v>
      </c>
      <c r="O111" s="114">
        <f>O109/Справочно!M$7*100000</f>
        <v>88.466166596331689</v>
      </c>
      <c r="P111" s="113">
        <f>P109/Справочно!N$7*100000</f>
        <v>593.19753000976618</v>
      </c>
      <c r="Q111" s="113">
        <f>Q109/Справочно!O$7*100000</f>
        <v>78.483815973234883</v>
      </c>
      <c r="R111" s="113">
        <f>R109/Справочно!P$7*100000</f>
        <v>372.6935538976511</v>
      </c>
      <c r="S111" s="113">
        <f>S109/Справочно!Q$7*100000</f>
        <v>469.96286061288788</v>
      </c>
      <c r="T111" s="113">
        <f>T109/Справочно!R$7*100000</f>
        <v>343.49912003664502</v>
      </c>
      <c r="U111" s="113">
        <f>U109/Справочно!S$7*100000</f>
        <v>74.072159591134877</v>
      </c>
      <c r="V111" s="113">
        <f>V109/Справочно!T$7*100000</f>
        <v>40.60318309697054</v>
      </c>
      <c r="W111" s="117">
        <f>W109/Справочно!U$7*100000</f>
        <v>11.77984208682995</v>
      </c>
    </row>
    <row r="112" spans="1:23" ht="50.1" customHeight="1" x14ac:dyDescent="0.25">
      <c r="A112" s="10" t="s">
        <v>280</v>
      </c>
      <c r="B112" s="23" t="s">
        <v>545</v>
      </c>
      <c r="C112" s="42" t="s">
        <v>60</v>
      </c>
      <c r="D112" s="42" t="s">
        <v>61</v>
      </c>
      <c r="E112" s="43" t="s">
        <v>1273</v>
      </c>
      <c r="F112" s="17">
        <v>18532</v>
      </c>
      <c r="G112" s="55">
        <v>4305</v>
      </c>
      <c r="H112" s="55">
        <v>1972</v>
      </c>
      <c r="I112" s="55">
        <v>2061</v>
      </c>
      <c r="J112" s="55">
        <v>748</v>
      </c>
      <c r="K112" s="55">
        <v>4093</v>
      </c>
      <c r="L112" s="55">
        <v>1820</v>
      </c>
      <c r="M112" s="55">
        <v>2459</v>
      </c>
      <c r="N112" s="55">
        <v>1074</v>
      </c>
      <c r="O112" s="96">
        <v>24350</v>
      </c>
      <c r="P112" s="16" t="s">
        <v>135</v>
      </c>
      <c r="Q112" s="16" t="s">
        <v>135</v>
      </c>
      <c r="R112" s="16" t="s">
        <v>135</v>
      </c>
      <c r="S112" s="16" t="s">
        <v>135</v>
      </c>
      <c r="T112" s="16" t="s">
        <v>135</v>
      </c>
      <c r="U112" s="16" t="s">
        <v>135</v>
      </c>
      <c r="V112" s="16" t="s">
        <v>135</v>
      </c>
      <c r="W112" s="79" t="s">
        <v>135</v>
      </c>
    </row>
    <row r="113" spans="1:23" ht="75" customHeight="1" x14ac:dyDescent="0.25">
      <c r="A113" s="10" t="s">
        <v>256</v>
      </c>
      <c r="B113" s="42" t="s">
        <v>70</v>
      </c>
      <c r="C113" s="43" t="s">
        <v>60</v>
      </c>
      <c r="D113" s="43" t="s">
        <v>71</v>
      </c>
      <c r="E113" s="43" t="s">
        <v>192</v>
      </c>
      <c r="F113" s="114">
        <f>F112/Справочно!D$5*1000000</f>
        <v>160.05111548295125</v>
      </c>
      <c r="G113" s="113">
        <f>G112/Справочно!E$5*1000000</f>
        <v>134.3484856787947</v>
      </c>
      <c r="H113" s="113">
        <f>H112/Справочно!F$5*1000000</f>
        <v>174.91399766119051</v>
      </c>
      <c r="I113" s="113">
        <f>I112/Справочно!G$5*1000000</f>
        <v>156.77815639842009</v>
      </c>
      <c r="J113" s="113">
        <f>J112/Справочно!H$5*1000000</f>
        <v>102.28434583212486</v>
      </c>
      <c r="K113" s="113">
        <f>K112/Справочно!I$5*1000000</f>
        <v>177.57610739289294</v>
      </c>
      <c r="L113" s="113">
        <f>L112/Справочно!J$5*1000000</f>
        <v>191.05948679112339</v>
      </c>
      <c r="M113" s="113">
        <f>M112/Справочно!K$5*1000000</f>
        <v>186.4288302822892</v>
      </c>
      <c r="N113" s="113">
        <f>N112/Справочно!L$5*1000000</f>
        <v>171.94088115379054</v>
      </c>
      <c r="O113" s="114">
        <f>O112/Справочно!M$5*1000000</f>
        <v>209.23159349286479</v>
      </c>
      <c r="P113" s="16" t="s">
        <v>135</v>
      </c>
      <c r="Q113" s="16" t="s">
        <v>135</v>
      </c>
      <c r="R113" s="16" t="s">
        <v>135</v>
      </c>
      <c r="S113" s="16" t="s">
        <v>135</v>
      </c>
      <c r="T113" s="16" t="s">
        <v>135</v>
      </c>
      <c r="U113" s="16" t="s">
        <v>135</v>
      </c>
      <c r="V113" s="16" t="s">
        <v>135</v>
      </c>
      <c r="W113" s="79" t="s">
        <v>135</v>
      </c>
    </row>
    <row r="114" spans="1:23" ht="75" customHeight="1" x14ac:dyDescent="0.25">
      <c r="A114" s="45" t="s">
        <v>214</v>
      </c>
      <c r="B114" s="42" t="s">
        <v>74</v>
      </c>
      <c r="C114" s="43" t="s">
        <v>60</v>
      </c>
      <c r="D114" s="43" t="s">
        <v>75</v>
      </c>
      <c r="E114" s="43" t="s">
        <v>192</v>
      </c>
      <c r="F114" s="114">
        <f>F112/Справочно!D$7*100000</f>
        <v>108.21485144311676</v>
      </c>
      <c r="G114" s="113">
        <f>G112/Справочно!E$7*100000</f>
        <v>662.09887650817825</v>
      </c>
      <c r="H114" s="113">
        <f>H112/Справочно!F$7*100000</f>
        <v>116.89583466708399</v>
      </c>
      <c r="I114" s="113">
        <f>I112/Справочно!G$7*100000</f>
        <v>460.22852880950205</v>
      </c>
      <c r="J114" s="113">
        <f>J112/Справочно!H$7*100000</f>
        <v>438.86669130891403</v>
      </c>
      <c r="K114" s="113">
        <f>K112/Справочно!I$7*100000</f>
        <v>394.70575471925554</v>
      </c>
      <c r="L114" s="113">
        <f>L112/Справочно!J$7*100000</f>
        <v>100.08265067250593</v>
      </c>
      <c r="M114" s="113">
        <f>M112/Справочно!K$7*100000</f>
        <v>56.376751685742832</v>
      </c>
      <c r="N114" s="113">
        <f>N112/Справочно!L$7*100000</f>
        <v>15.447558487491287</v>
      </c>
      <c r="O114" s="114">
        <f>O112/Справочно!M$7*100000</f>
        <v>142.1881951564803</v>
      </c>
      <c r="P114" s="16" t="s">
        <v>135</v>
      </c>
      <c r="Q114" s="16" t="s">
        <v>135</v>
      </c>
      <c r="R114" s="16" t="s">
        <v>135</v>
      </c>
      <c r="S114" s="16" t="s">
        <v>135</v>
      </c>
      <c r="T114" s="16" t="s">
        <v>135</v>
      </c>
      <c r="U114" s="16" t="s">
        <v>135</v>
      </c>
      <c r="V114" s="16" t="s">
        <v>135</v>
      </c>
      <c r="W114" s="79" t="s">
        <v>135</v>
      </c>
    </row>
    <row r="115" spans="1:23" ht="50.1" customHeight="1" x14ac:dyDescent="0.25">
      <c r="A115" s="84" t="s">
        <v>281</v>
      </c>
      <c r="B115" s="23" t="s">
        <v>546</v>
      </c>
      <c r="C115" s="80" t="s">
        <v>60</v>
      </c>
      <c r="D115" s="80" t="s">
        <v>61</v>
      </c>
      <c r="E115" s="81" t="s">
        <v>1273</v>
      </c>
      <c r="F115" s="115">
        <v>315924</v>
      </c>
      <c r="G115" s="16" t="s">
        <v>135</v>
      </c>
      <c r="H115" s="16" t="s">
        <v>135</v>
      </c>
      <c r="I115" s="16" t="s">
        <v>135</v>
      </c>
      <c r="J115" s="16" t="s">
        <v>135</v>
      </c>
      <c r="K115" s="16" t="s">
        <v>135</v>
      </c>
      <c r="L115" s="16" t="s">
        <v>135</v>
      </c>
      <c r="M115" s="16" t="s">
        <v>135</v>
      </c>
      <c r="N115" s="16" t="s">
        <v>135</v>
      </c>
      <c r="O115" s="95">
        <v>271441</v>
      </c>
      <c r="P115" s="16" t="s">
        <v>135</v>
      </c>
      <c r="Q115" s="16" t="s">
        <v>135</v>
      </c>
      <c r="R115" s="16" t="s">
        <v>135</v>
      </c>
      <c r="S115" s="16" t="s">
        <v>135</v>
      </c>
      <c r="T115" s="16" t="s">
        <v>135</v>
      </c>
      <c r="U115" s="16" t="s">
        <v>135</v>
      </c>
      <c r="V115" s="16" t="s">
        <v>135</v>
      </c>
      <c r="W115" s="79" t="s">
        <v>135</v>
      </c>
    </row>
    <row r="116" spans="1:23" ht="75" customHeight="1" x14ac:dyDescent="0.25">
      <c r="A116" s="82" t="s">
        <v>239</v>
      </c>
      <c r="B116" s="80" t="s">
        <v>70</v>
      </c>
      <c r="C116" s="81" t="s">
        <v>60</v>
      </c>
      <c r="D116" s="81" t="s">
        <v>71</v>
      </c>
      <c r="E116" s="81" t="s">
        <v>192</v>
      </c>
      <c r="F116" s="114">
        <f>F115/Справочно!D$5*1000000</f>
        <v>2728.4690593479331</v>
      </c>
      <c r="G116" s="16" t="s">
        <v>135</v>
      </c>
      <c r="H116" s="16" t="s">
        <v>135</v>
      </c>
      <c r="I116" s="16" t="s">
        <v>135</v>
      </c>
      <c r="J116" s="16" t="s">
        <v>135</v>
      </c>
      <c r="K116" s="16" t="s">
        <v>135</v>
      </c>
      <c r="L116" s="16" t="s">
        <v>135</v>
      </c>
      <c r="M116" s="16" t="s">
        <v>135</v>
      </c>
      <c r="N116" s="16" t="s">
        <v>135</v>
      </c>
      <c r="O116" s="114">
        <f>O115/Справочно!M$5*1000000</f>
        <v>2332.4038180409325</v>
      </c>
      <c r="P116" s="16" t="s">
        <v>135</v>
      </c>
      <c r="Q116" s="16" t="s">
        <v>135</v>
      </c>
      <c r="R116" s="16" t="s">
        <v>135</v>
      </c>
      <c r="S116" s="16" t="s">
        <v>135</v>
      </c>
      <c r="T116" s="16" t="s">
        <v>135</v>
      </c>
      <c r="U116" s="16" t="s">
        <v>135</v>
      </c>
      <c r="V116" s="16" t="s">
        <v>135</v>
      </c>
      <c r="W116" s="79" t="s">
        <v>135</v>
      </c>
    </row>
    <row r="117" spans="1:23" ht="75" customHeight="1" x14ac:dyDescent="0.25">
      <c r="A117" s="82" t="s">
        <v>233</v>
      </c>
      <c r="B117" s="80" t="s">
        <v>74</v>
      </c>
      <c r="C117" s="81" t="s">
        <v>60</v>
      </c>
      <c r="D117" s="81" t="s">
        <v>75</v>
      </c>
      <c r="E117" s="81" t="s">
        <v>192</v>
      </c>
      <c r="F117" s="114">
        <f>F115/Справочно!D$7*100000</f>
        <v>1844.7911033517814</v>
      </c>
      <c r="G117" s="16" t="s">
        <v>135</v>
      </c>
      <c r="H117" s="16" t="s">
        <v>135</v>
      </c>
      <c r="I117" s="16" t="s">
        <v>135</v>
      </c>
      <c r="J117" s="16" t="s">
        <v>135</v>
      </c>
      <c r="K117" s="16" t="s">
        <v>135</v>
      </c>
      <c r="L117" s="16" t="s">
        <v>135</v>
      </c>
      <c r="M117" s="16" t="s">
        <v>135</v>
      </c>
      <c r="N117" s="16" t="s">
        <v>135</v>
      </c>
      <c r="O117" s="114">
        <f>O115/Справочно!M$7*100000</f>
        <v>1585.0392559125328</v>
      </c>
      <c r="P117" s="16" t="s">
        <v>135</v>
      </c>
      <c r="Q117" s="16" t="s">
        <v>135</v>
      </c>
      <c r="R117" s="16" t="s">
        <v>135</v>
      </c>
      <c r="S117" s="16" t="s">
        <v>135</v>
      </c>
      <c r="T117" s="16" t="s">
        <v>135</v>
      </c>
      <c r="U117" s="16" t="s">
        <v>135</v>
      </c>
      <c r="V117" s="16" t="s">
        <v>135</v>
      </c>
      <c r="W117" s="79" t="s">
        <v>135</v>
      </c>
    </row>
    <row r="118" spans="1:23" ht="50.1" customHeight="1" x14ac:dyDescent="0.25">
      <c r="A118" s="84" t="s">
        <v>282</v>
      </c>
      <c r="B118" s="23" t="s">
        <v>547</v>
      </c>
      <c r="C118" s="80" t="s">
        <v>60</v>
      </c>
      <c r="D118" s="80" t="s">
        <v>61</v>
      </c>
      <c r="E118" s="81" t="s">
        <v>1273</v>
      </c>
      <c r="F118" s="115">
        <v>190044</v>
      </c>
      <c r="G118" s="16" t="s">
        <v>135</v>
      </c>
      <c r="H118" s="16" t="s">
        <v>135</v>
      </c>
      <c r="I118" s="16" t="s">
        <v>135</v>
      </c>
      <c r="J118" s="16" t="s">
        <v>135</v>
      </c>
      <c r="K118" s="16" t="s">
        <v>135</v>
      </c>
      <c r="L118" s="16" t="s">
        <v>135</v>
      </c>
      <c r="M118" s="16" t="s">
        <v>135</v>
      </c>
      <c r="N118" s="16" t="s">
        <v>135</v>
      </c>
      <c r="O118" s="74">
        <v>120220</v>
      </c>
      <c r="P118" s="16" t="s">
        <v>135</v>
      </c>
      <c r="Q118" s="16" t="s">
        <v>135</v>
      </c>
      <c r="R118" s="16" t="s">
        <v>135</v>
      </c>
      <c r="S118" s="16" t="s">
        <v>135</v>
      </c>
      <c r="T118" s="16" t="s">
        <v>135</v>
      </c>
      <c r="U118" s="16" t="s">
        <v>135</v>
      </c>
      <c r="V118" s="16" t="s">
        <v>135</v>
      </c>
      <c r="W118" s="79" t="s">
        <v>135</v>
      </c>
    </row>
    <row r="119" spans="1:23" ht="75" customHeight="1" x14ac:dyDescent="0.25">
      <c r="A119" s="82" t="s">
        <v>240</v>
      </c>
      <c r="B119" s="80" t="s">
        <v>70</v>
      </c>
      <c r="C119" s="81" t="s">
        <v>60</v>
      </c>
      <c r="D119" s="81" t="s">
        <v>71</v>
      </c>
      <c r="E119" s="81" t="s">
        <v>192</v>
      </c>
      <c r="F119" s="114">
        <f>F118/Справочно!D$5*1000000</f>
        <v>1641.3098527326779</v>
      </c>
      <c r="G119" s="16" t="s">
        <v>135</v>
      </c>
      <c r="H119" s="16" t="s">
        <v>135</v>
      </c>
      <c r="I119" s="16" t="s">
        <v>135</v>
      </c>
      <c r="J119" s="16" t="s">
        <v>135</v>
      </c>
      <c r="K119" s="16" t="s">
        <v>135</v>
      </c>
      <c r="L119" s="16" t="s">
        <v>135</v>
      </c>
      <c r="M119" s="16" t="s">
        <v>135</v>
      </c>
      <c r="N119" s="16" t="s">
        <v>135</v>
      </c>
      <c r="O119" s="114">
        <f>O118/Справочно!M$5*1000000</f>
        <v>1033.0111774009119</v>
      </c>
      <c r="P119" s="16" t="s">
        <v>135</v>
      </c>
      <c r="Q119" s="16" t="s">
        <v>135</v>
      </c>
      <c r="R119" s="16" t="s">
        <v>135</v>
      </c>
      <c r="S119" s="16" t="s">
        <v>135</v>
      </c>
      <c r="T119" s="16" t="s">
        <v>135</v>
      </c>
      <c r="U119" s="16" t="s">
        <v>135</v>
      </c>
      <c r="V119" s="16" t="s">
        <v>135</v>
      </c>
      <c r="W119" s="79" t="s">
        <v>135</v>
      </c>
    </row>
    <row r="120" spans="1:23" ht="75" customHeight="1" x14ac:dyDescent="0.25">
      <c r="A120" s="82" t="s">
        <v>241</v>
      </c>
      <c r="B120" s="80" t="s">
        <v>74</v>
      </c>
      <c r="C120" s="81" t="s">
        <v>60</v>
      </c>
      <c r="D120" s="81" t="s">
        <v>75</v>
      </c>
      <c r="E120" s="81" t="s">
        <v>192</v>
      </c>
      <c r="F120" s="114">
        <f>F118/Справочно!D$7*100000</f>
        <v>1109.7336082266177</v>
      </c>
      <c r="G120" s="16" t="s">
        <v>135</v>
      </c>
      <c r="H120" s="16" t="s">
        <v>135</v>
      </c>
      <c r="I120" s="16" t="s">
        <v>135</v>
      </c>
      <c r="J120" s="16" t="s">
        <v>135</v>
      </c>
      <c r="K120" s="16" t="s">
        <v>135</v>
      </c>
      <c r="L120" s="16" t="s">
        <v>135</v>
      </c>
      <c r="M120" s="16" t="s">
        <v>135</v>
      </c>
      <c r="N120" s="16" t="s">
        <v>135</v>
      </c>
      <c r="O120" s="114">
        <f>O118/Справочно!M$7*100000</f>
        <v>702.0067688588116</v>
      </c>
      <c r="P120" s="16" t="s">
        <v>135</v>
      </c>
      <c r="Q120" s="16" t="s">
        <v>135</v>
      </c>
      <c r="R120" s="16" t="s">
        <v>135</v>
      </c>
      <c r="S120" s="16" t="s">
        <v>135</v>
      </c>
      <c r="T120" s="16" t="s">
        <v>135</v>
      </c>
      <c r="U120" s="16" t="s">
        <v>135</v>
      </c>
      <c r="V120" s="16" t="s">
        <v>135</v>
      </c>
      <c r="W120" s="79" t="s">
        <v>135</v>
      </c>
    </row>
    <row r="121" spans="1:23" ht="125.1" customHeight="1" x14ac:dyDescent="0.25">
      <c r="A121" s="10" t="s">
        <v>283</v>
      </c>
      <c r="B121" s="23" t="s">
        <v>548</v>
      </c>
      <c r="C121" s="66" t="s">
        <v>60</v>
      </c>
      <c r="D121" s="66" t="s">
        <v>61</v>
      </c>
      <c r="E121" s="67" t="s">
        <v>187</v>
      </c>
      <c r="F121" s="17">
        <v>4472</v>
      </c>
      <c r="G121" s="55">
        <v>1111</v>
      </c>
      <c r="H121" s="55">
        <v>279</v>
      </c>
      <c r="I121" s="55">
        <v>431</v>
      </c>
      <c r="J121" s="55">
        <v>144</v>
      </c>
      <c r="K121" s="55">
        <v>1246</v>
      </c>
      <c r="L121" s="55">
        <v>278</v>
      </c>
      <c r="M121" s="55">
        <v>681</v>
      </c>
      <c r="N121" s="55">
        <v>302</v>
      </c>
      <c r="O121" s="17">
        <v>3747</v>
      </c>
      <c r="P121" s="46">
        <v>828</v>
      </c>
      <c r="Q121" s="46">
        <v>139</v>
      </c>
      <c r="R121" s="46">
        <v>365</v>
      </c>
      <c r="S121" s="46">
        <v>180</v>
      </c>
      <c r="T121" s="46">
        <v>1140</v>
      </c>
      <c r="U121" s="46">
        <v>204</v>
      </c>
      <c r="V121" s="46">
        <v>596</v>
      </c>
      <c r="W121" s="122">
        <v>295</v>
      </c>
    </row>
    <row r="122" spans="1:23" ht="75" customHeight="1" x14ac:dyDescent="0.25">
      <c r="A122" s="45" t="s">
        <v>257</v>
      </c>
      <c r="B122" s="66" t="s">
        <v>70</v>
      </c>
      <c r="C122" s="67" t="s">
        <v>60</v>
      </c>
      <c r="D122" s="67" t="s">
        <v>71</v>
      </c>
      <c r="E122" s="67" t="s">
        <v>186</v>
      </c>
      <c r="F122" s="114">
        <f>F121/Справочно!D$5*1000000</f>
        <v>38.622306736442802</v>
      </c>
      <c r="G122" s="113">
        <f>G121/Справочно!E$5*1000000</f>
        <v>34.671583644399753</v>
      </c>
      <c r="H122" s="113">
        <f>H121/Справочно!F$5*1000000</f>
        <v>24.746960115350994</v>
      </c>
      <c r="I122" s="113">
        <f>I121/Справочно!G$5*1000000</f>
        <v>32.785727999863688</v>
      </c>
      <c r="J122" s="113">
        <f>J121/Справочно!H$5*1000000</f>
        <v>19.691104010462539</v>
      </c>
      <c r="K122" s="113">
        <f>K121/Справочно!I$5*1000000</f>
        <v>54.058106477289172</v>
      </c>
      <c r="L122" s="113">
        <f>L121/Справочно!J$5*1000000</f>
        <v>29.183811718644122</v>
      </c>
      <c r="M122" s="113">
        <f>M121/Справочно!K$5*1000000</f>
        <v>51.629944458006889</v>
      </c>
      <c r="N122" s="113">
        <f>N121/Справочно!L$5*1000000</f>
        <v>48.34836695385917</v>
      </c>
      <c r="O122" s="114">
        <f>O121/Справочно!M$5*1000000</f>
        <v>32.196746645493405</v>
      </c>
      <c r="P122" s="113">
        <f>P121/Справочно!N$5*1000000</f>
        <v>25.671878481729141</v>
      </c>
      <c r="Q122" s="113">
        <f>Q121/Справочно!O$5*1000000</f>
        <v>12.27542919183608</v>
      </c>
      <c r="R122" s="113">
        <f>R121/Справочно!P$5*1000000</f>
        <v>27.767072451366925</v>
      </c>
      <c r="S122" s="113">
        <f>S121/Справочно!Q$5*1000000</f>
        <v>24.730852755525355</v>
      </c>
      <c r="T122" s="113">
        <f>T121/Справочно!R$5*1000000</f>
        <v>49.051591775786385</v>
      </c>
      <c r="U122" s="113">
        <f>U121/Справочно!S$5*1000000</f>
        <v>21.337106514731126</v>
      </c>
      <c r="V122" s="113">
        <f>V121/Справочно!T$5*1000000</f>
        <v>44.847955648080806</v>
      </c>
      <c r="W122" s="117">
        <f>W121/Справочно!U$5*1000000</f>
        <v>46.920884549334446</v>
      </c>
    </row>
    <row r="123" spans="1:23" ht="75" customHeight="1" x14ac:dyDescent="0.25">
      <c r="A123" s="45" t="s">
        <v>242</v>
      </c>
      <c r="B123" s="66" t="s">
        <v>74</v>
      </c>
      <c r="C123" s="67" t="s">
        <v>60</v>
      </c>
      <c r="D123" s="67" t="s">
        <v>75</v>
      </c>
      <c r="E123" s="67" t="s">
        <v>186</v>
      </c>
      <c r="F123" s="114">
        <f>F121/Справочно!D$7*100000</f>
        <v>26.113577360976588</v>
      </c>
      <c r="G123" s="113">
        <f>G121/Справочно!E$7*100000</f>
        <v>170.86918741012451</v>
      </c>
      <c r="H123" s="113">
        <f>H121/Справочно!F$7*100000</f>
        <v>16.538508048740585</v>
      </c>
      <c r="I123" s="113">
        <f>I121/Справочно!G$7*100000</f>
        <v>96.243811701550399</v>
      </c>
      <c r="J123" s="113">
        <f>J121/Справочно!H$7*100000</f>
        <v>84.487705278721421</v>
      </c>
      <c r="K123" s="113">
        <f>K121/Справочно!I$7*100000</f>
        <v>120.15718797463778</v>
      </c>
      <c r="L123" s="113">
        <f>L121/Справочно!J$7*100000</f>
        <v>15.287349937888266</v>
      </c>
      <c r="M123" s="113">
        <f>M121/Справочно!K$7*100000</f>
        <v>15.613081699060949</v>
      </c>
      <c r="N123" s="113">
        <f>N121/Справочно!L$7*100000</f>
        <v>4.3437268745087234</v>
      </c>
      <c r="O123" s="114">
        <f>O121/Справочно!M$7*100000</f>
        <v>21.880047936399659</v>
      </c>
      <c r="P123" s="113">
        <f>P121/Справочно!N$7*100000</f>
        <v>127.34445290331512</v>
      </c>
      <c r="Q123" s="113">
        <f>Q121/Справочно!O$7*100000</f>
        <v>8.2396151210571364</v>
      </c>
      <c r="R123" s="113">
        <f>R121/Справочно!P$7*100000</f>
        <v>81.505780211289775</v>
      </c>
      <c r="S123" s="113">
        <f>S121/Справочно!Q$7*100000</f>
        <v>105.60963159840176</v>
      </c>
      <c r="T123" s="113">
        <f>T121/Справочно!R$7*100000</f>
        <v>109.93514790616939</v>
      </c>
      <c r="U123" s="113">
        <f>U121/Справочно!S$7*100000</f>
        <v>11.218055350105059</v>
      </c>
      <c r="V123" s="113">
        <f>V121/Справочно!T$7*100000</f>
        <v>13.664312323994604</v>
      </c>
      <c r="W123" s="117">
        <f>W121/Справочно!U$7*100000</f>
        <v>4.2430444635101772</v>
      </c>
    </row>
    <row r="124" spans="1:23" ht="99.95" customHeight="1" x14ac:dyDescent="0.25">
      <c r="A124" s="10" t="s">
        <v>215</v>
      </c>
      <c r="B124" s="48" t="s">
        <v>218</v>
      </c>
      <c r="C124" s="39" t="s">
        <v>60</v>
      </c>
      <c r="D124" s="39" t="s">
        <v>61</v>
      </c>
      <c r="E124" s="39" t="s">
        <v>62</v>
      </c>
      <c r="F124" s="17">
        <v>998543880</v>
      </c>
      <c r="G124" s="54">
        <v>461858066</v>
      </c>
      <c r="H124" s="54">
        <v>74684835</v>
      </c>
      <c r="I124" s="54">
        <v>71488195</v>
      </c>
      <c r="J124" s="54">
        <v>25141162</v>
      </c>
      <c r="K124" s="54">
        <v>151544418</v>
      </c>
      <c r="L124" s="54">
        <v>66651488</v>
      </c>
      <c r="M124" s="54">
        <v>103193608</v>
      </c>
      <c r="N124" s="54">
        <v>43982108</v>
      </c>
      <c r="O124" s="96">
        <v>967478696</v>
      </c>
      <c r="P124" s="107">
        <v>445791784</v>
      </c>
      <c r="Q124" s="54">
        <v>73616837</v>
      </c>
      <c r="R124" s="54">
        <v>69430363</v>
      </c>
      <c r="S124" s="54">
        <v>23808504</v>
      </c>
      <c r="T124" s="107">
        <v>149216788</v>
      </c>
      <c r="U124" s="54">
        <v>63813560</v>
      </c>
      <c r="V124" s="54">
        <v>99013230</v>
      </c>
      <c r="W124" s="76">
        <v>42787630</v>
      </c>
    </row>
    <row r="125" spans="1:23" ht="75" customHeight="1" x14ac:dyDescent="0.25">
      <c r="A125" s="10" t="s">
        <v>216</v>
      </c>
      <c r="B125" s="39" t="s">
        <v>126</v>
      </c>
      <c r="C125" s="38" t="s">
        <v>60</v>
      </c>
      <c r="D125" s="38" t="s">
        <v>127</v>
      </c>
      <c r="E125" s="38" t="s">
        <v>72</v>
      </c>
      <c r="F125" s="114">
        <f>F124/Справочно!D$5*1000</f>
        <v>8623.8971429243593</v>
      </c>
      <c r="G125" s="113">
        <f>G124/Справочно!E$5*1000</f>
        <v>14413.456856129344</v>
      </c>
      <c r="H125" s="113">
        <f>H124/Справочно!F$5*1000</f>
        <v>6624.4538816006088</v>
      </c>
      <c r="I125" s="113">
        <f>I124/Справочно!G$5*1000</f>
        <v>5438.0336809076916</v>
      </c>
      <c r="J125" s="113">
        <f>J124/Справочно!H$5*1000</f>
        <v>3437.8974714297806</v>
      </c>
      <c r="K125" s="113">
        <f>K124/Справочно!I$5*1000</f>
        <v>6574.8027963746536</v>
      </c>
      <c r="L125" s="113">
        <f>L124/Справочно!J$5*1000</f>
        <v>6996.9225775520435</v>
      </c>
      <c r="M125" s="113">
        <f>M124/Справочно!K$5*1000</f>
        <v>7823.612701117966</v>
      </c>
      <c r="N125" s="113">
        <f>N124/Справочно!L$5*1000</f>
        <v>7041.2685330737249</v>
      </c>
      <c r="O125" s="114">
        <f>O124/Справочно!M$5*1000</f>
        <v>8313.2283053174087</v>
      </c>
      <c r="P125" s="113">
        <f>P124/Справочно!N$5*1000</f>
        <v>13821.633462561889</v>
      </c>
      <c r="Q125" s="113">
        <f>Q124/Справочно!O$5*1000</f>
        <v>6501.2825174132258</v>
      </c>
      <c r="R125" s="113">
        <f>R124/Справочно!P$5*1000</f>
        <v>5281.8573143717958</v>
      </c>
      <c r="S125" s="113">
        <f>S124/Справочно!Q$5*1000</f>
        <v>3271.1367041852022</v>
      </c>
      <c r="T125" s="113">
        <f>T124/Справочно!R$5*1000</f>
        <v>6420.4569921667189</v>
      </c>
      <c r="U125" s="113">
        <f>U124/Справочно!S$5*1000</f>
        <v>6674.493758844048</v>
      </c>
      <c r="V125" s="113">
        <f>V124/Справочно!T$5*1000</f>
        <v>7450.5720597537302</v>
      </c>
      <c r="W125" s="117">
        <f>W124/Справочно!U$5*1000</f>
        <v>6805.5371097275902</v>
      </c>
    </row>
    <row r="126" spans="1:23" ht="50.1" customHeight="1" x14ac:dyDescent="0.25">
      <c r="A126" s="10" t="s">
        <v>258</v>
      </c>
      <c r="B126" s="39" t="s">
        <v>128</v>
      </c>
      <c r="C126" s="39" t="s">
        <v>60</v>
      </c>
      <c r="D126" s="39" t="s">
        <v>61</v>
      </c>
      <c r="E126" s="39" t="s">
        <v>62</v>
      </c>
      <c r="F126" s="17">
        <v>568147809</v>
      </c>
      <c r="G126" s="54">
        <v>283408421</v>
      </c>
      <c r="H126" s="54">
        <v>42411060</v>
      </c>
      <c r="I126" s="54">
        <v>36958374</v>
      </c>
      <c r="J126" s="54">
        <v>11710371</v>
      </c>
      <c r="K126" s="54">
        <v>74350346</v>
      </c>
      <c r="L126" s="54">
        <v>36175967</v>
      </c>
      <c r="M126" s="54">
        <v>60418481</v>
      </c>
      <c r="N126" s="54">
        <v>22714789</v>
      </c>
      <c r="O126" s="96">
        <v>538185730</v>
      </c>
      <c r="P126" s="107">
        <v>267007021</v>
      </c>
      <c r="Q126" s="54">
        <v>41005107</v>
      </c>
      <c r="R126" s="54">
        <v>34730800</v>
      </c>
      <c r="S126" s="54">
        <v>10367796</v>
      </c>
      <c r="T126" s="107">
        <v>71061720</v>
      </c>
      <c r="U126" s="54">
        <v>34955856</v>
      </c>
      <c r="V126" s="54">
        <v>56940339</v>
      </c>
      <c r="W126" s="76">
        <v>22117091</v>
      </c>
    </row>
    <row r="127" spans="1:23" ht="125.1" customHeight="1" x14ac:dyDescent="0.25">
      <c r="A127" s="10" t="s">
        <v>232</v>
      </c>
      <c r="B127" s="48" t="s">
        <v>217</v>
      </c>
      <c r="C127" s="39" t="s">
        <v>60</v>
      </c>
      <c r="D127" s="39" t="s">
        <v>61</v>
      </c>
      <c r="E127" s="39" t="s">
        <v>62</v>
      </c>
      <c r="F127" s="17">
        <v>13291159</v>
      </c>
      <c r="G127" s="54">
        <v>6666101</v>
      </c>
      <c r="H127" s="54">
        <v>1184303</v>
      </c>
      <c r="I127" s="54">
        <v>1068641</v>
      </c>
      <c r="J127" s="54">
        <v>224163</v>
      </c>
      <c r="K127" s="54">
        <v>1636187</v>
      </c>
      <c r="L127" s="54">
        <v>1063261</v>
      </c>
      <c r="M127" s="54">
        <v>974780</v>
      </c>
      <c r="N127" s="54">
        <v>473723</v>
      </c>
      <c r="O127" s="96">
        <v>11802488</v>
      </c>
      <c r="P127" s="107">
        <v>5421686</v>
      </c>
      <c r="Q127" s="54">
        <v>1177788</v>
      </c>
      <c r="R127" s="54">
        <v>1044922</v>
      </c>
      <c r="S127" s="54">
        <v>209836</v>
      </c>
      <c r="T127" s="107">
        <v>1575138</v>
      </c>
      <c r="U127" s="54">
        <v>944130</v>
      </c>
      <c r="V127" s="54">
        <v>977970</v>
      </c>
      <c r="W127" s="76">
        <v>451018</v>
      </c>
    </row>
    <row r="128" spans="1:23" ht="99.95" customHeight="1" x14ac:dyDescent="0.25">
      <c r="A128" s="45" t="s">
        <v>231</v>
      </c>
      <c r="B128" s="39" t="s">
        <v>129</v>
      </c>
      <c r="C128" s="39" t="s">
        <v>60</v>
      </c>
      <c r="D128" s="39" t="s">
        <v>130</v>
      </c>
      <c r="E128" s="39" t="s">
        <v>72</v>
      </c>
      <c r="F128" s="114">
        <f>F127/(Справочно!D$8+Справочно!D$12)*1000</f>
        <v>1945.9707131324146</v>
      </c>
      <c r="G128" s="113">
        <f>G127/(Справочно!E$8+Справочно!E$12)*1000</f>
        <v>3092.2650939308837</v>
      </c>
      <c r="H128" s="113">
        <f>H127/(Справочно!F$8+Справочно!F$12)*1000</f>
        <v>1514.6825224266579</v>
      </c>
      <c r="I128" s="113">
        <f>I127/(Справочно!G$8+Справочно!G$12)*1000</f>
        <v>1392.5348609017119</v>
      </c>
      <c r="J128" s="113">
        <f>J127/(Справочно!H$8+Справочно!H$12)*1000</f>
        <v>894.00574300071787</v>
      </c>
      <c r="K128" s="113">
        <f>K127/(Справочно!I$8+Справочно!I$12)*1000</f>
        <v>1341.8419021797517</v>
      </c>
      <c r="L128" s="113">
        <f>L127/(Справочно!J$8+Справочно!J$12)*1000</f>
        <v>1878.0917760479317</v>
      </c>
      <c r="M128" s="113">
        <f>M127/(Справочно!K$8+Справочно!K$12)*1000</f>
        <v>1360.4156693848556</v>
      </c>
      <c r="N128" s="113">
        <f>N127/(Справочно!L$8+Справочно!L$12)*1000</f>
        <v>1272.4227773301102</v>
      </c>
      <c r="O128" s="114">
        <f>O127/(Справочно!M$8+Справочно!M$12)*1000</f>
        <v>1635.8060675611807</v>
      </c>
      <c r="P128" s="25">
        <f>P127/(Справочно!N$8+Справочно!N$12)*1000</f>
        <v>2359.8999226089072</v>
      </c>
      <c r="Q128" s="25">
        <f>Q127/(Справочно!O$8+Справочно!O$12)*1000</f>
        <v>1408.7699153150568</v>
      </c>
      <c r="R128" s="25">
        <f>R127/(Справочно!P$8+Справочно!P$12)*1000</f>
        <v>1296.7912878905402</v>
      </c>
      <c r="S128" s="25">
        <f>S127/(Справочно!Q$8+Справочно!Q$12)*1000</f>
        <v>795.05618999264948</v>
      </c>
      <c r="T128" s="25">
        <f>T127/(Справочно!R$8+Справочно!R$12)*1000</f>
        <v>1230.9073688553799</v>
      </c>
      <c r="U128" s="25">
        <f>U127/(Справочно!S$8+Справочно!S$12)*1000</f>
        <v>1591.8187734567048</v>
      </c>
      <c r="V128" s="25">
        <f>V127/(Справочно!T$8+Справочно!T$12)*1000</f>
        <v>1299.850738531921</v>
      </c>
      <c r="W128" s="116">
        <f>W127/(Справочно!U$8+Справочно!U$12)*1000</f>
        <v>1166.0659899789548</v>
      </c>
    </row>
    <row r="129" spans="1:23" ht="50.1" customHeight="1" x14ac:dyDescent="0.25">
      <c r="A129" s="10" t="s">
        <v>284</v>
      </c>
      <c r="B129" s="23" t="s">
        <v>549</v>
      </c>
      <c r="C129" s="39" t="s">
        <v>60</v>
      </c>
      <c r="D129" s="39" t="s">
        <v>61</v>
      </c>
      <c r="E129" s="39" t="s">
        <v>62</v>
      </c>
      <c r="F129" s="17">
        <v>305560513</v>
      </c>
      <c r="G129" s="54">
        <v>106441354</v>
      </c>
      <c r="H129" s="54">
        <v>30815732</v>
      </c>
      <c r="I129" s="54">
        <v>27594038</v>
      </c>
      <c r="J129" s="54">
        <v>9734707</v>
      </c>
      <c r="K129" s="54">
        <v>54337107</v>
      </c>
      <c r="L129" s="54">
        <v>26304831</v>
      </c>
      <c r="M129" s="54">
        <v>34271135</v>
      </c>
      <c r="N129" s="54">
        <v>16061609</v>
      </c>
      <c r="O129" s="17">
        <v>285771714</v>
      </c>
      <c r="P129" s="54">
        <v>100352248</v>
      </c>
      <c r="Q129" s="54">
        <v>29420513</v>
      </c>
      <c r="R129" s="54">
        <v>25353397</v>
      </c>
      <c r="S129" s="54">
        <v>8404011</v>
      </c>
      <c r="T129" s="54">
        <v>50553989</v>
      </c>
      <c r="U129" s="54">
        <v>24523085</v>
      </c>
      <c r="V129" s="54">
        <v>31923334</v>
      </c>
      <c r="W129" s="76">
        <v>15241137</v>
      </c>
    </row>
    <row r="130" spans="1:23" ht="75" customHeight="1" x14ac:dyDescent="0.25">
      <c r="A130" s="10" t="s">
        <v>243</v>
      </c>
      <c r="B130" s="39" t="s">
        <v>126</v>
      </c>
      <c r="C130" s="38" t="s">
        <v>60</v>
      </c>
      <c r="D130" s="38" t="s">
        <v>127</v>
      </c>
      <c r="E130" s="38" t="s">
        <v>72</v>
      </c>
      <c r="F130" s="114">
        <f>F129/Справочно!D$5*1000</f>
        <v>2638.9650848906126</v>
      </c>
      <c r="G130" s="113">
        <f>G129/Справочно!E$5*1000</f>
        <v>3321.7734549362408</v>
      </c>
      <c r="H130" s="113">
        <f>H129/Справочно!F$5*1000</f>
        <v>2733.3178879188004</v>
      </c>
      <c r="I130" s="113">
        <f>I129/Справочно!G$5*1000</f>
        <v>2099.0501723570824</v>
      </c>
      <c r="J130" s="113">
        <f>J129/Справочно!H$5*1000</f>
        <v>1331.1606114470678</v>
      </c>
      <c r="K130" s="113">
        <f>K129/Справочно!I$5*1000</f>
        <v>2357.4326772663362</v>
      </c>
      <c r="L130" s="113">
        <f>L129/Справочно!J$5*1000</f>
        <v>2761.4217093336442</v>
      </c>
      <c r="M130" s="113">
        <f>M129/Справочно!K$5*1000</f>
        <v>2598.2625500188778</v>
      </c>
      <c r="N130" s="113">
        <f>N129/Справочно!L$5*1000</f>
        <v>2571.3661119251888</v>
      </c>
      <c r="O130" s="114">
        <f>O129/Справочно!M$5*1000</f>
        <v>2455.5429607970113</v>
      </c>
      <c r="P130" s="113">
        <f>P129/Справочно!N$5*1000</f>
        <v>3111.3897536525924</v>
      </c>
      <c r="Q130" s="113">
        <f>Q129/Справочно!O$5*1000</f>
        <v>2598.1972958200927</v>
      </c>
      <c r="R130" s="113">
        <f>R129/Справочно!P$5*1000</f>
        <v>1928.7386613349831</v>
      </c>
      <c r="S130" s="113">
        <f>S129/Справочно!Q$5*1000</f>
        <v>1154.6575477600857</v>
      </c>
      <c r="T130" s="113">
        <f>T129/Справочно!R$5*1000</f>
        <v>2175.2224833908731</v>
      </c>
      <c r="U130" s="113">
        <f>U129/Справочно!S$5*1000</f>
        <v>2564.9591995823785</v>
      </c>
      <c r="V130" s="113">
        <f>V129/Справочно!T$5*1000</f>
        <v>2402.1749452531376</v>
      </c>
      <c r="W130" s="117">
        <f>W129/Справочно!U$5*1000</f>
        <v>2424.1614561952188</v>
      </c>
    </row>
    <row r="131" spans="1:23" ht="99.95" customHeight="1" x14ac:dyDescent="0.25">
      <c r="A131" s="10" t="s">
        <v>244</v>
      </c>
      <c r="B131" s="23" t="s">
        <v>550</v>
      </c>
      <c r="C131" s="39" t="s">
        <v>60</v>
      </c>
      <c r="D131" s="39" t="s">
        <v>61</v>
      </c>
      <c r="E131" s="39" t="s">
        <v>62</v>
      </c>
      <c r="F131" s="17">
        <v>598794370</v>
      </c>
      <c r="G131" s="60">
        <v>542629864</v>
      </c>
      <c r="H131" s="60">
        <v>36869679</v>
      </c>
      <c r="I131" s="60">
        <v>4475634</v>
      </c>
      <c r="J131" s="60">
        <v>91361</v>
      </c>
      <c r="K131" s="60">
        <v>5863920</v>
      </c>
      <c r="L131" s="60">
        <v>4117656</v>
      </c>
      <c r="M131" s="60">
        <v>886741</v>
      </c>
      <c r="N131" s="60">
        <v>3859515</v>
      </c>
      <c r="O131" s="96">
        <v>595474286</v>
      </c>
      <c r="P131" s="106">
        <v>539050443</v>
      </c>
      <c r="Q131" s="60">
        <v>34960642</v>
      </c>
      <c r="R131" s="60">
        <v>4334963</v>
      </c>
      <c r="S131" s="60">
        <v>100784</v>
      </c>
      <c r="T131" s="60">
        <v>7448892</v>
      </c>
      <c r="U131" s="60">
        <v>4485844</v>
      </c>
      <c r="V131" s="60">
        <v>943903</v>
      </c>
      <c r="W131" s="76">
        <v>4148815</v>
      </c>
    </row>
    <row r="132" spans="1:23" ht="75" customHeight="1" x14ac:dyDescent="0.25">
      <c r="A132" s="10" t="s">
        <v>245</v>
      </c>
      <c r="B132" s="39" t="s">
        <v>126</v>
      </c>
      <c r="C132" s="38" t="s">
        <v>60</v>
      </c>
      <c r="D132" s="38" t="s">
        <v>127</v>
      </c>
      <c r="E132" s="38" t="s">
        <v>72</v>
      </c>
      <c r="F132" s="114">
        <f>F131/Справочно!D$5*1000</f>
        <v>5171.4713394890487</v>
      </c>
      <c r="G132" s="113">
        <f>G131/Справочно!E$5*1000</f>
        <v>16934.146460508786</v>
      </c>
      <c r="H132" s="113">
        <f>H131/Справочно!F$5*1000</f>
        <v>3270.2956117519498</v>
      </c>
      <c r="I132" s="113">
        <f>I131/Справочно!G$5*1000</f>
        <v>340.45688851726658</v>
      </c>
      <c r="J132" s="113">
        <f>J131/Справочно!H$5*1000</f>
        <v>12.493048288193528</v>
      </c>
      <c r="K132" s="113">
        <f>K131/Справочно!I$5*1000</f>
        <v>254.40803509976368</v>
      </c>
      <c r="L132" s="113">
        <f>L131/Справочно!J$5*1000</f>
        <v>432.2622209573571</v>
      </c>
      <c r="M132" s="113">
        <f>M131/Справочно!K$5*1000</f>
        <v>67.228177061141679</v>
      </c>
      <c r="N132" s="113">
        <f>N131/Справочно!L$5*1000</f>
        <v>617.88492544345615</v>
      </c>
      <c r="O132" s="114">
        <f>O131/Справочно!M$5*1000</f>
        <v>5116.7159648380248</v>
      </c>
      <c r="P132" s="113">
        <f>P131/Справочно!N$5*1000</f>
        <v>16713.088729732201</v>
      </c>
      <c r="Q132" s="113">
        <f>Q131/Справочно!O$5*1000</f>
        <v>3087.4596069937447</v>
      </c>
      <c r="R132" s="113">
        <f>R131/Справочно!P$5*1000</f>
        <v>329.77871697258882</v>
      </c>
      <c r="S132" s="113">
        <f>S131/Справочно!Q$5*1000</f>
        <v>13.847079245071484</v>
      </c>
      <c r="T132" s="113">
        <f>T131/Справочно!R$5*1000</f>
        <v>320.50878032098331</v>
      </c>
      <c r="U132" s="113">
        <f>U131/Справочно!S$5*1000</f>
        <v>469.19083939444874</v>
      </c>
      <c r="V132" s="113">
        <f>V131/Справочно!T$5*1000</f>
        <v>71.027046778675185</v>
      </c>
      <c r="W132" s="117">
        <f>W131/Справочно!U$5*1000</f>
        <v>659.88498180185422</v>
      </c>
    </row>
    <row r="133" spans="1:23" ht="99.95" customHeight="1" x14ac:dyDescent="0.25">
      <c r="A133" s="10" t="s">
        <v>259</v>
      </c>
      <c r="B133" s="23" t="s">
        <v>551</v>
      </c>
      <c r="C133" s="39" t="s">
        <v>60</v>
      </c>
      <c r="D133" s="39" t="s">
        <v>61</v>
      </c>
      <c r="E133" s="39" t="s">
        <v>62</v>
      </c>
      <c r="F133" s="17">
        <v>190205650</v>
      </c>
      <c r="G133" s="60">
        <v>166532443</v>
      </c>
      <c r="H133" s="60">
        <v>15485623</v>
      </c>
      <c r="I133" s="60">
        <v>2086661</v>
      </c>
      <c r="J133" s="60">
        <v>23234</v>
      </c>
      <c r="K133" s="60">
        <v>2513007</v>
      </c>
      <c r="L133" s="60">
        <v>1954175</v>
      </c>
      <c r="M133" s="60">
        <v>472030</v>
      </c>
      <c r="N133" s="60">
        <v>1138477</v>
      </c>
      <c r="O133" s="95">
        <v>181348223</v>
      </c>
      <c r="P133" s="106">
        <v>158268560</v>
      </c>
      <c r="Q133" s="60">
        <v>14432679</v>
      </c>
      <c r="R133" s="60">
        <v>1935241</v>
      </c>
      <c r="S133" s="60">
        <v>28534</v>
      </c>
      <c r="T133" s="60">
        <v>2812663</v>
      </c>
      <c r="U133" s="60">
        <v>2177604</v>
      </c>
      <c r="V133" s="60">
        <v>491467</v>
      </c>
      <c r="W133" s="76">
        <v>1201475</v>
      </c>
    </row>
    <row r="134" spans="1:23" ht="75" customHeight="1" x14ac:dyDescent="0.25">
      <c r="A134" s="10" t="s">
        <v>260</v>
      </c>
      <c r="B134" s="39" t="s">
        <v>126</v>
      </c>
      <c r="C134" s="38" t="s">
        <v>60</v>
      </c>
      <c r="D134" s="38" t="s">
        <v>127</v>
      </c>
      <c r="E134" s="38" t="s">
        <v>72</v>
      </c>
      <c r="F134" s="114">
        <f>F133/Справочно!D$5*1000</f>
        <v>1642.7059385743473</v>
      </c>
      <c r="G134" s="113">
        <f>G133/Справочно!E$5*1000</f>
        <v>5197.0688811707769</v>
      </c>
      <c r="H134" s="113">
        <f>H133/Справочно!F$5*1000</f>
        <v>1373.555895133914</v>
      </c>
      <c r="I134" s="113">
        <f>I133/Справочно!G$5*1000</f>
        <v>158.73016235249085</v>
      </c>
      <c r="J134" s="113">
        <f>J133/Справочно!H$5*1000</f>
        <v>3.1771049345769904</v>
      </c>
      <c r="K134" s="113">
        <f>K133/Справочно!I$5*1000</f>
        <v>109.02760833400725</v>
      </c>
      <c r="L134" s="113">
        <f>L133/Справочно!J$5*1000</f>
        <v>205.14487505496899</v>
      </c>
      <c r="M134" s="113">
        <f>M133/Справочно!K$5*1000</f>
        <v>35.786905554350938</v>
      </c>
      <c r="N134" s="113">
        <f>N133/Справочно!L$5*1000</f>
        <v>182.26325749843949</v>
      </c>
      <c r="O134" s="114">
        <f>O133/Справочно!M$5*1000</f>
        <v>1558.2660236299546</v>
      </c>
      <c r="P134" s="113">
        <f>P133/Справочно!N$5*1000</f>
        <v>4907.0667147321947</v>
      </c>
      <c r="Q134" s="113">
        <f>Q133/Справочно!O$5*1000</f>
        <v>1274.585101532371</v>
      </c>
      <c r="R134" s="113">
        <f>R133/Справочно!P$5*1000</f>
        <v>147.22185495302952</v>
      </c>
      <c r="S134" s="113">
        <f>S133/Справочно!Q$5*1000</f>
        <v>3.920389736256447</v>
      </c>
      <c r="T134" s="113">
        <f>T133/Справочно!R$5*1000</f>
        <v>121.02245375338477</v>
      </c>
      <c r="U134" s="113">
        <f>U133/Справочно!S$5*1000</f>
        <v>227.76357105345375</v>
      </c>
      <c r="V134" s="113">
        <f>V133/Справочно!T$5*1000</f>
        <v>36.982030567945181</v>
      </c>
      <c r="W134" s="117">
        <f>W133/Справочно!U$5*1000</f>
        <v>191.09921953868343</v>
      </c>
    </row>
    <row r="135" spans="1:23" ht="75" customHeight="1" x14ac:dyDescent="0.25">
      <c r="A135" s="337" t="s">
        <v>552</v>
      </c>
      <c r="B135" s="336" t="s">
        <v>553</v>
      </c>
      <c r="C135" s="336" t="s">
        <v>60</v>
      </c>
      <c r="D135" s="336" t="s">
        <v>554</v>
      </c>
      <c r="E135" s="336" t="s">
        <v>293</v>
      </c>
      <c r="F135" s="19">
        <v>88.342046766604994</v>
      </c>
      <c r="G135" s="13">
        <v>84.405940594059402</v>
      </c>
      <c r="H135" s="13">
        <v>93.661971830985905</v>
      </c>
      <c r="I135" s="13">
        <v>92.727272727272805</v>
      </c>
      <c r="J135" s="13">
        <v>85.171102661597004</v>
      </c>
      <c r="K135" s="13">
        <v>89.041095890410801</v>
      </c>
      <c r="L135" s="13">
        <v>92.500000000000099</v>
      </c>
      <c r="M135" s="13">
        <v>86.227544910179603</v>
      </c>
      <c r="N135" s="13">
        <v>89.068825910931196</v>
      </c>
      <c r="O135" s="19">
        <v>88.982173370766816</v>
      </c>
      <c r="P135" s="13">
        <v>88.761467889908161</v>
      </c>
      <c r="Q135" s="13">
        <v>97.368421052631575</v>
      </c>
      <c r="R135" s="13">
        <v>95.555555555555557</v>
      </c>
      <c r="S135" s="13">
        <v>83.499999999999957</v>
      </c>
      <c r="T135" s="13">
        <v>78.437499999999943</v>
      </c>
      <c r="U135" s="13">
        <v>91.1111111111111</v>
      </c>
      <c r="V135" s="13">
        <v>95.073891625615772</v>
      </c>
      <c r="W135" s="13">
        <v>90.999999999999986</v>
      </c>
    </row>
    <row r="136" spans="1:23" ht="50.1" customHeight="1" x14ac:dyDescent="0.25">
      <c r="A136" s="337" t="s">
        <v>555</v>
      </c>
      <c r="B136" s="338" t="s">
        <v>556</v>
      </c>
      <c r="C136" s="336" t="s">
        <v>60</v>
      </c>
      <c r="D136" s="336" t="s">
        <v>554</v>
      </c>
      <c r="E136" s="336" t="s">
        <v>293</v>
      </c>
      <c r="F136" s="339">
        <v>75.800867839178295</v>
      </c>
      <c r="G136" s="340">
        <v>69.801980198019905</v>
      </c>
      <c r="H136" s="340">
        <v>80.985915492957801</v>
      </c>
      <c r="I136" s="340">
        <v>87.272727272727394</v>
      </c>
      <c r="J136" s="340">
        <v>75.285171102661593</v>
      </c>
      <c r="K136" s="340">
        <v>74.999999999999602</v>
      </c>
      <c r="L136" s="340">
        <v>78.3333333333334</v>
      </c>
      <c r="M136" s="340">
        <v>71.856287425149503</v>
      </c>
      <c r="N136" s="340">
        <v>81.376518218623403</v>
      </c>
      <c r="O136" s="339">
        <v>57.28761599806478</v>
      </c>
      <c r="P136" s="340">
        <v>61.926605504587073</v>
      </c>
      <c r="Q136" s="340">
        <v>61.842105263157912</v>
      </c>
      <c r="R136" s="340">
        <v>53.888888888888872</v>
      </c>
      <c r="S136" s="340">
        <v>63.499999999999964</v>
      </c>
      <c r="T136" s="340">
        <v>50</v>
      </c>
      <c r="U136" s="340">
        <v>52.592592592592588</v>
      </c>
      <c r="V136" s="340">
        <v>58.620689655172441</v>
      </c>
      <c r="W136" s="340">
        <v>57.000000000000007</v>
      </c>
    </row>
    <row r="137" spans="1:23" ht="50.1" customHeight="1" x14ac:dyDescent="0.25">
      <c r="A137" s="337" t="s">
        <v>557</v>
      </c>
      <c r="B137" s="338" t="s">
        <v>558</v>
      </c>
      <c r="C137" s="336" t="s">
        <v>60</v>
      </c>
      <c r="D137" s="336" t="s">
        <v>554</v>
      </c>
      <c r="E137" s="336" t="s">
        <v>293</v>
      </c>
      <c r="F137" s="339">
        <v>73.5827710033779</v>
      </c>
      <c r="G137" s="340">
        <v>68.069306930693102</v>
      </c>
      <c r="H137" s="340">
        <v>74.647887323943706</v>
      </c>
      <c r="I137" s="340">
        <v>84.242424242424306</v>
      </c>
      <c r="J137" s="340">
        <v>73.764258555133097</v>
      </c>
      <c r="K137" s="340">
        <v>73.630136986300997</v>
      </c>
      <c r="L137" s="340">
        <v>74.1666666666667</v>
      </c>
      <c r="M137" s="340">
        <v>71.25748502994</v>
      </c>
      <c r="N137" s="340">
        <v>81.376518218623403</v>
      </c>
      <c r="O137" s="339">
        <v>54.710289556712098</v>
      </c>
      <c r="P137" s="340">
        <v>60.09174311926563</v>
      </c>
      <c r="Q137" s="340">
        <v>51.973684210526237</v>
      </c>
      <c r="R137" s="340">
        <v>49.999999999999922</v>
      </c>
      <c r="S137" s="340">
        <v>61.999999999999943</v>
      </c>
      <c r="T137" s="340">
        <v>48.12499999999995</v>
      </c>
      <c r="U137" s="340">
        <v>51.851851851851926</v>
      </c>
      <c r="V137" s="340">
        <v>57.63546798029563</v>
      </c>
      <c r="W137" s="340">
        <v>56.000000000000213</v>
      </c>
    </row>
  </sheetData>
  <autoFilter ref="A3:W137"/>
  <mergeCells count="9">
    <mergeCell ref="B4:E4"/>
    <mergeCell ref="A1:W1"/>
    <mergeCell ref="A2:A3"/>
    <mergeCell ref="B2:B3"/>
    <mergeCell ref="C2:C3"/>
    <mergeCell ref="D2:D3"/>
    <mergeCell ref="E2:E3"/>
    <mergeCell ref="O2:W2"/>
    <mergeCell ref="F2:N2"/>
  </mergeCells>
  <pageMargins left="0.25" right="0.25" top="0.75" bottom="0.75" header="0.3" footer="0.3"/>
  <pageSetup paperSize="9" scale="20" fitToHeight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3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28515625" customWidth="1"/>
    <col min="5" max="5" width="23.5703125" customWidth="1"/>
    <col min="6" max="23" width="27.42578125" customWidth="1"/>
    <col min="24" max="16384" width="11.42578125" hidden="1"/>
  </cols>
  <sheetData>
    <row r="1" spans="1:23" ht="27" x14ac:dyDescent="0.35">
      <c r="A1" s="514" t="s">
        <v>1291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  <c r="S1" s="514"/>
      <c r="T1" s="514"/>
      <c r="U1" s="514"/>
      <c r="V1" s="514"/>
      <c r="W1" s="514"/>
    </row>
    <row r="2" spans="1:23" ht="125.25" customHeight="1" x14ac:dyDescent="0.25">
      <c r="A2" s="515" t="s">
        <v>49</v>
      </c>
      <c r="B2" s="517" t="s">
        <v>50</v>
      </c>
      <c r="C2" s="515" t="s">
        <v>51</v>
      </c>
      <c r="D2" s="515" t="s">
        <v>52</v>
      </c>
      <c r="E2" s="515" t="s">
        <v>53</v>
      </c>
      <c r="F2" s="511" t="s">
        <v>532</v>
      </c>
      <c r="G2" s="512"/>
      <c r="H2" s="512"/>
      <c r="I2" s="512"/>
      <c r="J2" s="512"/>
      <c r="K2" s="512"/>
      <c r="L2" s="512"/>
      <c r="M2" s="512"/>
      <c r="N2" s="513"/>
      <c r="O2" s="511" t="s">
        <v>531</v>
      </c>
      <c r="P2" s="512"/>
      <c r="Q2" s="512"/>
      <c r="R2" s="512"/>
      <c r="S2" s="512"/>
      <c r="T2" s="512"/>
      <c r="U2" s="512"/>
      <c r="V2" s="512"/>
      <c r="W2" s="513"/>
    </row>
    <row r="3" spans="1:23" ht="209.25" customHeight="1" x14ac:dyDescent="0.25">
      <c r="A3" s="516"/>
      <c r="B3" s="508"/>
      <c r="C3" s="516"/>
      <c r="D3" s="516"/>
      <c r="E3" s="516"/>
      <c r="F3" s="127" t="s">
        <v>54</v>
      </c>
      <c r="G3" s="127" t="s">
        <v>55</v>
      </c>
      <c r="H3" s="126" t="s">
        <v>31</v>
      </c>
      <c r="I3" s="126" t="s">
        <v>33</v>
      </c>
      <c r="J3" s="126" t="s">
        <v>35</v>
      </c>
      <c r="K3" s="126" t="s">
        <v>37</v>
      </c>
      <c r="L3" s="126" t="s">
        <v>39</v>
      </c>
      <c r="M3" s="126" t="s">
        <v>41</v>
      </c>
      <c r="N3" s="126" t="s">
        <v>43</v>
      </c>
      <c r="O3" s="127" t="s">
        <v>54</v>
      </c>
      <c r="P3" s="127" t="s">
        <v>55</v>
      </c>
      <c r="Q3" s="126" t="s">
        <v>31</v>
      </c>
      <c r="R3" s="126" t="s">
        <v>33</v>
      </c>
      <c r="S3" s="126" t="s">
        <v>35</v>
      </c>
      <c r="T3" s="126" t="s">
        <v>37</v>
      </c>
      <c r="U3" s="126" t="s">
        <v>39</v>
      </c>
      <c r="V3" s="126" t="s">
        <v>41</v>
      </c>
      <c r="W3" s="126" t="s">
        <v>43</v>
      </c>
    </row>
    <row r="4" spans="1:23" ht="24.95" customHeight="1" x14ac:dyDescent="0.25">
      <c r="A4" s="128" t="s">
        <v>288</v>
      </c>
      <c r="B4" s="523" t="s">
        <v>289</v>
      </c>
      <c r="C4" s="523"/>
      <c r="D4" s="523"/>
      <c r="E4" s="523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24.95" customHeight="1" x14ac:dyDescent="0.25">
      <c r="A5" s="524" t="s">
        <v>290</v>
      </c>
      <c r="B5" s="524"/>
      <c r="C5" s="524"/>
      <c r="D5" s="524"/>
      <c r="E5" s="524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</row>
    <row r="6" spans="1:23" ht="24.95" customHeight="1" x14ac:dyDescent="0.25">
      <c r="A6" s="524" t="s">
        <v>291</v>
      </c>
      <c r="B6" s="524"/>
      <c r="C6" s="524"/>
      <c r="D6" s="524"/>
      <c r="E6" s="524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1:23" ht="75" customHeight="1" x14ac:dyDescent="0.25">
      <c r="A7" s="128" t="s">
        <v>292</v>
      </c>
      <c r="B7" s="472" t="s">
        <v>561</v>
      </c>
      <c r="C7" s="130" t="s">
        <v>131</v>
      </c>
      <c r="D7" s="130" t="s">
        <v>118</v>
      </c>
      <c r="E7" s="130" t="s">
        <v>293</v>
      </c>
      <c r="F7" s="344">
        <v>93.689603475068097</v>
      </c>
      <c r="G7" s="345">
        <v>91.089108910891099</v>
      </c>
      <c r="H7" s="345">
        <v>97.183098591549296</v>
      </c>
      <c r="I7" s="345">
        <v>96.363636363636402</v>
      </c>
      <c r="J7" s="345">
        <v>88.973384030418302</v>
      </c>
      <c r="K7" s="345">
        <v>94.863013698630098</v>
      </c>
      <c r="L7" s="345">
        <v>97.5</v>
      </c>
      <c r="M7" s="345">
        <v>93.413173652694596</v>
      </c>
      <c r="N7" s="345">
        <v>91.093117408906906</v>
      </c>
      <c r="O7" s="342">
        <v>87.455984517093881</v>
      </c>
      <c r="P7" s="343">
        <v>90.137614678898984</v>
      </c>
      <c r="Q7" s="343">
        <v>96.052631578947356</v>
      </c>
      <c r="R7" s="343">
        <v>87.777777777777757</v>
      </c>
      <c r="S7" s="343">
        <v>85.5</v>
      </c>
      <c r="T7" s="343">
        <v>80.624999999999986</v>
      </c>
      <c r="U7" s="343">
        <v>89.629629629629733</v>
      </c>
      <c r="V7" s="343">
        <v>85.714285714285737</v>
      </c>
      <c r="W7" s="343">
        <v>86.500000000000099</v>
      </c>
    </row>
    <row r="8" spans="1:23" ht="99.95" customHeight="1" x14ac:dyDescent="0.25">
      <c r="A8" s="128" t="s">
        <v>294</v>
      </c>
      <c r="B8" s="130" t="s">
        <v>295</v>
      </c>
      <c r="C8" s="130" t="s">
        <v>60</v>
      </c>
      <c r="D8" s="130" t="s">
        <v>61</v>
      </c>
      <c r="E8" s="130" t="s">
        <v>62</v>
      </c>
      <c r="F8" s="133">
        <v>315402814</v>
      </c>
      <c r="G8" s="134">
        <v>144528725</v>
      </c>
      <c r="H8" s="134">
        <v>24716659</v>
      </c>
      <c r="I8" s="134">
        <v>22913329</v>
      </c>
      <c r="J8" s="134">
        <v>8568291</v>
      </c>
      <c r="K8" s="134">
        <v>46457949</v>
      </c>
      <c r="L8" s="134">
        <v>21497341</v>
      </c>
      <c r="M8" s="134">
        <v>33272246</v>
      </c>
      <c r="N8" s="134">
        <v>13448274</v>
      </c>
      <c r="O8" s="135">
        <v>294048636</v>
      </c>
      <c r="P8" s="136">
        <v>133641874</v>
      </c>
      <c r="Q8" s="134">
        <v>23942816</v>
      </c>
      <c r="R8" s="134">
        <v>21777746</v>
      </c>
      <c r="S8" s="134">
        <v>7587025</v>
      </c>
      <c r="T8" s="136">
        <v>43510297</v>
      </c>
      <c r="U8" s="134">
        <v>20043950</v>
      </c>
      <c r="V8" s="134">
        <v>30575277</v>
      </c>
      <c r="W8" s="134">
        <v>12969651</v>
      </c>
    </row>
    <row r="9" spans="1:23" ht="75" customHeight="1" x14ac:dyDescent="0.25">
      <c r="A9" s="128" t="s">
        <v>296</v>
      </c>
      <c r="B9" s="128" t="s">
        <v>297</v>
      </c>
      <c r="C9" s="128" t="s">
        <v>60</v>
      </c>
      <c r="D9" s="128" t="s">
        <v>127</v>
      </c>
      <c r="E9" s="128" t="s">
        <v>72</v>
      </c>
      <c r="F9" s="144">
        <f>F8/Справочно!D5*1000</f>
        <v>2723.9678505915067</v>
      </c>
      <c r="G9" s="145">
        <f>G8/Справочно!E5*1000</f>
        <v>4510.3868387542298</v>
      </c>
      <c r="H9" s="145">
        <f>H8/Справочно!F5*1000</f>
        <v>2192.3375428592517</v>
      </c>
      <c r="I9" s="145">
        <f>I8/Справочно!G5*1000</f>
        <v>1742.9934388988133</v>
      </c>
      <c r="J9" s="145">
        <f>J8/Справочно!H5*1000</f>
        <v>1171.6604810618755</v>
      </c>
      <c r="K9" s="145">
        <f>K8/Справочно!I5*1000</f>
        <v>2015.5929002876967</v>
      </c>
      <c r="L9" s="145">
        <f>L8/Справочно!J5*1000</f>
        <v>2256.7422740844918</v>
      </c>
      <c r="M9" s="145">
        <f>M8/Справочно!K5*1000</f>
        <v>2522.5318839546871</v>
      </c>
      <c r="N9" s="145">
        <f>N8/Справочно!L5*1000</f>
        <v>2152.9870405564352</v>
      </c>
      <c r="O9" s="144">
        <f>O8/Справочно!M5*1000</f>
        <v>2526.6638470095841</v>
      </c>
      <c r="P9" s="145">
        <f>P8/Справочно!N5*1000</f>
        <v>4143.5240934765179</v>
      </c>
      <c r="Q9" s="145">
        <f>Q8/Справочно!O5*1000</f>
        <v>2114.44850691482</v>
      </c>
      <c r="R9" s="145">
        <f>R8/Справочно!P5*1000</f>
        <v>1656.7239753684007</v>
      </c>
      <c r="S9" s="145">
        <f>S8/Справочно!Q5*1000</f>
        <v>1042.4088784860542</v>
      </c>
      <c r="T9" s="145">
        <f>T8/Справочно!R5*1000</f>
        <v>1872.1485320063357</v>
      </c>
      <c r="U9" s="145">
        <f>U8/Справочно!S5*1000</f>
        <v>2096.47007904875</v>
      </c>
      <c r="V9" s="145">
        <f>V8/Справочно!T5*1000</f>
        <v>2300.7360181607132</v>
      </c>
      <c r="W9" s="145">
        <f>W8/Справочно!U5*1000</f>
        <v>2062.8728719191868</v>
      </c>
    </row>
    <row r="10" spans="1:23" ht="50.1" customHeight="1" x14ac:dyDescent="0.25">
      <c r="A10" s="394" t="s">
        <v>298</v>
      </c>
      <c r="B10" s="472" t="s">
        <v>560</v>
      </c>
      <c r="C10" s="341" t="s">
        <v>131</v>
      </c>
      <c r="D10" s="346" t="s">
        <v>554</v>
      </c>
      <c r="E10" s="346" t="s">
        <v>293</v>
      </c>
      <c r="F10" s="344">
        <v>74.757778109938798</v>
      </c>
      <c r="G10" s="345">
        <v>73.514851485148597</v>
      </c>
      <c r="H10" s="345">
        <v>80.985915492957801</v>
      </c>
      <c r="I10" s="345">
        <v>78.787878787878896</v>
      </c>
      <c r="J10" s="345">
        <v>61.596958174905005</v>
      </c>
      <c r="K10" s="345">
        <v>75.684931506848898</v>
      </c>
      <c r="L10" s="345">
        <v>82.500000000000099</v>
      </c>
      <c r="M10" s="345">
        <v>68.862275449101602</v>
      </c>
      <c r="N10" s="345">
        <v>74.0890688259109</v>
      </c>
      <c r="O10" s="347">
        <v>53.977725556724522</v>
      </c>
      <c r="P10" s="343">
        <v>54.357798165137126</v>
      </c>
      <c r="Q10" s="343">
        <v>52.63157894736834</v>
      </c>
      <c r="R10" s="343">
        <v>63.333333333333272</v>
      </c>
      <c r="S10" s="343">
        <v>63.999999999999943</v>
      </c>
      <c r="T10" s="343">
        <v>39.999999999999943</v>
      </c>
      <c r="U10" s="343">
        <v>58.518518518518611</v>
      </c>
      <c r="V10" s="343">
        <v>61.083743842364591</v>
      </c>
      <c r="W10" s="343">
        <v>52.000000000000192</v>
      </c>
    </row>
    <row r="11" spans="1:23" ht="125.1" customHeight="1" x14ac:dyDescent="0.25">
      <c r="A11" s="128" t="s">
        <v>305</v>
      </c>
      <c r="B11" s="130" t="s">
        <v>299</v>
      </c>
      <c r="C11" s="130" t="s">
        <v>60</v>
      </c>
      <c r="D11" s="130" t="s">
        <v>61</v>
      </c>
      <c r="E11" s="130" t="s">
        <v>62</v>
      </c>
      <c r="F11" s="133">
        <v>282930996</v>
      </c>
      <c r="G11" s="134">
        <v>121384166</v>
      </c>
      <c r="H11" s="134">
        <v>23283575</v>
      </c>
      <c r="I11" s="134">
        <v>22119737</v>
      </c>
      <c r="J11" s="134">
        <v>8454435</v>
      </c>
      <c r="K11" s="134">
        <v>42473552</v>
      </c>
      <c r="L11" s="134">
        <v>20183744</v>
      </c>
      <c r="M11" s="134">
        <v>32452735</v>
      </c>
      <c r="N11" s="134">
        <v>12579052</v>
      </c>
      <c r="O11" s="135">
        <v>254527787</v>
      </c>
      <c r="P11" s="136">
        <v>105495937</v>
      </c>
      <c r="Q11" s="134">
        <v>22498396</v>
      </c>
      <c r="R11" s="134">
        <v>20626499</v>
      </c>
      <c r="S11" s="134">
        <v>7393910</v>
      </c>
      <c r="T11" s="134">
        <v>38739851</v>
      </c>
      <c r="U11" s="134">
        <v>18405771</v>
      </c>
      <c r="V11" s="134">
        <v>29452935</v>
      </c>
      <c r="W11" s="134">
        <v>11914488</v>
      </c>
    </row>
    <row r="12" spans="1:23" ht="24.95" customHeight="1" x14ac:dyDescent="0.25">
      <c r="A12" s="128" t="s">
        <v>307</v>
      </c>
      <c r="B12" s="131" t="s">
        <v>300</v>
      </c>
      <c r="C12" s="130" t="s">
        <v>60</v>
      </c>
      <c r="D12" s="130" t="s">
        <v>61</v>
      </c>
      <c r="E12" s="130" t="s">
        <v>62</v>
      </c>
      <c r="F12" s="137">
        <v>272328523</v>
      </c>
      <c r="G12" s="138">
        <v>118215814</v>
      </c>
      <c r="H12" s="138">
        <v>22790563</v>
      </c>
      <c r="I12" s="138">
        <v>21542979</v>
      </c>
      <c r="J12" s="138">
        <v>8425162</v>
      </c>
      <c r="K12" s="138">
        <v>41447983</v>
      </c>
      <c r="L12" s="138">
        <v>19763920</v>
      </c>
      <c r="M12" s="138">
        <v>27808629</v>
      </c>
      <c r="N12" s="138">
        <v>12333473</v>
      </c>
      <c r="O12" s="139">
        <v>245511166</v>
      </c>
      <c r="P12" s="140">
        <v>102903066</v>
      </c>
      <c r="Q12" s="138">
        <v>21665405</v>
      </c>
      <c r="R12" s="138">
        <v>19947625</v>
      </c>
      <c r="S12" s="138">
        <v>7361719</v>
      </c>
      <c r="T12" s="138">
        <v>37714092</v>
      </c>
      <c r="U12" s="138">
        <v>17865928</v>
      </c>
      <c r="V12" s="138">
        <v>26495615</v>
      </c>
      <c r="W12" s="138">
        <v>11557716</v>
      </c>
    </row>
    <row r="13" spans="1:23" ht="50.1" customHeight="1" x14ac:dyDescent="0.25">
      <c r="A13" s="128" t="s">
        <v>309</v>
      </c>
      <c r="B13" s="131" t="s">
        <v>301</v>
      </c>
      <c r="C13" s="130" t="s">
        <v>60</v>
      </c>
      <c r="D13" s="130" t="s">
        <v>61</v>
      </c>
      <c r="E13" s="130" t="s">
        <v>62</v>
      </c>
      <c r="F13" s="137">
        <v>205028769</v>
      </c>
      <c r="G13" s="138">
        <v>76036607</v>
      </c>
      <c r="H13" s="138">
        <v>18388688</v>
      </c>
      <c r="I13" s="138">
        <v>15923508</v>
      </c>
      <c r="J13" s="138">
        <v>7563482</v>
      </c>
      <c r="K13" s="138">
        <v>34140339</v>
      </c>
      <c r="L13" s="138">
        <v>15462945</v>
      </c>
      <c r="M13" s="138">
        <v>27046922</v>
      </c>
      <c r="N13" s="138">
        <v>10466278</v>
      </c>
      <c r="O13" s="139">
        <v>185244986</v>
      </c>
      <c r="P13" s="140">
        <v>66548414</v>
      </c>
      <c r="Q13" s="138">
        <v>17247255</v>
      </c>
      <c r="R13" s="138">
        <v>14820176</v>
      </c>
      <c r="S13" s="138">
        <v>6589440</v>
      </c>
      <c r="T13" s="138">
        <v>31519521</v>
      </c>
      <c r="U13" s="138">
        <v>14424930</v>
      </c>
      <c r="V13" s="138">
        <v>24382050</v>
      </c>
      <c r="W13" s="138">
        <v>9713200</v>
      </c>
    </row>
    <row r="14" spans="1:23" ht="174.95" customHeight="1" x14ac:dyDescent="0.25">
      <c r="A14" s="128" t="s">
        <v>311</v>
      </c>
      <c r="B14" s="130" t="s">
        <v>302</v>
      </c>
      <c r="C14" s="130" t="s">
        <v>60</v>
      </c>
      <c r="D14" s="130" t="s">
        <v>118</v>
      </c>
      <c r="E14" s="130" t="s">
        <v>62</v>
      </c>
      <c r="F14" s="132">
        <v>28.334357825116307</v>
      </c>
      <c r="G14" s="141">
        <v>26.281703175884342</v>
      </c>
      <c r="H14" s="141">
        <v>31.175773502077099</v>
      </c>
      <c r="I14" s="141">
        <v>30.941803748157298</v>
      </c>
      <c r="J14" s="141">
        <v>33.627860955671025</v>
      </c>
      <c r="K14" s="141">
        <v>28.027130633079473</v>
      </c>
      <c r="L14" s="141">
        <v>30.282510722041195</v>
      </c>
      <c r="M14" s="141">
        <v>31.448396493705307</v>
      </c>
      <c r="N14" s="141">
        <v>28.600384501806964</v>
      </c>
      <c r="O14" s="142">
        <v>26.308360902657025</v>
      </c>
      <c r="P14" s="143">
        <v>23.664845514514909</v>
      </c>
      <c r="Q14" s="141">
        <v>30.561481471962725</v>
      </c>
      <c r="R14" s="141">
        <v>29.708182571362908</v>
      </c>
      <c r="S14" s="141">
        <v>31.055752179977375</v>
      </c>
      <c r="T14" s="141">
        <v>25.962237505539697</v>
      </c>
      <c r="U14" s="141">
        <v>28.843040570060658</v>
      </c>
      <c r="V14" s="141">
        <v>29.746464184634718</v>
      </c>
      <c r="W14" s="141">
        <v>27.84563669453064</v>
      </c>
    </row>
    <row r="15" spans="1:23" ht="24.95" customHeight="1" x14ac:dyDescent="0.25">
      <c r="A15" s="525" t="s">
        <v>303</v>
      </c>
      <c r="B15" s="525"/>
      <c r="C15" s="525"/>
      <c r="D15" s="525"/>
      <c r="E15" s="525"/>
      <c r="F15" s="150"/>
      <c r="G15" s="149"/>
      <c r="H15" s="149"/>
      <c r="I15" s="149"/>
      <c r="J15" s="149"/>
      <c r="K15" s="149"/>
      <c r="L15" s="149"/>
      <c r="M15" s="149"/>
      <c r="N15" s="149"/>
      <c r="O15" s="151"/>
      <c r="P15" s="149"/>
      <c r="Q15" s="149"/>
      <c r="R15" s="149"/>
      <c r="S15" s="149"/>
      <c r="T15" s="149"/>
      <c r="U15" s="149"/>
      <c r="V15" s="149"/>
      <c r="W15" s="149"/>
    </row>
    <row r="16" spans="1:23" ht="24.95" customHeight="1" x14ac:dyDescent="0.25">
      <c r="A16" s="526" t="s">
        <v>304</v>
      </c>
      <c r="B16" s="526"/>
      <c r="C16" s="526"/>
      <c r="D16" s="526"/>
      <c r="E16" s="526"/>
      <c r="F16" s="150"/>
      <c r="G16" s="152"/>
      <c r="H16" s="152"/>
      <c r="I16" s="152"/>
      <c r="J16" s="152"/>
      <c r="K16" s="152"/>
      <c r="L16" s="152"/>
      <c r="M16" s="152"/>
      <c r="N16" s="152"/>
      <c r="O16" s="151"/>
      <c r="P16" s="152"/>
      <c r="Q16" s="152"/>
      <c r="R16" s="152"/>
      <c r="S16" s="152"/>
      <c r="T16" s="152"/>
      <c r="U16" s="152"/>
      <c r="V16" s="152"/>
      <c r="W16" s="152"/>
    </row>
    <row r="17" spans="1:23" ht="50.1" customHeight="1" x14ac:dyDescent="0.25">
      <c r="A17" s="148" t="s">
        <v>672</v>
      </c>
      <c r="B17" s="148" t="s">
        <v>306</v>
      </c>
      <c r="C17" s="148" t="s">
        <v>60</v>
      </c>
      <c r="D17" s="148" t="s">
        <v>61</v>
      </c>
      <c r="E17" s="148" t="s">
        <v>62</v>
      </c>
      <c r="F17" s="147">
        <f>F18+F19+F20</f>
        <v>878393</v>
      </c>
      <c r="G17" s="158">
        <f>G18+G19+G20</f>
        <v>140669</v>
      </c>
      <c r="H17" s="158">
        <f t="shared" ref="H17:P17" si="0">H18+H19+H20</f>
        <v>98917</v>
      </c>
      <c r="I17" s="158">
        <f t="shared" si="0"/>
        <v>75529</v>
      </c>
      <c r="J17" s="158">
        <f t="shared" si="0"/>
        <v>22093</v>
      </c>
      <c r="K17" s="158">
        <f t="shared" si="0"/>
        <v>190312</v>
      </c>
      <c r="L17" s="158">
        <f t="shared" si="0"/>
        <v>83713</v>
      </c>
      <c r="M17" s="158">
        <f t="shared" si="0"/>
        <v>159287</v>
      </c>
      <c r="N17" s="158">
        <f t="shared" si="0"/>
        <v>107873</v>
      </c>
      <c r="O17" s="147">
        <f t="shared" si="0"/>
        <v>919129</v>
      </c>
      <c r="P17" s="158">
        <f t="shared" si="0"/>
        <v>138169</v>
      </c>
      <c r="Q17" s="158">
        <f>Q18+Q19+Q20</f>
        <v>108298</v>
      </c>
      <c r="R17" s="158">
        <f t="shared" ref="R17" si="1">R18+R19+R20</f>
        <v>84556</v>
      </c>
      <c r="S17" s="158">
        <f t="shared" ref="S17" si="2">S18+S19+S20</f>
        <v>19002</v>
      </c>
      <c r="T17" s="158">
        <f t="shared" ref="T17" si="3">T18+T19+T20</f>
        <v>226211</v>
      </c>
      <c r="U17" s="158">
        <f t="shared" ref="U17" si="4">U18+U19+U20</f>
        <v>84896</v>
      </c>
      <c r="V17" s="158">
        <f t="shared" ref="V17" si="5">V18+V19+V20</f>
        <v>146367</v>
      </c>
      <c r="W17" s="158">
        <f t="shared" ref="W17" si="6">W18+W19+W20</f>
        <v>111630</v>
      </c>
    </row>
    <row r="18" spans="1:23" ht="99.95" customHeight="1" x14ac:dyDescent="0.25">
      <c r="A18" s="146" t="s">
        <v>673</v>
      </c>
      <c r="B18" s="153" t="s">
        <v>308</v>
      </c>
      <c r="C18" s="146" t="s">
        <v>60</v>
      </c>
      <c r="D18" s="146" t="s">
        <v>61</v>
      </c>
      <c r="E18" s="146" t="s">
        <v>62</v>
      </c>
      <c r="F18" s="155">
        <v>1475</v>
      </c>
      <c r="G18" s="156">
        <v>1208</v>
      </c>
      <c r="H18" s="156">
        <v>0</v>
      </c>
      <c r="I18" s="156">
        <v>85</v>
      </c>
      <c r="J18" s="156">
        <v>0</v>
      </c>
      <c r="K18" s="156">
        <v>51</v>
      </c>
      <c r="L18" s="156">
        <v>0</v>
      </c>
      <c r="M18" s="156">
        <v>131</v>
      </c>
      <c r="N18" s="156">
        <v>0</v>
      </c>
      <c r="O18" s="155">
        <v>1729</v>
      </c>
      <c r="P18" s="156">
        <v>1500</v>
      </c>
      <c r="Q18" s="156">
        <v>27</v>
      </c>
      <c r="R18" s="156">
        <v>46</v>
      </c>
      <c r="S18" s="156">
        <v>0</v>
      </c>
      <c r="T18" s="156">
        <v>38</v>
      </c>
      <c r="U18" s="156">
        <v>0</v>
      </c>
      <c r="V18" s="156">
        <v>118</v>
      </c>
      <c r="W18" s="154">
        <v>0</v>
      </c>
    </row>
    <row r="19" spans="1:23" ht="50.1" customHeight="1" x14ac:dyDescent="0.25">
      <c r="A19" s="146" t="s">
        <v>674</v>
      </c>
      <c r="B19" s="154" t="s">
        <v>310</v>
      </c>
      <c r="C19" s="146" t="s">
        <v>60</v>
      </c>
      <c r="D19" s="146" t="s">
        <v>61</v>
      </c>
      <c r="E19" s="146" t="s">
        <v>62</v>
      </c>
      <c r="F19" s="155">
        <v>646309</v>
      </c>
      <c r="G19" s="157">
        <v>49175</v>
      </c>
      <c r="H19" s="157">
        <v>87250</v>
      </c>
      <c r="I19" s="157">
        <v>54820</v>
      </c>
      <c r="J19" s="157">
        <v>21685</v>
      </c>
      <c r="K19" s="157">
        <v>169160</v>
      </c>
      <c r="L19" s="157">
        <v>70810</v>
      </c>
      <c r="M19" s="157">
        <v>153361</v>
      </c>
      <c r="N19" s="157">
        <v>40048</v>
      </c>
      <c r="O19" s="155">
        <v>696209</v>
      </c>
      <c r="P19" s="157">
        <v>55801</v>
      </c>
      <c r="Q19" s="157">
        <v>95499</v>
      </c>
      <c r="R19" s="157">
        <v>65100</v>
      </c>
      <c r="S19" s="157">
        <v>18924</v>
      </c>
      <c r="T19" s="157">
        <v>204598</v>
      </c>
      <c r="U19" s="157">
        <v>70042</v>
      </c>
      <c r="V19" s="157">
        <v>142288</v>
      </c>
      <c r="W19" s="157">
        <v>43957</v>
      </c>
    </row>
    <row r="20" spans="1:23" ht="50.1" customHeight="1" x14ac:dyDescent="0.25">
      <c r="A20" s="146" t="s">
        <v>675</v>
      </c>
      <c r="B20" s="154" t="s">
        <v>312</v>
      </c>
      <c r="C20" s="146" t="s">
        <v>60</v>
      </c>
      <c r="D20" s="146" t="s">
        <v>61</v>
      </c>
      <c r="E20" s="146" t="s">
        <v>62</v>
      </c>
      <c r="F20" s="155">
        <v>230609</v>
      </c>
      <c r="G20" s="157">
        <v>90286</v>
      </c>
      <c r="H20" s="157">
        <v>11667</v>
      </c>
      <c r="I20" s="157">
        <v>20624</v>
      </c>
      <c r="J20" s="157">
        <v>408</v>
      </c>
      <c r="K20" s="157">
        <v>21101</v>
      </c>
      <c r="L20" s="157">
        <v>12903</v>
      </c>
      <c r="M20" s="157">
        <v>5795</v>
      </c>
      <c r="N20" s="157">
        <v>67825</v>
      </c>
      <c r="O20" s="155">
        <v>221191</v>
      </c>
      <c r="P20" s="157">
        <v>80868</v>
      </c>
      <c r="Q20" s="157">
        <v>12772</v>
      </c>
      <c r="R20" s="157">
        <v>19410</v>
      </c>
      <c r="S20" s="157">
        <v>78</v>
      </c>
      <c r="T20" s="157">
        <v>21575</v>
      </c>
      <c r="U20" s="157">
        <v>14854</v>
      </c>
      <c r="V20" s="157">
        <v>3961</v>
      </c>
      <c r="W20" s="157">
        <v>67673</v>
      </c>
    </row>
    <row r="21" spans="1:23" ht="50.1" customHeight="1" x14ac:dyDescent="0.25">
      <c r="A21" s="159" t="s">
        <v>314</v>
      </c>
      <c r="B21" s="159" t="s">
        <v>313</v>
      </c>
      <c r="C21" s="159" t="s">
        <v>60</v>
      </c>
      <c r="D21" s="159" t="s">
        <v>61</v>
      </c>
      <c r="E21" s="159" t="s">
        <v>62</v>
      </c>
      <c r="F21" s="147">
        <v>132314</v>
      </c>
      <c r="G21" s="158">
        <v>13227</v>
      </c>
      <c r="H21" s="158">
        <v>12228</v>
      </c>
      <c r="I21" s="158">
        <v>14499</v>
      </c>
      <c r="J21" s="158">
        <v>1872</v>
      </c>
      <c r="K21" s="158">
        <v>18084</v>
      </c>
      <c r="L21" s="158">
        <v>33223</v>
      </c>
      <c r="M21" s="158">
        <v>26349</v>
      </c>
      <c r="N21" s="158">
        <v>12832</v>
      </c>
      <c r="O21" s="147">
        <v>147203</v>
      </c>
      <c r="P21" s="158">
        <v>17070</v>
      </c>
      <c r="Q21" s="158">
        <v>13159</v>
      </c>
      <c r="R21" s="158">
        <v>20815</v>
      </c>
      <c r="S21" s="158">
        <v>2209</v>
      </c>
      <c r="T21" s="158">
        <v>23026</v>
      </c>
      <c r="U21" s="158">
        <v>35925</v>
      </c>
      <c r="V21" s="158">
        <v>20272</v>
      </c>
      <c r="W21" s="158">
        <v>14727</v>
      </c>
    </row>
    <row r="22" spans="1:23" ht="75" customHeight="1" x14ac:dyDescent="0.25">
      <c r="A22" s="162" t="s">
        <v>320</v>
      </c>
      <c r="B22" s="162" t="s">
        <v>315</v>
      </c>
      <c r="C22" s="162" t="s">
        <v>60</v>
      </c>
      <c r="D22" s="162" t="s">
        <v>133</v>
      </c>
      <c r="E22" s="162" t="s">
        <v>62</v>
      </c>
      <c r="F22" s="160">
        <v>3456755</v>
      </c>
      <c r="G22" s="163">
        <v>2755395</v>
      </c>
      <c r="H22" s="163">
        <v>528448</v>
      </c>
      <c r="I22" s="163">
        <v>88</v>
      </c>
      <c r="J22" s="163">
        <v>14</v>
      </c>
      <c r="K22" s="163">
        <v>960</v>
      </c>
      <c r="L22" s="163">
        <v>1560</v>
      </c>
      <c r="M22" s="163">
        <v>168779</v>
      </c>
      <c r="N22" s="163">
        <v>1511</v>
      </c>
      <c r="O22" s="164">
        <v>1643426</v>
      </c>
      <c r="P22" s="165">
        <v>1275526</v>
      </c>
      <c r="Q22" s="165">
        <v>266548</v>
      </c>
      <c r="R22" s="165">
        <v>38</v>
      </c>
      <c r="S22" s="163">
        <v>12</v>
      </c>
      <c r="T22" s="165">
        <v>873</v>
      </c>
      <c r="U22" s="165">
        <v>1354</v>
      </c>
      <c r="V22" s="165">
        <v>98671</v>
      </c>
      <c r="W22" s="163">
        <v>404</v>
      </c>
    </row>
    <row r="23" spans="1:23" ht="75" customHeight="1" x14ac:dyDescent="0.25">
      <c r="A23" s="159" t="s">
        <v>322</v>
      </c>
      <c r="B23" s="159" t="s">
        <v>316</v>
      </c>
      <c r="C23" s="159" t="s">
        <v>60</v>
      </c>
      <c r="D23" s="159" t="s">
        <v>317</v>
      </c>
      <c r="E23" s="159" t="s">
        <v>72</v>
      </c>
      <c r="F23" s="166">
        <f>F22/Справочно!D5*10000</f>
        <v>298.5417082350902</v>
      </c>
      <c r="G23" s="167">
        <f>G22/Справочно!E5*10000</f>
        <v>859.89116305905361</v>
      </c>
      <c r="H23" s="167">
        <f>H22/Справочно!F5*10000</f>
        <v>468.72693831673843</v>
      </c>
      <c r="I23" s="167">
        <f>I22/Справочно!G5*10000</f>
        <v>6.6940697540324917E-2</v>
      </c>
      <c r="J23" s="168">
        <f>J22/Справочно!H5*10000</f>
        <v>1.9144128899060805E-2</v>
      </c>
      <c r="K23" s="167">
        <f>K22/Справочно!I5*10000</f>
        <v>0.41649905472068705</v>
      </c>
      <c r="L23" s="167">
        <f>L22/Справочно!J5*10000</f>
        <v>1.6376527439239148</v>
      </c>
      <c r="M23" s="167">
        <f>M22/Справочно!K5*10000</f>
        <v>127.95962401876569</v>
      </c>
      <c r="N23" s="167">
        <f>N22/Справочно!L5*10000</f>
        <v>2.4190192869960661</v>
      </c>
      <c r="O23" s="166">
        <f>O22/Справочно!M5*10000</f>
        <v>141.21422618792806</v>
      </c>
      <c r="P23" s="169">
        <f>P22/Справочно!N5*10000</f>
        <v>395.47280763630488</v>
      </c>
      <c r="Q23" s="169">
        <f>Q22/Справочно!O5*10000</f>
        <v>235.39504318169233</v>
      </c>
      <c r="R23" s="170">
        <f>R22/Справочно!P5*10000</f>
        <v>2.8908185017861451E-2</v>
      </c>
      <c r="S23" s="170">
        <f>S22/Справочно!Q5*10000</f>
        <v>1.6487235170350237E-2</v>
      </c>
      <c r="T23" s="169">
        <f>T22/Справочно!R5*10000</f>
        <v>0.37563192649352201</v>
      </c>
      <c r="U23" s="169">
        <f>U22/Справочно!S5*10000</f>
        <v>1.4161981480855856</v>
      </c>
      <c r="V23" s="169">
        <f>V22/Справочно!T5*10000</f>
        <v>74.248198519325172</v>
      </c>
      <c r="W23" s="169">
        <f>W22/Справочно!U5*10000</f>
        <v>0.64257753755698699</v>
      </c>
    </row>
    <row r="24" spans="1:23" ht="99.95" customHeight="1" x14ac:dyDescent="0.25">
      <c r="A24" s="162" t="s">
        <v>323</v>
      </c>
      <c r="B24" s="162" t="s">
        <v>318</v>
      </c>
      <c r="C24" s="162" t="s">
        <v>60</v>
      </c>
      <c r="D24" s="162" t="s">
        <v>133</v>
      </c>
      <c r="E24" s="162" t="s">
        <v>62</v>
      </c>
      <c r="F24" s="160">
        <v>783569</v>
      </c>
      <c r="G24" s="163">
        <v>610223</v>
      </c>
      <c r="H24" s="163">
        <v>3765</v>
      </c>
      <c r="I24" s="163">
        <v>0</v>
      </c>
      <c r="J24" s="163">
        <v>0</v>
      </c>
      <c r="K24" s="163">
        <v>847</v>
      </c>
      <c r="L24" s="163">
        <v>190</v>
      </c>
      <c r="M24" s="163">
        <v>168544</v>
      </c>
      <c r="N24" s="163">
        <v>0</v>
      </c>
      <c r="O24" s="164">
        <v>495858</v>
      </c>
      <c r="P24" s="165">
        <v>393005</v>
      </c>
      <c r="Q24" s="165">
        <v>3448</v>
      </c>
      <c r="R24" s="165">
        <v>0</v>
      </c>
      <c r="S24" s="163">
        <v>0</v>
      </c>
      <c r="T24" s="165">
        <v>772</v>
      </c>
      <c r="U24" s="165">
        <v>160</v>
      </c>
      <c r="V24" s="165">
        <v>98473</v>
      </c>
      <c r="W24" s="163">
        <v>0</v>
      </c>
    </row>
    <row r="25" spans="1:23" ht="75" customHeight="1" x14ac:dyDescent="0.25">
      <c r="A25" s="162" t="s">
        <v>676</v>
      </c>
      <c r="B25" s="162" t="s">
        <v>316</v>
      </c>
      <c r="C25" s="159" t="s">
        <v>60</v>
      </c>
      <c r="D25" s="159" t="s">
        <v>317</v>
      </c>
      <c r="E25" s="159" t="s">
        <v>72</v>
      </c>
      <c r="F25" s="166">
        <f>F24/Справочно!D5*10000</f>
        <v>67.67272421101913</v>
      </c>
      <c r="G25" s="167">
        <f>G24/Справочно!E5*10000</f>
        <v>190.43562363849276</v>
      </c>
      <c r="H25" s="167">
        <f>H24/Справочно!F5*10000</f>
        <v>3.3395091338457523</v>
      </c>
      <c r="I25" s="161">
        <f>I24/Справочно!G5*10000</f>
        <v>0</v>
      </c>
      <c r="J25" s="161">
        <f>J24/Справочно!H5*10000</f>
        <v>0</v>
      </c>
      <c r="K25" s="167">
        <f>K24/Справочно!I5*10000</f>
        <v>0.36747364515460623</v>
      </c>
      <c r="L25" s="167">
        <f>L24/Справочно!J5*10000</f>
        <v>0.1994577059907332</v>
      </c>
      <c r="M25" s="167">
        <f>M24/Справочно!K5*10000</f>
        <v>127.78145901219254</v>
      </c>
      <c r="N25" s="161">
        <f>N24/Справочно!L5*10000</f>
        <v>0</v>
      </c>
      <c r="O25" s="166">
        <f>O24/Справочно!M5*10000</f>
        <v>42.60745769453181</v>
      </c>
      <c r="P25" s="169">
        <f>P24/Справочно!N5*10000</f>
        <v>121.84995896995123</v>
      </c>
      <c r="Q25" s="169">
        <f>Q24/Справочно!O5*10000</f>
        <v>3.0450129390971798</v>
      </c>
      <c r="R25" s="163">
        <f>R24/Справочно!P5*10000</f>
        <v>0</v>
      </c>
      <c r="S25" s="163">
        <f>S24/Справочно!Q5*10000</f>
        <v>0</v>
      </c>
      <c r="T25" s="169">
        <f>T24/Справочно!R5*10000</f>
        <v>0.33217393728865868</v>
      </c>
      <c r="U25" s="169">
        <f>U24/Справочно!S5*10000</f>
        <v>0.16734985501749905</v>
      </c>
      <c r="V25" s="169">
        <f>V24/Справочно!T5*10000</f>
        <v>74.099206988816462</v>
      </c>
      <c r="W25" s="163">
        <f>W24/Справочно!U5*10000</f>
        <v>0</v>
      </c>
    </row>
    <row r="26" spans="1:23" ht="75" customHeight="1" x14ac:dyDescent="0.25">
      <c r="A26" s="162" t="s">
        <v>677</v>
      </c>
      <c r="B26" s="162" t="s">
        <v>319</v>
      </c>
      <c r="C26" s="162" t="s">
        <v>60</v>
      </c>
      <c r="D26" s="162" t="s">
        <v>133</v>
      </c>
      <c r="E26" s="162" t="s">
        <v>62</v>
      </c>
      <c r="F26" s="171">
        <v>2673186</v>
      </c>
      <c r="G26" s="172">
        <v>2145172</v>
      </c>
      <c r="H26" s="172">
        <v>524683</v>
      </c>
      <c r="I26" s="172">
        <v>88</v>
      </c>
      <c r="J26" s="172">
        <v>14</v>
      </c>
      <c r="K26" s="172">
        <v>113</v>
      </c>
      <c r="L26" s="172">
        <v>1370</v>
      </c>
      <c r="M26" s="172">
        <v>235</v>
      </c>
      <c r="N26" s="172">
        <v>1511</v>
      </c>
      <c r="O26" s="173">
        <v>1147568</v>
      </c>
      <c r="P26" s="174">
        <v>882521</v>
      </c>
      <c r="Q26" s="174">
        <v>263100</v>
      </c>
      <c r="R26" s="172">
        <v>38</v>
      </c>
      <c r="S26" s="172">
        <v>12</v>
      </c>
      <c r="T26" s="172">
        <v>101</v>
      </c>
      <c r="U26" s="172">
        <v>1194</v>
      </c>
      <c r="V26" s="172">
        <v>198</v>
      </c>
      <c r="W26" s="172">
        <v>404</v>
      </c>
    </row>
    <row r="27" spans="1:23" ht="75" customHeight="1" x14ac:dyDescent="0.25">
      <c r="A27" s="162" t="s">
        <v>678</v>
      </c>
      <c r="B27" s="162" t="s">
        <v>316</v>
      </c>
      <c r="C27" s="159" t="s">
        <v>60</v>
      </c>
      <c r="D27" s="159" t="s">
        <v>317</v>
      </c>
      <c r="E27" s="159" t="s">
        <v>72</v>
      </c>
      <c r="F27" s="166">
        <f>F26/Справочно!D5*10000</f>
        <v>230.8689840240711</v>
      </c>
      <c r="G27" s="175">
        <f>G26/Справочно!E5*10000</f>
        <v>669.45553942056074</v>
      </c>
      <c r="H27" s="175">
        <f>H26/Справочно!F5*10000</f>
        <v>465.38742918289267</v>
      </c>
      <c r="I27" s="175">
        <f>I26/Справочно!G5*10000</f>
        <v>6.6940697540324917E-2</v>
      </c>
      <c r="J27" s="188">
        <f>J26/Справочно!H5*10000</f>
        <v>1.9144128899060805E-2</v>
      </c>
      <c r="K27" s="188">
        <f>K26/Справочно!I5*10000</f>
        <v>4.9025409566080876E-2</v>
      </c>
      <c r="L27" s="175">
        <f>L26/Справочно!J5*10000</f>
        <v>1.4381950379331816</v>
      </c>
      <c r="M27" s="175">
        <f>M26/Справочно!K5*10000</f>
        <v>0.17816500657315154</v>
      </c>
      <c r="N27" s="175">
        <f>N26/Справочно!L5*10000</f>
        <v>2.4190192869960661</v>
      </c>
      <c r="O27" s="166">
        <f>O26/Справочно!M5*10000</f>
        <v>98.606768493396245</v>
      </c>
      <c r="P27" s="175">
        <f>P26/Справочно!N5*10000</f>
        <v>273.62284866635366</v>
      </c>
      <c r="Q27" s="175">
        <f>Q26/Справочно!O5*10000</f>
        <v>232.35003024259515</v>
      </c>
      <c r="R27" s="182">
        <f>R26/Справочно!P5*10000</f>
        <v>2.8908185017861451E-2</v>
      </c>
      <c r="S27" s="182">
        <f>S26/Справочно!Q5*10000</f>
        <v>1.6487235170350237E-2</v>
      </c>
      <c r="T27" s="182">
        <f>T26/Справочно!R5*10000</f>
        <v>4.3457989204863372E-2</v>
      </c>
      <c r="U27" s="175">
        <f>U26/Справочно!S5*10000</f>
        <v>1.2488482930680866</v>
      </c>
      <c r="V27" s="175">
        <f>V26/Справочно!T5*10000</f>
        <v>0.14899153050872482</v>
      </c>
      <c r="W27" s="175">
        <f>W26/Справочно!U5*10000</f>
        <v>0.64257753755698699</v>
      </c>
    </row>
    <row r="28" spans="1:23" ht="125.1" customHeight="1" x14ac:dyDescent="0.25">
      <c r="A28" s="395" t="s">
        <v>324</v>
      </c>
      <c r="B28" s="348" t="s">
        <v>582</v>
      </c>
      <c r="C28" s="159" t="s">
        <v>60</v>
      </c>
      <c r="D28" s="346" t="s">
        <v>554</v>
      </c>
      <c r="E28" s="346" t="s">
        <v>293</v>
      </c>
      <c r="F28" s="344">
        <v>47.800717878476</v>
      </c>
      <c r="G28" s="345">
        <v>50.000000000000099</v>
      </c>
      <c r="H28" s="345">
        <v>57.04225352112681</v>
      </c>
      <c r="I28" s="345">
        <v>50.909090909091105</v>
      </c>
      <c r="J28" s="345">
        <v>37.2623574144488</v>
      </c>
      <c r="K28" s="345">
        <v>43.150684931506603</v>
      </c>
      <c r="L28" s="345">
        <v>46.6666666666666</v>
      </c>
      <c r="M28" s="345">
        <v>45.508982035928</v>
      </c>
      <c r="N28" s="345">
        <v>49.3927125506072</v>
      </c>
      <c r="O28" s="358">
        <v>36.413640402353792</v>
      </c>
      <c r="P28" s="350">
        <v>42.660550458715647</v>
      </c>
      <c r="Q28" s="350">
        <v>58.552631578947377</v>
      </c>
      <c r="R28" s="350">
        <v>27.222222222222246</v>
      </c>
      <c r="S28" s="350">
        <v>29.500000000000043</v>
      </c>
      <c r="T28" s="350">
        <v>25.000000000000082</v>
      </c>
      <c r="U28" s="350">
        <v>36.296296296296319</v>
      </c>
      <c r="V28" s="350">
        <v>35.960591133004883</v>
      </c>
      <c r="W28" s="350">
        <v>37.499999999999993</v>
      </c>
    </row>
    <row r="29" spans="1:23" ht="24.95" customHeight="1" x14ac:dyDescent="0.25">
      <c r="A29" s="395" t="s">
        <v>679</v>
      </c>
      <c r="B29" s="341" t="s">
        <v>580</v>
      </c>
      <c r="C29" s="159" t="s">
        <v>60</v>
      </c>
      <c r="D29" s="346" t="s">
        <v>554</v>
      </c>
      <c r="E29" s="346" t="s">
        <v>293</v>
      </c>
      <c r="F29" s="344">
        <v>44.638459453816097</v>
      </c>
      <c r="G29" s="345">
        <v>48.267326732673403</v>
      </c>
      <c r="H29" s="345">
        <v>52.112676056338103</v>
      </c>
      <c r="I29" s="345">
        <v>46.666666666666899</v>
      </c>
      <c r="J29" s="345">
        <v>36.1216730038024</v>
      </c>
      <c r="K29" s="345">
        <v>40.753424657533998</v>
      </c>
      <c r="L29" s="345">
        <v>44.1666666666666</v>
      </c>
      <c r="M29" s="345">
        <v>39.520958083832198</v>
      </c>
      <c r="N29" s="345">
        <v>44.129554655870301</v>
      </c>
      <c r="O29" s="347">
        <v>35.408169189590474</v>
      </c>
      <c r="P29" s="350">
        <v>41.284403669724426</v>
      </c>
      <c r="Q29" s="350">
        <v>58.552631578947299</v>
      </c>
      <c r="R29" s="350">
        <v>27.222222222222136</v>
      </c>
      <c r="S29" s="350">
        <v>29.499999999999893</v>
      </c>
      <c r="T29" s="350">
        <v>23.749999999999925</v>
      </c>
      <c r="U29" s="350">
        <v>34.074074074074105</v>
      </c>
      <c r="V29" s="350">
        <v>34.975369458128178</v>
      </c>
      <c r="W29" s="350">
        <v>36.000000000000078</v>
      </c>
    </row>
    <row r="30" spans="1:23" ht="24.95" customHeight="1" x14ac:dyDescent="0.25">
      <c r="A30" s="395" t="s">
        <v>680</v>
      </c>
      <c r="B30" s="341" t="s">
        <v>11</v>
      </c>
      <c r="C30" s="159" t="s">
        <v>60</v>
      </c>
      <c r="D30" s="346" t="s">
        <v>554</v>
      </c>
      <c r="E30" s="346" t="s">
        <v>293</v>
      </c>
      <c r="F30" s="362">
        <v>41.817405070847997</v>
      </c>
      <c r="G30" s="363">
        <v>46.782178217821901</v>
      </c>
      <c r="H30" s="363">
        <v>50.000000000000099</v>
      </c>
      <c r="I30" s="363">
        <v>43.030303030303202</v>
      </c>
      <c r="J30" s="363">
        <v>34.600760456273903</v>
      </c>
      <c r="K30" s="363">
        <v>36.986301369862801</v>
      </c>
      <c r="L30" s="363">
        <v>38.3333333333333</v>
      </c>
      <c r="M30" s="363">
        <v>37.724550898203503</v>
      </c>
      <c r="N30" s="363">
        <v>39.271255060728599</v>
      </c>
      <c r="O30" s="342">
        <v>34.649136014076021</v>
      </c>
      <c r="P30" s="351">
        <v>40.366972477063882</v>
      </c>
      <c r="Q30" s="351">
        <v>58.552631578947299</v>
      </c>
      <c r="R30" s="351">
        <v>26.666666666666583</v>
      </c>
      <c r="S30" s="351">
        <v>29.499999999999893</v>
      </c>
      <c r="T30" s="351">
        <v>23.124999999999922</v>
      </c>
      <c r="U30" s="351">
        <v>32.592592592592617</v>
      </c>
      <c r="V30" s="351">
        <v>33.497536945812911</v>
      </c>
      <c r="W30" s="351">
        <v>35.500000000000078</v>
      </c>
    </row>
    <row r="31" spans="1:23" ht="24.95" customHeight="1" x14ac:dyDescent="0.25">
      <c r="A31" s="395" t="s">
        <v>681</v>
      </c>
      <c r="B31" s="341" t="s">
        <v>579</v>
      </c>
      <c r="C31" s="159" t="s">
        <v>60</v>
      </c>
      <c r="D31" s="346" t="s">
        <v>554</v>
      </c>
      <c r="E31" s="346" t="s">
        <v>293</v>
      </c>
      <c r="F31" s="344">
        <v>6.5453725426887193</v>
      </c>
      <c r="G31" s="345">
        <v>4.7029702970297196</v>
      </c>
      <c r="H31" s="345">
        <v>6.3380281690141</v>
      </c>
      <c r="I31" s="345">
        <v>10.303030303030299</v>
      </c>
      <c r="J31" s="345">
        <v>6.4638783269962197</v>
      </c>
      <c r="K31" s="345">
        <v>6.8493150684931194</v>
      </c>
      <c r="L31" s="345">
        <v>6.6666666666666696</v>
      </c>
      <c r="M31" s="345">
        <v>5.9880239520957899</v>
      </c>
      <c r="N31" s="345">
        <v>8.5020242914979391</v>
      </c>
      <c r="O31" s="342">
        <v>2.7788273073724121</v>
      </c>
      <c r="P31" s="351">
        <v>5.9633027522935418</v>
      </c>
      <c r="Q31" s="351">
        <v>1.315789473684208</v>
      </c>
      <c r="R31" s="351">
        <v>0.55555555555555403</v>
      </c>
      <c r="S31" s="352">
        <v>0</v>
      </c>
      <c r="T31" s="351">
        <v>1.2499999999999951</v>
      </c>
      <c r="U31" s="351">
        <v>3.7037037037037051</v>
      </c>
      <c r="V31" s="351">
        <v>2.9556650246305503</v>
      </c>
      <c r="W31" s="351">
        <v>1.5000000000000038</v>
      </c>
    </row>
    <row r="32" spans="1:23" ht="24.95" customHeight="1" x14ac:dyDescent="0.25">
      <c r="A32" s="395" t="s">
        <v>682</v>
      </c>
      <c r="B32" s="349" t="s">
        <v>15</v>
      </c>
      <c r="C32" s="159" t="s">
        <v>60</v>
      </c>
      <c r="D32" s="346" t="s">
        <v>554</v>
      </c>
      <c r="E32" s="346" t="s">
        <v>293</v>
      </c>
      <c r="F32" s="360">
        <v>3.10349871099849</v>
      </c>
      <c r="G32" s="361">
        <v>1.98019801980199</v>
      </c>
      <c r="H32" s="361">
        <v>2.8169014084507098</v>
      </c>
      <c r="I32" s="361">
        <v>3.03030303030304</v>
      </c>
      <c r="J32" s="361">
        <v>4.1825095057034396</v>
      </c>
      <c r="K32" s="361">
        <v>4.1095890410958704</v>
      </c>
      <c r="L32" s="361">
        <v>2.5</v>
      </c>
      <c r="M32" s="361">
        <v>3.59281437125748</v>
      </c>
      <c r="N32" s="361">
        <v>4.4534412955465399</v>
      </c>
      <c r="O32" s="353">
        <v>1.4635518299173009</v>
      </c>
      <c r="P32" s="354">
        <v>3.4403669724770416</v>
      </c>
      <c r="Q32" s="354">
        <v>0.65789473684210398</v>
      </c>
      <c r="R32" s="354">
        <v>0.55555555555555403</v>
      </c>
      <c r="S32" s="355">
        <v>0</v>
      </c>
      <c r="T32" s="355">
        <v>0</v>
      </c>
      <c r="U32" s="354">
        <v>2.2222222222222232</v>
      </c>
      <c r="V32" s="354">
        <v>1.4778325123152751</v>
      </c>
      <c r="W32" s="354">
        <v>1.0000000000000024</v>
      </c>
    </row>
    <row r="33" spans="1:23" ht="24.95" customHeight="1" x14ac:dyDescent="0.25">
      <c r="A33" s="395" t="s">
        <v>683</v>
      </c>
      <c r="B33" s="349" t="s">
        <v>21</v>
      </c>
      <c r="C33" s="159" t="s">
        <v>60</v>
      </c>
      <c r="D33" s="346" t="s">
        <v>554</v>
      </c>
      <c r="E33" s="346" t="s">
        <v>293</v>
      </c>
      <c r="F33" s="360">
        <v>4.7207447524084998</v>
      </c>
      <c r="G33" s="361">
        <v>3.4653465346534804</v>
      </c>
      <c r="H33" s="361">
        <v>5.6338028169014196</v>
      </c>
      <c r="I33" s="361">
        <v>9.0909090909091201</v>
      </c>
      <c r="J33" s="361">
        <v>3.4220532319391794</v>
      </c>
      <c r="K33" s="361">
        <v>4.1095890410958704</v>
      </c>
      <c r="L33" s="361">
        <v>5</v>
      </c>
      <c r="M33" s="361">
        <v>4.1916167664670603</v>
      </c>
      <c r="N33" s="361">
        <v>4.8582995951416796</v>
      </c>
      <c r="O33" s="353">
        <v>1.5882405246566522</v>
      </c>
      <c r="P33" s="356">
        <v>3.6697247706421785</v>
      </c>
      <c r="Q33" s="356">
        <v>0.65789473684210398</v>
      </c>
      <c r="R33" s="357">
        <v>0</v>
      </c>
      <c r="S33" s="357">
        <v>0</v>
      </c>
      <c r="T33" s="356">
        <v>0.93749999999999634</v>
      </c>
      <c r="U33" s="356">
        <v>1.4814814814814821</v>
      </c>
      <c r="V33" s="356">
        <v>1.4778325123152751</v>
      </c>
      <c r="W33" s="356">
        <v>1.0000000000000024</v>
      </c>
    </row>
    <row r="34" spans="1:23" ht="24.95" customHeight="1" x14ac:dyDescent="0.25">
      <c r="A34" s="395" t="s">
        <v>684</v>
      </c>
      <c r="B34" s="349" t="s">
        <v>23</v>
      </c>
      <c r="C34" s="159" t="s">
        <v>60</v>
      </c>
      <c r="D34" s="346" t="s">
        <v>554</v>
      </c>
      <c r="E34" s="346" t="s">
        <v>293</v>
      </c>
      <c r="F34" s="360">
        <v>1.3017317532717401</v>
      </c>
      <c r="G34" s="361">
        <v>0.99009900990099398</v>
      </c>
      <c r="H34" s="361">
        <v>2.1126760563380298</v>
      </c>
      <c r="I34" s="361">
        <v>3.63636363636365</v>
      </c>
      <c r="J34" s="361">
        <v>1.9011406844106502</v>
      </c>
      <c r="K34" s="361">
        <v>0.68493150684931203</v>
      </c>
      <c r="L34" s="361">
        <v>0</v>
      </c>
      <c r="M34" s="361">
        <v>0.59880239520957901</v>
      </c>
      <c r="N34" s="361">
        <v>1.6194331983805603</v>
      </c>
      <c r="O34" s="353">
        <v>1.3173593847909788</v>
      </c>
      <c r="P34" s="356">
        <v>3.211009174311906</v>
      </c>
      <c r="Q34" s="356">
        <v>1.315789473684208</v>
      </c>
      <c r="R34" s="357">
        <v>0</v>
      </c>
      <c r="S34" s="357">
        <v>0</v>
      </c>
      <c r="T34" s="356">
        <v>0.62499999999999756</v>
      </c>
      <c r="U34" s="356">
        <v>0.74074074074074103</v>
      </c>
      <c r="V34" s="356">
        <v>0.98522167487685008</v>
      </c>
      <c r="W34" s="356">
        <v>0.50000000000000122</v>
      </c>
    </row>
    <row r="35" spans="1:23" ht="24.95" customHeight="1" x14ac:dyDescent="0.25">
      <c r="A35" s="395" t="s">
        <v>685</v>
      </c>
      <c r="B35" s="341" t="s">
        <v>571</v>
      </c>
      <c r="C35" s="159" t="s">
        <v>60</v>
      </c>
      <c r="D35" s="346" t="s">
        <v>554</v>
      </c>
      <c r="E35" s="346" t="s">
        <v>293</v>
      </c>
      <c r="F35" s="362">
        <v>6.7291625290611004</v>
      </c>
      <c r="G35" s="363">
        <v>6.6831683168317095</v>
      </c>
      <c r="H35" s="363">
        <v>5.6338028169014196</v>
      </c>
      <c r="I35" s="363">
        <v>6.6666666666666901</v>
      </c>
      <c r="J35" s="363">
        <v>4.9429657794677002</v>
      </c>
      <c r="K35" s="363">
        <v>6.506849315068469</v>
      </c>
      <c r="L35" s="363">
        <v>7.5</v>
      </c>
      <c r="M35" s="363">
        <v>8.3832335329341099</v>
      </c>
      <c r="N35" s="363">
        <v>7.287449392712519</v>
      </c>
      <c r="O35" s="358">
        <v>2.1552006075950172</v>
      </c>
      <c r="P35" s="351">
        <v>3.6697247706422331</v>
      </c>
      <c r="Q35" s="351">
        <v>1.9736842105263188</v>
      </c>
      <c r="R35" s="351">
        <v>0.55555555555555469</v>
      </c>
      <c r="S35" s="352">
        <v>0</v>
      </c>
      <c r="T35" s="351">
        <v>1.8749999999999969</v>
      </c>
      <c r="U35" s="351">
        <v>4.4444444444444544</v>
      </c>
      <c r="V35" s="351">
        <v>0.98522167487684476</v>
      </c>
      <c r="W35" s="351">
        <v>1.0000000000000036</v>
      </c>
    </row>
    <row r="36" spans="1:23" ht="24.95" customHeight="1" x14ac:dyDescent="0.25">
      <c r="A36" s="395" t="s">
        <v>686</v>
      </c>
      <c r="B36" s="341" t="s">
        <v>581</v>
      </c>
      <c r="C36" s="159" t="s">
        <v>60</v>
      </c>
      <c r="D36" s="346" t="s">
        <v>554</v>
      </c>
      <c r="E36" s="346" t="s">
        <v>293</v>
      </c>
      <c r="F36" s="344">
        <v>11.812542099159099</v>
      </c>
      <c r="G36" s="345">
        <v>9.4059405940594392</v>
      </c>
      <c r="H36" s="345">
        <v>16.197183098591601</v>
      </c>
      <c r="I36" s="345">
        <v>10.909090909090899</v>
      </c>
      <c r="J36" s="345">
        <v>9.8859315589354093</v>
      </c>
      <c r="K36" s="345">
        <v>13.013698630136899</v>
      </c>
      <c r="L36" s="345">
        <v>8.3333333333333304</v>
      </c>
      <c r="M36" s="345">
        <v>14.9700598802395</v>
      </c>
      <c r="N36" s="345">
        <v>14.5748987854251</v>
      </c>
      <c r="O36" s="358">
        <v>2.6436236376377051</v>
      </c>
      <c r="P36" s="351">
        <v>6.4220183486239035</v>
      </c>
      <c r="Q36" s="351">
        <v>1.3157894736842126</v>
      </c>
      <c r="R36" s="351">
        <v>1.6666666666666645</v>
      </c>
      <c r="S36" s="352">
        <v>0</v>
      </c>
      <c r="T36" s="351">
        <v>1.5624999999999973</v>
      </c>
      <c r="U36" s="351">
        <v>1.481481481481485</v>
      </c>
      <c r="V36" s="351">
        <v>0.98522167487684476</v>
      </c>
      <c r="W36" s="351">
        <v>1.0000000000000036</v>
      </c>
    </row>
    <row r="37" spans="1:23" ht="24.95" customHeight="1" x14ac:dyDescent="0.25">
      <c r="A37" s="395" t="s">
        <v>687</v>
      </c>
      <c r="B37" s="349" t="s">
        <v>574</v>
      </c>
      <c r="C37" s="159" t="s">
        <v>60</v>
      </c>
      <c r="D37" s="346" t="s">
        <v>554</v>
      </c>
      <c r="E37" s="346" t="s">
        <v>293</v>
      </c>
      <c r="F37" s="360">
        <v>8.8908355460332196</v>
      </c>
      <c r="G37" s="361">
        <v>6.6831683168317095</v>
      </c>
      <c r="H37" s="361">
        <v>14.0845070422536</v>
      </c>
      <c r="I37" s="361">
        <v>8.4848484848485093</v>
      </c>
      <c r="J37" s="361">
        <v>6.0836501901140903</v>
      </c>
      <c r="K37" s="361">
        <v>9.5890410958903693</v>
      </c>
      <c r="L37" s="361">
        <v>5</v>
      </c>
      <c r="M37" s="361">
        <v>12.5748502994012</v>
      </c>
      <c r="N37" s="361">
        <v>10.5263157894736</v>
      </c>
      <c r="O37" s="359">
        <v>1.7587330832864549</v>
      </c>
      <c r="P37" s="356">
        <v>4.5871559633027896</v>
      </c>
      <c r="Q37" s="356">
        <v>1.3157894736842126</v>
      </c>
      <c r="R37" s="356">
        <v>0.55555555555555469</v>
      </c>
      <c r="S37" s="357">
        <v>0</v>
      </c>
      <c r="T37" s="356">
        <v>1.2499999999999976</v>
      </c>
      <c r="U37" s="356">
        <v>0.74074074074074248</v>
      </c>
      <c r="V37" s="357">
        <v>0</v>
      </c>
      <c r="W37" s="356">
        <v>0.50000000000000189</v>
      </c>
    </row>
    <row r="38" spans="1:23" ht="24.95" customHeight="1" x14ac:dyDescent="0.25">
      <c r="A38" s="395" t="s">
        <v>688</v>
      </c>
      <c r="B38" s="349" t="s">
        <v>576</v>
      </c>
      <c r="C38" s="159" t="s">
        <v>60</v>
      </c>
      <c r="D38" s="346" t="s">
        <v>554</v>
      </c>
      <c r="E38" s="346" t="s">
        <v>293</v>
      </c>
      <c r="F38" s="360">
        <v>7.00601108892507</v>
      </c>
      <c r="G38" s="361">
        <v>5.9405940594059601</v>
      </c>
      <c r="H38" s="361">
        <v>11.2676056338028</v>
      </c>
      <c r="I38" s="361">
        <v>7.2727272727272902</v>
      </c>
      <c r="J38" s="361">
        <v>5.7034220532319599</v>
      </c>
      <c r="K38" s="361">
        <v>7.1917808219177797</v>
      </c>
      <c r="L38" s="361">
        <v>5</v>
      </c>
      <c r="M38" s="361">
        <v>7.7844311377245301</v>
      </c>
      <c r="N38" s="361">
        <v>6.4777327935222413</v>
      </c>
      <c r="O38" s="359">
        <v>0.95141189407753879</v>
      </c>
      <c r="P38" s="356">
        <v>2.0642201834862566</v>
      </c>
      <c r="Q38" s="356">
        <v>0.65789473684210631</v>
      </c>
      <c r="R38" s="356">
        <v>1.1111111111111096</v>
      </c>
      <c r="S38" s="357">
        <v>0</v>
      </c>
      <c r="T38" s="356">
        <v>0.31249999999999939</v>
      </c>
      <c r="U38" s="356">
        <v>0.74074074074074248</v>
      </c>
      <c r="V38" s="356">
        <v>0.49261083743842238</v>
      </c>
      <c r="W38" s="356">
        <v>0.50000000000000189</v>
      </c>
    </row>
    <row r="39" spans="1:23" ht="24.95" customHeight="1" x14ac:dyDescent="0.25">
      <c r="A39" s="395" t="s">
        <v>689</v>
      </c>
      <c r="B39" s="349" t="s">
        <v>578</v>
      </c>
      <c r="C39" s="159" t="s">
        <v>60</v>
      </c>
      <c r="D39" s="346" t="s">
        <v>554</v>
      </c>
      <c r="E39" s="346" t="s">
        <v>293</v>
      </c>
      <c r="F39" s="360">
        <v>3.1719104493812198</v>
      </c>
      <c r="G39" s="361">
        <v>2.7227722772277301</v>
      </c>
      <c r="H39" s="361">
        <v>6.3380281690141</v>
      </c>
      <c r="I39" s="361">
        <v>3.63636363636365</v>
      </c>
      <c r="J39" s="361">
        <v>4.5627376425855699</v>
      </c>
      <c r="K39" s="361">
        <v>2.3972602739725901</v>
      </c>
      <c r="L39" s="361">
        <v>2.5</v>
      </c>
      <c r="M39" s="361">
        <v>1.19760479041916</v>
      </c>
      <c r="N39" s="361">
        <v>5.2631578947368203</v>
      </c>
      <c r="O39" s="359">
        <v>0.88762823157728288</v>
      </c>
      <c r="P39" s="356">
        <v>2.5229357798165357</v>
      </c>
      <c r="Q39" s="356">
        <v>1.3157894736842126</v>
      </c>
      <c r="R39" s="357">
        <v>0</v>
      </c>
      <c r="S39" s="357">
        <v>0</v>
      </c>
      <c r="T39" s="357">
        <v>0</v>
      </c>
      <c r="U39" s="357">
        <v>0</v>
      </c>
      <c r="V39" s="356">
        <v>0.49261083743842238</v>
      </c>
      <c r="W39" s="356">
        <v>0.50000000000000189</v>
      </c>
    </row>
    <row r="40" spans="1:23" ht="50.1" customHeight="1" x14ac:dyDescent="0.25">
      <c r="A40" s="176" t="s">
        <v>326</v>
      </c>
      <c r="B40" s="176" t="s">
        <v>321</v>
      </c>
      <c r="C40" s="176" t="s">
        <v>131</v>
      </c>
      <c r="D40" s="176" t="s">
        <v>61</v>
      </c>
      <c r="E40" s="176" t="s">
        <v>62</v>
      </c>
      <c r="F40" s="171">
        <v>1758</v>
      </c>
      <c r="G40" s="172">
        <v>900</v>
      </c>
      <c r="H40" s="172">
        <v>91</v>
      </c>
      <c r="I40" s="172">
        <v>198</v>
      </c>
      <c r="J40" s="172">
        <v>18</v>
      </c>
      <c r="K40" s="172">
        <v>187</v>
      </c>
      <c r="L40" s="172">
        <v>45</v>
      </c>
      <c r="M40" s="172">
        <v>267</v>
      </c>
      <c r="N40" s="172">
        <v>52</v>
      </c>
      <c r="O40" s="171">
        <v>2392</v>
      </c>
      <c r="P40" s="172">
        <v>1304</v>
      </c>
      <c r="Q40" s="172">
        <v>141</v>
      </c>
      <c r="R40" s="172">
        <v>124</v>
      </c>
      <c r="S40" s="172">
        <v>22</v>
      </c>
      <c r="T40" s="172">
        <v>254</v>
      </c>
      <c r="U40" s="172">
        <v>61</v>
      </c>
      <c r="V40" s="172">
        <v>393</v>
      </c>
      <c r="W40" s="172">
        <v>93</v>
      </c>
    </row>
    <row r="41" spans="1:23" ht="24.95" customHeight="1" x14ac:dyDescent="0.25">
      <c r="A41" s="177" t="s">
        <v>690</v>
      </c>
      <c r="B41" s="178" t="s">
        <v>17</v>
      </c>
      <c r="C41" s="177" t="s">
        <v>131</v>
      </c>
      <c r="D41" s="177" t="s">
        <v>61</v>
      </c>
      <c r="E41" s="177" t="s">
        <v>62</v>
      </c>
      <c r="F41" s="179">
        <v>960</v>
      </c>
      <c r="G41" s="180">
        <v>732</v>
      </c>
      <c r="H41" s="180">
        <v>10</v>
      </c>
      <c r="I41" s="180">
        <v>67</v>
      </c>
      <c r="J41" s="180">
        <v>0</v>
      </c>
      <c r="K41" s="180">
        <v>33</v>
      </c>
      <c r="L41" s="180">
        <v>0</v>
      </c>
      <c r="M41" s="180">
        <v>118</v>
      </c>
      <c r="N41" s="180">
        <v>0</v>
      </c>
      <c r="O41" s="179">
        <v>1280</v>
      </c>
      <c r="P41" s="180">
        <v>1053</v>
      </c>
      <c r="Q41" s="180">
        <v>23</v>
      </c>
      <c r="R41" s="180">
        <v>29</v>
      </c>
      <c r="S41" s="180">
        <v>0</v>
      </c>
      <c r="T41" s="180">
        <v>31</v>
      </c>
      <c r="U41" s="180">
        <v>2</v>
      </c>
      <c r="V41" s="180">
        <v>142</v>
      </c>
      <c r="W41" s="180">
        <v>0</v>
      </c>
    </row>
    <row r="42" spans="1:23" ht="24.95" customHeight="1" x14ac:dyDescent="0.25">
      <c r="A42" s="177" t="s">
        <v>691</v>
      </c>
      <c r="B42" s="178" t="s">
        <v>19</v>
      </c>
      <c r="C42" s="177" t="s">
        <v>131</v>
      </c>
      <c r="D42" s="177" t="s">
        <v>61</v>
      </c>
      <c r="E42" s="177" t="s">
        <v>62</v>
      </c>
      <c r="F42" s="179">
        <v>798</v>
      </c>
      <c r="G42" s="180">
        <v>168</v>
      </c>
      <c r="H42" s="180">
        <v>81</v>
      </c>
      <c r="I42" s="180">
        <v>131</v>
      </c>
      <c r="J42" s="180">
        <v>18</v>
      </c>
      <c r="K42" s="180">
        <v>154</v>
      </c>
      <c r="L42" s="180">
        <v>45</v>
      </c>
      <c r="M42" s="180">
        <v>149</v>
      </c>
      <c r="N42" s="180">
        <v>52</v>
      </c>
      <c r="O42" s="179">
        <v>1112</v>
      </c>
      <c r="P42" s="180">
        <v>251</v>
      </c>
      <c r="Q42" s="180">
        <v>118</v>
      </c>
      <c r="R42" s="180">
        <v>95</v>
      </c>
      <c r="S42" s="180">
        <v>22</v>
      </c>
      <c r="T42" s="180">
        <v>223</v>
      </c>
      <c r="U42" s="180">
        <v>59</v>
      </c>
      <c r="V42" s="180">
        <v>251</v>
      </c>
      <c r="W42" s="180">
        <v>93</v>
      </c>
    </row>
    <row r="43" spans="1:23" ht="50.1" customHeight="1" x14ac:dyDescent="0.25">
      <c r="A43" s="176" t="s">
        <v>328</v>
      </c>
      <c r="B43" s="176" t="s">
        <v>325</v>
      </c>
      <c r="C43" s="176" t="s">
        <v>131</v>
      </c>
      <c r="D43" s="176" t="s">
        <v>61</v>
      </c>
      <c r="E43" s="176" t="s">
        <v>62</v>
      </c>
      <c r="F43" s="171">
        <v>83055</v>
      </c>
      <c r="G43" s="181">
        <v>11130</v>
      </c>
      <c r="H43" s="181">
        <v>7046</v>
      </c>
      <c r="I43" s="181">
        <v>8111</v>
      </c>
      <c r="J43" s="181">
        <v>1588</v>
      </c>
      <c r="K43" s="181">
        <v>16873</v>
      </c>
      <c r="L43" s="181">
        <v>11746</v>
      </c>
      <c r="M43" s="181">
        <v>20950</v>
      </c>
      <c r="N43" s="181">
        <v>5611</v>
      </c>
      <c r="O43" s="171">
        <v>118654</v>
      </c>
      <c r="P43" s="181">
        <v>17318</v>
      </c>
      <c r="Q43" s="181">
        <v>10762</v>
      </c>
      <c r="R43" s="181">
        <v>18095</v>
      </c>
      <c r="S43" s="181">
        <v>2967</v>
      </c>
      <c r="T43" s="181">
        <v>23495</v>
      </c>
      <c r="U43" s="181">
        <v>14068</v>
      </c>
      <c r="V43" s="181">
        <v>23813</v>
      </c>
      <c r="W43" s="181">
        <v>8136</v>
      </c>
    </row>
    <row r="44" spans="1:23" ht="75" customHeight="1" x14ac:dyDescent="0.25">
      <c r="A44" s="177" t="s">
        <v>332</v>
      </c>
      <c r="B44" s="176" t="s">
        <v>327</v>
      </c>
      <c r="C44" s="176" t="s">
        <v>131</v>
      </c>
      <c r="D44" s="176" t="s">
        <v>61</v>
      </c>
      <c r="E44" s="176" t="s">
        <v>62</v>
      </c>
      <c r="F44" s="171">
        <v>23961</v>
      </c>
      <c r="G44" s="181">
        <v>5987</v>
      </c>
      <c r="H44" s="181">
        <v>1614</v>
      </c>
      <c r="I44" s="181">
        <v>5251</v>
      </c>
      <c r="J44" s="181">
        <v>46</v>
      </c>
      <c r="K44" s="181">
        <v>3421</v>
      </c>
      <c r="L44" s="181">
        <v>251</v>
      </c>
      <c r="M44" s="181">
        <v>742</v>
      </c>
      <c r="N44" s="181">
        <v>6649</v>
      </c>
      <c r="O44" s="171">
        <v>20015</v>
      </c>
      <c r="P44" s="181">
        <v>5548</v>
      </c>
      <c r="Q44" s="181">
        <v>1508</v>
      </c>
      <c r="R44" s="181">
        <v>3536</v>
      </c>
      <c r="S44" s="181">
        <v>5</v>
      </c>
      <c r="T44" s="181">
        <v>3265</v>
      </c>
      <c r="U44" s="181">
        <v>147</v>
      </c>
      <c r="V44" s="181">
        <v>593</v>
      </c>
      <c r="W44" s="181">
        <v>5413</v>
      </c>
    </row>
    <row r="45" spans="1:23" ht="125.1" customHeight="1" x14ac:dyDescent="0.25">
      <c r="A45" s="176" t="s">
        <v>585</v>
      </c>
      <c r="B45" s="176" t="s">
        <v>329</v>
      </c>
      <c r="C45" s="176" t="s">
        <v>131</v>
      </c>
      <c r="D45" s="176" t="s">
        <v>61</v>
      </c>
      <c r="E45" s="176" t="s">
        <v>62</v>
      </c>
      <c r="F45" s="171">
        <v>613380</v>
      </c>
      <c r="G45" s="172">
        <v>506685</v>
      </c>
      <c r="H45" s="172">
        <v>77107</v>
      </c>
      <c r="I45" s="172">
        <v>19</v>
      </c>
      <c r="J45" s="172">
        <v>0</v>
      </c>
      <c r="K45" s="172">
        <v>103</v>
      </c>
      <c r="L45" s="172">
        <v>190</v>
      </c>
      <c r="M45" s="172">
        <v>29052</v>
      </c>
      <c r="N45" s="172">
        <v>224</v>
      </c>
      <c r="O45" s="173">
        <v>504444</v>
      </c>
      <c r="P45" s="174">
        <v>407986</v>
      </c>
      <c r="Q45" s="174">
        <v>78366</v>
      </c>
      <c r="R45" s="174">
        <v>10</v>
      </c>
      <c r="S45" s="172">
        <v>0</v>
      </c>
      <c r="T45" s="174">
        <v>114</v>
      </c>
      <c r="U45" s="174">
        <v>167</v>
      </c>
      <c r="V45" s="174">
        <v>17410</v>
      </c>
      <c r="W45" s="174">
        <v>391</v>
      </c>
    </row>
    <row r="46" spans="1:23" ht="75" customHeight="1" x14ac:dyDescent="0.25">
      <c r="A46" s="177" t="s">
        <v>692</v>
      </c>
      <c r="B46" s="177" t="s">
        <v>316</v>
      </c>
      <c r="C46" s="177" t="s">
        <v>131</v>
      </c>
      <c r="D46" s="177" t="s">
        <v>317</v>
      </c>
      <c r="E46" s="177" t="s">
        <v>72</v>
      </c>
      <c r="F46" s="183">
        <f>F45/Справочно!D5*10000</f>
        <v>52.974397374774796</v>
      </c>
      <c r="G46" s="184">
        <f>G45/Справочно!E5*10000</f>
        <v>158.1239546252267</v>
      </c>
      <c r="H46" s="184">
        <f>H45/Справочно!F5*10000</f>
        <v>68.392969663597455</v>
      </c>
      <c r="I46" s="185">
        <f>I45/Справочно!G5*10000</f>
        <v>1.4453105150751971E-2</v>
      </c>
      <c r="J46" s="181">
        <f>J45/Справочно!H5*10000</f>
        <v>0</v>
      </c>
      <c r="K46" s="185">
        <f>K45/Справочно!I5*10000</f>
        <v>4.4686877746073717E-2</v>
      </c>
      <c r="L46" s="184">
        <f>L45/Справочно!J5*10000</f>
        <v>0.1994577059907332</v>
      </c>
      <c r="M46" s="184">
        <f>M45/Справочно!K5*10000</f>
        <v>22.025743706226372</v>
      </c>
      <c r="N46" s="184">
        <f>N45/Справочно!L5*10000</f>
        <v>0.35861040389617399</v>
      </c>
      <c r="O46" s="183">
        <f>O45/Справочно!M5*10000</f>
        <v>43.345224619266816</v>
      </c>
      <c r="P46" s="186">
        <f>P45/Справочно!N5*10000</f>
        <v>126.49477070346312</v>
      </c>
      <c r="Q46" s="186">
        <f>Q45/Справочно!O5*10000</f>
        <v>69.206926909886775</v>
      </c>
      <c r="R46" s="182">
        <f>R45/Справочно!P5*10000</f>
        <v>7.60741710996354E-3</v>
      </c>
      <c r="S46" s="172">
        <f>S45/Справочно!Q5*10000</f>
        <v>0</v>
      </c>
      <c r="T46" s="188">
        <f>T45/Справочно!R5*10000</f>
        <v>4.9051591775786378E-2</v>
      </c>
      <c r="U46" s="186">
        <f>U45/Справочно!S5*10000</f>
        <v>0.17467141117451462</v>
      </c>
      <c r="V46" s="186">
        <f>V45/Справочно!T5*10000</f>
        <v>13.100719930085349</v>
      </c>
      <c r="W46" s="186">
        <f>W45/Справочно!U5*10000</f>
        <v>0.62190053758609376</v>
      </c>
    </row>
    <row r="47" spans="1:23" ht="125.1" customHeight="1" x14ac:dyDescent="0.25">
      <c r="A47" s="187" t="s">
        <v>586</v>
      </c>
      <c r="B47" s="176" t="s">
        <v>330</v>
      </c>
      <c r="C47" s="176" t="s">
        <v>131</v>
      </c>
      <c r="D47" s="176" t="s">
        <v>61</v>
      </c>
      <c r="E47" s="176" t="s">
        <v>62</v>
      </c>
      <c r="F47" s="189">
        <v>152206</v>
      </c>
      <c r="G47" s="190">
        <v>122839</v>
      </c>
      <c r="H47" s="190">
        <v>229</v>
      </c>
      <c r="I47" s="190">
        <v>0</v>
      </c>
      <c r="J47" s="190">
        <v>0</v>
      </c>
      <c r="K47" s="190">
        <v>86</v>
      </c>
      <c r="L47" s="190">
        <v>22</v>
      </c>
      <c r="M47" s="190">
        <v>29030</v>
      </c>
      <c r="N47" s="190">
        <v>0</v>
      </c>
      <c r="O47" s="191">
        <v>109338</v>
      </c>
      <c r="P47" s="192">
        <v>91603</v>
      </c>
      <c r="Q47" s="192">
        <v>249</v>
      </c>
      <c r="R47" s="192">
        <v>0</v>
      </c>
      <c r="S47" s="190">
        <v>0</v>
      </c>
      <c r="T47" s="192">
        <v>105</v>
      </c>
      <c r="U47" s="192">
        <v>29</v>
      </c>
      <c r="V47" s="192">
        <v>17352</v>
      </c>
      <c r="W47" s="190">
        <v>0</v>
      </c>
    </row>
    <row r="48" spans="1:23" ht="125.1" customHeight="1" x14ac:dyDescent="0.25">
      <c r="A48" s="177" t="s">
        <v>587</v>
      </c>
      <c r="B48" s="176" t="s">
        <v>331</v>
      </c>
      <c r="C48" s="176" t="s">
        <v>131</v>
      </c>
      <c r="D48" s="176" t="s">
        <v>61</v>
      </c>
      <c r="E48" s="176" t="s">
        <v>62</v>
      </c>
      <c r="F48" s="189">
        <v>461174</v>
      </c>
      <c r="G48" s="190">
        <v>383846</v>
      </c>
      <c r="H48" s="190">
        <v>76878</v>
      </c>
      <c r="I48" s="190">
        <v>19</v>
      </c>
      <c r="J48" s="190">
        <v>0</v>
      </c>
      <c r="K48" s="190">
        <v>17</v>
      </c>
      <c r="L48" s="190">
        <v>168</v>
      </c>
      <c r="M48" s="190">
        <v>22</v>
      </c>
      <c r="N48" s="190">
        <v>224</v>
      </c>
      <c r="O48" s="191">
        <v>395106</v>
      </c>
      <c r="P48" s="192">
        <v>316383</v>
      </c>
      <c r="Q48" s="192">
        <v>78117</v>
      </c>
      <c r="R48" s="190">
        <v>10</v>
      </c>
      <c r="S48" s="190">
        <v>0</v>
      </c>
      <c r="T48" s="192">
        <v>9</v>
      </c>
      <c r="U48" s="192">
        <v>138</v>
      </c>
      <c r="V48" s="192">
        <v>58</v>
      </c>
      <c r="W48" s="192">
        <v>391</v>
      </c>
    </row>
    <row r="49" spans="1:23" ht="50.1" customHeight="1" x14ac:dyDescent="0.25">
      <c r="A49" s="193" t="s">
        <v>693</v>
      </c>
      <c r="B49" s="193" t="s">
        <v>333</v>
      </c>
      <c r="C49" s="193" t="s">
        <v>131</v>
      </c>
      <c r="D49" s="194" t="s">
        <v>134</v>
      </c>
      <c r="E49" s="193" t="s">
        <v>62</v>
      </c>
      <c r="F49" s="195">
        <v>92.319064344309993</v>
      </c>
      <c r="G49" s="196">
        <v>68.451193782969995</v>
      </c>
      <c r="H49" s="196">
        <v>16.0806677773</v>
      </c>
      <c r="I49" s="197">
        <v>1.016243E-2</v>
      </c>
      <c r="J49" s="200">
        <v>6.6E-4</v>
      </c>
      <c r="K49" s="196">
        <v>6.8688476450000008E-2</v>
      </c>
      <c r="L49" s="196">
        <v>0.13990544999999999</v>
      </c>
      <c r="M49" s="196">
        <v>7.5076335375899994</v>
      </c>
      <c r="N49" s="196">
        <v>6.0152890000000001E-2</v>
      </c>
      <c r="O49" s="201">
        <v>66.570878830460003</v>
      </c>
      <c r="P49" s="198">
        <v>53.531109191330003</v>
      </c>
      <c r="Q49" s="198">
        <v>7.1540934993800001</v>
      </c>
      <c r="R49" s="203">
        <v>3.993E-3</v>
      </c>
      <c r="S49" s="200">
        <v>3.7500000000000001E-4</v>
      </c>
      <c r="T49" s="198">
        <v>6.5003245439999996E-2</v>
      </c>
      <c r="U49" s="198">
        <v>0.11677269999999999</v>
      </c>
      <c r="V49" s="198">
        <v>5.6079731943100004</v>
      </c>
      <c r="W49" s="196">
        <v>9.1559000000000001E-2</v>
      </c>
    </row>
    <row r="50" spans="1:23" ht="75" customHeight="1" x14ac:dyDescent="0.25">
      <c r="A50" s="193" t="s">
        <v>694</v>
      </c>
      <c r="B50" s="193" t="s">
        <v>334</v>
      </c>
      <c r="C50" s="193" t="s">
        <v>131</v>
      </c>
      <c r="D50" s="194" t="s">
        <v>335</v>
      </c>
      <c r="E50" s="193" t="s">
        <v>72</v>
      </c>
      <c r="F50" s="195">
        <f>F49/Справочно!D5*1000000000</f>
        <v>797.3110958692622</v>
      </c>
      <c r="G50" s="205">
        <f>G49/Справочно!E5*1000000000</f>
        <v>2136.1937811028442</v>
      </c>
      <c r="H50" s="205">
        <f>H49/Справочно!F5*1000000000</f>
        <v>1426.3356419822687</v>
      </c>
      <c r="I50" s="205">
        <f>I49/Справочно!G5*1000000000</f>
        <v>0.77304562830082302</v>
      </c>
      <c r="J50" s="205">
        <f>J49/Справочно!H5*1000000000</f>
        <v>9.025089338128664E-2</v>
      </c>
      <c r="K50" s="205">
        <f>K49/Справочно!I5*1000000000</f>
        <v>2.9800714074613728</v>
      </c>
      <c r="L50" s="205">
        <f>L49/Справочно!J5*1000000000</f>
        <v>14.686957954000643</v>
      </c>
      <c r="M50" s="205">
        <f>M49/Справочно!K5*1000000000</f>
        <v>569.19045896746172</v>
      </c>
      <c r="N50" s="205">
        <f>N49/Справочно!L5*1000000000</f>
        <v>9.6301125796527334</v>
      </c>
      <c r="O50" s="195">
        <f>O49/Справочно!M5*1000000000</f>
        <v>572.02180936006425</v>
      </c>
      <c r="P50" s="196">
        <f>P49/Справочно!N5*1000000000</f>
        <v>1659.7151330338136</v>
      </c>
      <c r="Q50" s="196">
        <f>Q49/Справочно!O5*1000000000</f>
        <v>631.79545455693517</v>
      </c>
      <c r="R50" s="196">
        <f>R49/Справочно!P5*1000000000</f>
        <v>0.30376416520084421</v>
      </c>
      <c r="S50" s="196">
        <f>S49/Справочно!Q5*1000000000</f>
        <v>5.1522609907344488E-2</v>
      </c>
      <c r="T50" s="196">
        <f>T49/Справочно!R5*1000000000</f>
        <v>2.7969409293194096</v>
      </c>
      <c r="U50" s="196">
        <f>U49/Справочно!S5*1000000000</f>
        <v>12.213684009376193</v>
      </c>
      <c r="V50" s="196">
        <f>V49/Справочно!T5*1000000000</f>
        <v>421.99015619805522</v>
      </c>
      <c r="W50" s="196">
        <f>W49/Справочно!U5*1000000000</f>
        <v>14.562811079500042</v>
      </c>
    </row>
    <row r="51" spans="1:23" ht="99.95" customHeight="1" x14ac:dyDescent="0.25">
      <c r="A51" s="193" t="s">
        <v>695</v>
      </c>
      <c r="B51" s="193" t="s">
        <v>336</v>
      </c>
      <c r="C51" s="193" t="s">
        <v>131</v>
      </c>
      <c r="D51" s="194" t="s">
        <v>134</v>
      </c>
      <c r="E51" s="193" t="s">
        <v>62</v>
      </c>
      <c r="F51" s="195">
        <v>41.809797334309998</v>
      </c>
      <c r="G51" s="196">
        <v>34.025061062970003</v>
      </c>
      <c r="H51" s="196">
        <v>0.2097477073</v>
      </c>
      <c r="I51" s="190">
        <v>0</v>
      </c>
      <c r="J51" s="190">
        <v>0</v>
      </c>
      <c r="K51" s="196">
        <v>6.0661036450000004E-2</v>
      </c>
      <c r="L51" s="197">
        <v>1.42246E-2</v>
      </c>
      <c r="M51" s="196">
        <v>7.5001029275899995</v>
      </c>
      <c r="N51" s="190">
        <v>0</v>
      </c>
      <c r="O51" s="195">
        <v>42.010700600459998</v>
      </c>
      <c r="P51" s="198">
        <v>36.182659551330005</v>
      </c>
      <c r="Q51" s="198">
        <v>0.16014470938</v>
      </c>
      <c r="R51" s="192">
        <v>0</v>
      </c>
      <c r="S51" s="190">
        <v>0</v>
      </c>
      <c r="T51" s="198">
        <v>5.4030075439999999E-2</v>
      </c>
      <c r="U51" s="199">
        <v>1.2836999999999999E-2</v>
      </c>
      <c r="V51" s="198">
        <v>5.6010292643100001</v>
      </c>
      <c r="W51" s="190">
        <v>0</v>
      </c>
    </row>
    <row r="52" spans="1:23" ht="99.95" customHeight="1" x14ac:dyDescent="0.25">
      <c r="A52" s="193" t="s">
        <v>340</v>
      </c>
      <c r="B52" s="193" t="s">
        <v>337</v>
      </c>
      <c r="C52" s="193" t="s">
        <v>131</v>
      </c>
      <c r="D52" s="194" t="s">
        <v>134</v>
      </c>
      <c r="E52" s="193" t="s">
        <v>62</v>
      </c>
      <c r="F52" s="195">
        <v>50.509267010000002</v>
      </c>
      <c r="G52" s="196">
        <v>34.426132719999998</v>
      </c>
      <c r="H52" s="196">
        <v>15.87092007</v>
      </c>
      <c r="I52" s="197">
        <v>1.016243E-2</v>
      </c>
      <c r="J52" s="200">
        <v>6.6E-4</v>
      </c>
      <c r="K52" s="197">
        <v>8.0274400000000003E-3</v>
      </c>
      <c r="L52" s="196">
        <v>0.12568085000000001</v>
      </c>
      <c r="M52" s="197">
        <v>7.5306100000000001E-3</v>
      </c>
      <c r="N52" s="196">
        <v>6.0152890000000001E-2</v>
      </c>
      <c r="O52" s="201">
        <v>24.560178229999998</v>
      </c>
      <c r="P52" s="198">
        <v>17.348449639999998</v>
      </c>
      <c r="Q52" s="198">
        <v>6.9939487900000001</v>
      </c>
      <c r="R52" s="202">
        <v>3.993E-3</v>
      </c>
      <c r="S52" s="200">
        <v>3.7500000000000001E-4</v>
      </c>
      <c r="T52" s="197">
        <v>1.0973170000000001E-2</v>
      </c>
      <c r="U52" s="198">
        <v>0.10393570000000001</v>
      </c>
      <c r="V52" s="197">
        <v>6.9439300000000001E-3</v>
      </c>
      <c r="W52" s="196">
        <v>9.1559000000000001E-2</v>
      </c>
    </row>
    <row r="53" spans="1:23" ht="125.1" customHeight="1" x14ac:dyDescent="0.25">
      <c r="A53" s="395" t="s">
        <v>563</v>
      </c>
      <c r="B53" s="348" t="s">
        <v>584</v>
      </c>
      <c r="C53" s="346" t="s">
        <v>131</v>
      </c>
      <c r="D53" s="346" t="s">
        <v>554</v>
      </c>
      <c r="E53" s="346" t="s">
        <v>293</v>
      </c>
      <c r="F53" s="362">
        <v>52.001976031042297</v>
      </c>
      <c r="G53" s="363">
        <v>53.465346534653605</v>
      </c>
      <c r="H53" s="363">
        <v>60.563380281690208</v>
      </c>
      <c r="I53" s="363">
        <v>58.787878787879002</v>
      </c>
      <c r="J53" s="363">
        <v>41.825095057034297</v>
      </c>
      <c r="K53" s="363">
        <v>46.9178082191778</v>
      </c>
      <c r="L53" s="363">
        <v>51.666666666666707</v>
      </c>
      <c r="M53" s="363">
        <v>48.5029940119759</v>
      </c>
      <c r="N53" s="363">
        <v>53.441295546558599</v>
      </c>
      <c r="O53" s="367">
        <v>40.126123327591273</v>
      </c>
      <c r="P53" s="350">
        <v>47.935779816513765</v>
      </c>
      <c r="Q53" s="350">
        <v>58.552631578947377</v>
      </c>
      <c r="R53" s="350">
        <v>31.666666666666703</v>
      </c>
      <c r="S53" s="350">
        <v>31.000000000000043</v>
      </c>
      <c r="T53" s="350">
        <v>29.375000000000114</v>
      </c>
      <c r="U53" s="350">
        <v>39.259259259259274</v>
      </c>
      <c r="V53" s="350">
        <v>39.901477832512285</v>
      </c>
      <c r="W53" s="350">
        <v>39.499999999999993</v>
      </c>
    </row>
    <row r="54" spans="1:23" ht="24.95" customHeight="1" x14ac:dyDescent="0.25">
      <c r="A54" s="395" t="s">
        <v>564</v>
      </c>
      <c r="B54" s="341" t="s">
        <v>580</v>
      </c>
      <c r="C54" s="346" t="s">
        <v>131</v>
      </c>
      <c r="D54" s="346" t="s">
        <v>554</v>
      </c>
      <c r="E54" s="346" t="s">
        <v>293</v>
      </c>
      <c r="F54" s="362">
        <v>49.5182074526547</v>
      </c>
      <c r="G54" s="363">
        <v>52.475247524752596</v>
      </c>
      <c r="H54" s="363">
        <v>55.6338028169015</v>
      </c>
      <c r="I54" s="363">
        <v>54.54545454545481</v>
      </c>
      <c r="J54" s="363">
        <v>39.543726235741602</v>
      </c>
      <c r="K54" s="363">
        <v>45.8904109589038</v>
      </c>
      <c r="L54" s="363">
        <v>50</v>
      </c>
      <c r="M54" s="363">
        <v>43.712574850299298</v>
      </c>
      <c r="N54" s="363">
        <v>49.3927125506072</v>
      </c>
      <c r="O54" s="347">
        <v>39.334197016819779</v>
      </c>
      <c r="P54" s="350">
        <v>47.018348623852781</v>
      </c>
      <c r="Q54" s="350">
        <v>58.552631578947299</v>
      </c>
      <c r="R54" s="350">
        <v>31.666666666666561</v>
      </c>
      <c r="S54" s="350">
        <v>30.999999999999893</v>
      </c>
      <c r="T54" s="350">
        <v>28.437499999999932</v>
      </c>
      <c r="U54" s="350">
        <v>37.037037037037074</v>
      </c>
      <c r="V54" s="350">
        <v>38.916256157635566</v>
      </c>
      <c r="W54" s="350">
        <v>38.500000000000092</v>
      </c>
    </row>
    <row r="55" spans="1:23" ht="24.95" customHeight="1" x14ac:dyDescent="0.25">
      <c r="A55" s="395" t="s">
        <v>565</v>
      </c>
      <c r="B55" s="341" t="s">
        <v>11</v>
      </c>
      <c r="C55" s="341" t="s">
        <v>131</v>
      </c>
      <c r="D55" s="346" t="s">
        <v>554</v>
      </c>
      <c r="E55" s="346" t="s">
        <v>293</v>
      </c>
      <c r="F55" s="362">
        <v>46.581114817030198</v>
      </c>
      <c r="G55" s="363">
        <v>50.495049504950593</v>
      </c>
      <c r="H55" s="363">
        <v>52.816901408450804</v>
      </c>
      <c r="I55" s="363">
        <v>50.909090909091105</v>
      </c>
      <c r="J55" s="363">
        <v>38.022813688213098</v>
      </c>
      <c r="K55" s="363">
        <v>43.150684931506603</v>
      </c>
      <c r="L55" s="363">
        <v>44.1666666666666</v>
      </c>
      <c r="M55" s="363">
        <v>40.718562874251397</v>
      </c>
      <c r="N55" s="363">
        <v>44.939271255060603</v>
      </c>
      <c r="O55" s="347">
        <v>38.389026859680477</v>
      </c>
      <c r="P55" s="343">
        <v>45.871559633027111</v>
      </c>
      <c r="Q55" s="343">
        <v>58.552631578947299</v>
      </c>
      <c r="R55" s="343">
        <v>30.555555555555454</v>
      </c>
      <c r="S55" s="343">
        <v>30.999999999999893</v>
      </c>
      <c r="T55" s="343">
        <v>27.812499999999929</v>
      </c>
      <c r="U55" s="343">
        <v>34.814814814814845</v>
      </c>
      <c r="V55" s="343">
        <v>37.438423645320299</v>
      </c>
      <c r="W55" s="343">
        <v>38.000000000000092</v>
      </c>
    </row>
    <row r="56" spans="1:23" ht="24.95" customHeight="1" x14ac:dyDescent="0.25">
      <c r="A56" s="395" t="s">
        <v>566</v>
      </c>
      <c r="B56" s="341" t="s">
        <v>579</v>
      </c>
      <c r="C56" s="341" t="s">
        <v>131</v>
      </c>
      <c r="D56" s="346" t="s">
        <v>554</v>
      </c>
      <c r="E56" s="346" t="s">
        <v>293</v>
      </c>
      <c r="F56" s="362">
        <v>8.1888890789296909</v>
      </c>
      <c r="G56" s="363">
        <v>6.6831683168317095</v>
      </c>
      <c r="H56" s="363">
        <v>7.0422535211267787</v>
      </c>
      <c r="I56" s="363">
        <v>12.727272727272798</v>
      </c>
      <c r="J56" s="363">
        <v>7.6045627376426204</v>
      </c>
      <c r="K56" s="363">
        <v>8.5616438356163993</v>
      </c>
      <c r="L56" s="363">
        <v>6.6666666666666696</v>
      </c>
      <c r="M56" s="363">
        <v>8.3832335329341099</v>
      </c>
      <c r="N56" s="363">
        <v>9.7165991902833593</v>
      </c>
      <c r="O56" s="347">
        <v>4.5933468720669195</v>
      </c>
      <c r="P56" s="343">
        <v>9.4036697247705785</v>
      </c>
      <c r="Q56" s="343">
        <v>2.6315789473684159</v>
      </c>
      <c r="R56" s="343">
        <v>1.6666666666666621</v>
      </c>
      <c r="S56" s="343">
        <v>0.5</v>
      </c>
      <c r="T56" s="343">
        <v>2.187499999999992</v>
      </c>
      <c r="U56" s="343">
        <v>6.6666666666666679</v>
      </c>
      <c r="V56" s="343">
        <v>3.9408866995074003</v>
      </c>
      <c r="W56" s="343">
        <v>2.5000000000000062</v>
      </c>
    </row>
    <row r="57" spans="1:23" ht="24.95" customHeight="1" x14ac:dyDescent="0.25">
      <c r="A57" s="395" t="s">
        <v>567</v>
      </c>
      <c r="B57" s="349" t="s">
        <v>15</v>
      </c>
      <c r="C57" s="341" t="s">
        <v>131</v>
      </c>
      <c r="D57" s="346" t="s">
        <v>554</v>
      </c>
      <c r="E57" s="346" t="s">
        <v>293</v>
      </c>
      <c r="F57" s="360">
        <v>4.7451103081841097</v>
      </c>
      <c r="G57" s="361">
        <v>4.2079207920792303</v>
      </c>
      <c r="H57" s="361">
        <v>4.2253521126760702</v>
      </c>
      <c r="I57" s="361">
        <v>4.2424242424242502</v>
      </c>
      <c r="J57" s="361">
        <v>4.9429657794677002</v>
      </c>
      <c r="K57" s="361">
        <v>6.1643835616438096</v>
      </c>
      <c r="L57" s="361">
        <v>3.3333333333333299</v>
      </c>
      <c r="M57" s="361">
        <v>4.7904191616766401</v>
      </c>
      <c r="N57" s="361">
        <v>6.0728744939270998</v>
      </c>
      <c r="O57" s="364">
        <v>2.8445362319808951</v>
      </c>
      <c r="P57" s="365">
        <v>5.0458715596329968</v>
      </c>
      <c r="Q57" s="365">
        <v>1.9736842105263115</v>
      </c>
      <c r="R57" s="365">
        <v>1.6666666666666621</v>
      </c>
      <c r="S57" s="366">
        <v>0</v>
      </c>
      <c r="T57" s="365">
        <v>1.2499999999999951</v>
      </c>
      <c r="U57" s="365">
        <v>5.1851851851851869</v>
      </c>
      <c r="V57" s="365">
        <v>2.9556650246305503</v>
      </c>
      <c r="W57" s="365">
        <v>1.5000000000000038</v>
      </c>
    </row>
    <row r="58" spans="1:23" ht="24.95" customHeight="1" x14ac:dyDescent="0.25">
      <c r="A58" s="395" t="s">
        <v>568</v>
      </c>
      <c r="B58" s="349" t="s">
        <v>21</v>
      </c>
      <c r="C58" s="341" t="s">
        <v>131</v>
      </c>
      <c r="D58" s="346" t="s">
        <v>554</v>
      </c>
      <c r="E58" s="346" t="s">
        <v>293</v>
      </c>
      <c r="F58" s="360">
        <v>6.0874037683965998</v>
      </c>
      <c r="G58" s="361">
        <v>4.2079207920792303</v>
      </c>
      <c r="H58" s="361">
        <v>6.3380281690141</v>
      </c>
      <c r="I58" s="361">
        <v>11.515151515151601</v>
      </c>
      <c r="J58" s="361">
        <v>4.1825095057034396</v>
      </c>
      <c r="K58" s="361">
        <v>6.1643835616438096</v>
      </c>
      <c r="L58" s="361">
        <v>5.8333333333333304</v>
      </c>
      <c r="M58" s="361">
        <v>5.9880239520957899</v>
      </c>
      <c r="N58" s="361">
        <v>6.4777327935222413</v>
      </c>
      <c r="O58" s="364">
        <v>2.4792423009649052</v>
      </c>
      <c r="P58" s="365">
        <v>5.0458715596329968</v>
      </c>
      <c r="Q58" s="365">
        <v>1.315789473684208</v>
      </c>
      <c r="R58" s="366">
        <v>0</v>
      </c>
      <c r="S58" s="365">
        <v>0.5</v>
      </c>
      <c r="T58" s="365">
        <v>1.562499999999994</v>
      </c>
      <c r="U58" s="365">
        <v>3.7037037037037051</v>
      </c>
      <c r="V58" s="365">
        <v>1.9704433497537002</v>
      </c>
      <c r="W58" s="365">
        <v>2.0000000000000049</v>
      </c>
    </row>
    <row r="59" spans="1:23" ht="24.95" customHeight="1" x14ac:dyDescent="0.25">
      <c r="A59" s="395" t="s">
        <v>569</v>
      </c>
      <c r="B59" s="349" t="s">
        <v>23</v>
      </c>
      <c r="C59" s="341" t="s">
        <v>131</v>
      </c>
      <c r="D59" s="346" t="s">
        <v>554</v>
      </c>
      <c r="E59" s="346" t="s">
        <v>293</v>
      </c>
      <c r="F59" s="360">
        <v>2.1904109338028701</v>
      </c>
      <c r="G59" s="361">
        <v>1.98019801980199</v>
      </c>
      <c r="H59" s="361">
        <v>2.1126760563380298</v>
      </c>
      <c r="I59" s="361">
        <v>4.2424242424242502</v>
      </c>
      <c r="J59" s="361">
        <v>2.2813688212927898</v>
      </c>
      <c r="K59" s="361">
        <v>2.7397260273972499</v>
      </c>
      <c r="L59" s="361">
        <v>0</v>
      </c>
      <c r="M59" s="361">
        <v>1.19760479041916</v>
      </c>
      <c r="N59" s="361">
        <v>2.4291497975708398</v>
      </c>
      <c r="O59" s="364">
        <v>1.9950021017658268</v>
      </c>
      <c r="P59" s="365">
        <v>5.5045871559632698</v>
      </c>
      <c r="Q59" s="365">
        <v>1.315789473684208</v>
      </c>
      <c r="R59" s="366">
        <v>0</v>
      </c>
      <c r="S59" s="366">
        <v>0</v>
      </c>
      <c r="T59" s="365">
        <v>0.62499999999999756</v>
      </c>
      <c r="U59" s="365">
        <v>1.4814814814814821</v>
      </c>
      <c r="V59" s="365">
        <v>0.98522167487685008</v>
      </c>
      <c r="W59" s="365">
        <v>0.50000000000000122</v>
      </c>
    </row>
    <row r="60" spans="1:23" ht="24.95" customHeight="1" x14ac:dyDescent="0.25">
      <c r="A60" s="395" t="s">
        <v>570</v>
      </c>
      <c r="B60" s="341" t="s">
        <v>571</v>
      </c>
      <c r="C60" s="341" t="s">
        <v>131</v>
      </c>
      <c r="D60" s="346" t="s">
        <v>554</v>
      </c>
      <c r="E60" s="346" t="s">
        <v>293</v>
      </c>
      <c r="F60" s="362">
        <v>8.0101363846679998</v>
      </c>
      <c r="G60" s="363">
        <v>7.6732673267326996</v>
      </c>
      <c r="H60" s="363">
        <v>6.3380281690141</v>
      </c>
      <c r="I60" s="363">
        <v>9.0909090909091201</v>
      </c>
      <c r="J60" s="363">
        <v>7.6045627376426204</v>
      </c>
      <c r="K60" s="363">
        <v>7.8767123287670913</v>
      </c>
      <c r="L60" s="363">
        <v>7.5</v>
      </c>
      <c r="M60" s="363">
        <v>9.5808383233532695</v>
      </c>
      <c r="N60" s="363">
        <v>8.9068825910930798</v>
      </c>
      <c r="O60" s="367">
        <v>2.9609151159786218</v>
      </c>
      <c r="P60" s="350">
        <v>5.2752293577982075</v>
      </c>
      <c r="Q60" s="350">
        <v>2.6315789473684243</v>
      </c>
      <c r="R60" s="350">
        <v>1.1111111111111096</v>
      </c>
      <c r="S60" s="368">
        <v>0</v>
      </c>
      <c r="T60" s="350">
        <v>2.8124999999999956</v>
      </c>
      <c r="U60" s="350">
        <v>5.1851851851851967</v>
      </c>
      <c r="V60" s="350">
        <v>0.98522167487684476</v>
      </c>
      <c r="W60" s="350">
        <v>1.0000000000000036</v>
      </c>
    </row>
    <row r="61" spans="1:23" ht="24.95" customHeight="1" x14ac:dyDescent="0.25">
      <c r="A61" s="395" t="s">
        <v>572</v>
      </c>
      <c r="B61" s="341" t="s">
        <v>581</v>
      </c>
      <c r="C61" s="341" t="s">
        <v>131</v>
      </c>
      <c r="D61" s="346" t="s">
        <v>554</v>
      </c>
      <c r="E61" s="346" t="s">
        <v>293</v>
      </c>
      <c r="F61" s="362">
        <v>13.664442471825799</v>
      </c>
      <c r="G61" s="363">
        <v>11.881188118811901</v>
      </c>
      <c r="H61" s="363">
        <v>16.901408450704299</v>
      </c>
      <c r="I61" s="363">
        <v>13.3333333333334</v>
      </c>
      <c r="J61" s="363">
        <v>12.1673003802282</v>
      </c>
      <c r="K61" s="363">
        <v>15.410958904109497</v>
      </c>
      <c r="L61" s="363">
        <v>9.1666666666666696</v>
      </c>
      <c r="M61" s="363">
        <v>15.568862275449099</v>
      </c>
      <c r="N61" s="363">
        <v>15.789473684210501</v>
      </c>
      <c r="O61" s="367">
        <v>3.4991247149194464</v>
      </c>
      <c r="P61" s="350">
        <v>8.7155963302753001</v>
      </c>
      <c r="Q61" s="350">
        <v>1.3157894736842126</v>
      </c>
      <c r="R61" s="350">
        <v>1.6666666666666645</v>
      </c>
      <c r="S61" s="368">
        <v>0</v>
      </c>
      <c r="T61" s="350">
        <v>1.8749999999999969</v>
      </c>
      <c r="U61" s="350">
        <v>2.2222222222222276</v>
      </c>
      <c r="V61" s="350">
        <v>1.9704433497536897</v>
      </c>
      <c r="W61" s="350">
        <v>1.0000000000000036</v>
      </c>
    </row>
    <row r="62" spans="1:23" ht="24.95" customHeight="1" x14ac:dyDescent="0.25">
      <c r="A62" s="395" t="s">
        <v>573</v>
      </c>
      <c r="B62" s="349" t="s">
        <v>574</v>
      </c>
      <c r="C62" s="341" t="s">
        <v>131</v>
      </c>
      <c r="D62" s="346" t="s">
        <v>554</v>
      </c>
      <c r="E62" s="346" t="s">
        <v>293</v>
      </c>
      <c r="F62" s="360">
        <v>10.5365490246073</v>
      </c>
      <c r="G62" s="361">
        <v>8.9108910891089508</v>
      </c>
      <c r="H62" s="361">
        <v>14.0845070422536</v>
      </c>
      <c r="I62" s="361">
        <v>10.909090909090899</v>
      </c>
      <c r="J62" s="361">
        <v>8.7452471482890104</v>
      </c>
      <c r="K62" s="361">
        <v>11.301369863013701</v>
      </c>
      <c r="L62" s="361">
        <v>5.8333333333333304</v>
      </c>
      <c r="M62" s="361">
        <v>13.173652694610698</v>
      </c>
      <c r="N62" s="361">
        <v>12.550607287449401</v>
      </c>
      <c r="O62" s="369">
        <v>2.4903765826229236</v>
      </c>
      <c r="P62" s="365">
        <v>6.6513761467890422</v>
      </c>
      <c r="Q62" s="365">
        <v>1.3157894736842126</v>
      </c>
      <c r="R62" s="365">
        <v>0.55555555555555469</v>
      </c>
      <c r="S62" s="366">
        <v>0</v>
      </c>
      <c r="T62" s="365">
        <v>1.5624999999999973</v>
      </c>
      <c r="U62" s="365">
        <v>0.74074074074074248</v>
      </c>
      <c r="V62" s="365">
        <v>0.98522167487684476</v>
      </c>
      <c r="W62" s="365">
        <v>0.50000000000000189</v>
      </c>
    </row>
    <row r="63" spans="1:23" ht="24.95" customHeight="1" x14ac:dyDescent="0.25">
      <c r="A63" s="395" t="s">
        <v>575</v>
      </c>
      <c r="B63" s="349" t="s">
        <v>576</v>
      </c>
      <c r="C63" s="341" t="s">
        <v>131</v>
      </c>
      <c r="D63" s="346" t="s">
        <v>554</v>
      </c>
      <c r="E63" s="346" t="s">
        <v>293</v>
      </c>
      <c r="F63" s="360">
        <v>7.8510063803489887</v>
      </c>
      <c r="G63" s="361">
        <v>7.4257425742574599</v>
      </c>
      <c r="H63" s="361">
        <v>11.971830985915499</v>
      </c>
      <c r="I63" s="361">
        <v>7.2727272727272902</v>
      </c>
      <c r="J63" s="361">
        <v>6.4638783269962197</v>
      </c>
      <c r="K63" s="361">
        <v>8.2191780821917497</v>
      </c>
      <c r="L63" s="361">
        <v>5</v>
      </c>
      <c r="M63" s="361">
        <v>8.3832335329341099</v>
      </c>
      <c r="N63" s="361">
        <v>7.287449392712519</v>
      </c>
      <c r="O63" s="369">
        <v>1.4397691519588252</v>
      </c>
      <c r="P63" s="365">
        <v>3.6697247706422331</v>
      </c>
      <c r="Q63" s="365">
        <v>0.65789473684210631</v>
      </c>
      <c r="R63" s="365">
        <v>1.1111111111111096</v>
      </c>
      <c r="S63" s="366">
        <v>0</v>
      </c>
      <c r="T63" s="365">
        <v>0.31249999999999939</v>
      </c>
      <c r="U63" s="365">
        <v>0.74074074074074248</v>
      </c>
      <c r="V63" s="365">
        <v>0.98522167487684476</v>
      </c>
      <c r="W63" s="365">
        <v>0.50000000000000189</v>
      </c>
    </row>
    <row r="64" spans="1:23" ht="24.95" customHeight="1" x14ac:dyDescent="0.25">
      <c r="A64" s="395" t="s">
        <v>577</v>
      </c>
      <c r="B64" s="349" t="s">
        <v>578</v>
      </c>
      <c r="C64" s="341" t="s">
        <v>131</v>
      </c>
      <c r="D64" s="346" t="s">
        <v>554</v>
      </c>
      <c r="E64" s="346" t="s">
        <v>293</v>
      </c>
      <c r="F64" s="360">
        <v>4.06106956163452</v>
      </c>
      <c r="G64" s="361">
        <v>3.9603960396039799</v>
      </c>
      <c r="H64" s="361">
        <v>7.0422535211267787</v>
      </c>
      <c r="I64" s="361">
        <v>4.2424242424242502</v>
      </c>
      <c r="J64" s="361">
        <v>4.9429657794677002</v>
      </c>
      <c r="K64" s="361">
        <v>3.76712328767122</v>
      </c>
      <c r="L64" s="361">
        <v>2.5</v>
      </c>
      <c r="M64" s="361">
        <v>1.79640718562874</v>
      </c>
      <c r="N64" s="361">
        <v>6.0728744939270998</v>
      </c>
      <c r="O64" s="369">
        <v>1.4391055705435856</v>
      </c>
      <c r="P64" s="365">
        <v>3.8990825688073723</v>
      </c>
      <c r="Q64" s="365">
        <v>1.3157894736842126</v>
      </c>
      <c r="R64" s="366">
        <v>0</v>
      </c>
      <c r="S64" s="366">
        <v>0</v>
      </c>
      <c r="T64" s="366">
        <v>0</v>
      </c>
      <c r="U64" s="365">
        <v>1.481481481481485</v>
      </c>
      <c r="V64" s="365">
        <v>0.98522167487684476</v>
      </c>
      <c r="W64" s="365">
        <v>0.50000000000000189</v>
      </c>
    </row>
    <row r="65" spans="1:23" ht="50.1" customHeight="1" x14ac:dyDescent="0.25">
      <c r="A65" s="193" t="s">
        <v>696</v>
      </c>
      <c r="B65" s="23" t="s">
        <v>589</v>
      </c>
      <c r="C65" s="194" t="s">
        <v>60</v>
      </c>
      <c r="D65" s="194" t="s">
        <v>134</v>
      </c>
      <c r="E65" s="194" t="s">
        <v>62</v>
      </c>
      <c r="F65" s="195">
        <v>32834.228704000001</v>
      </c>
      <c r="G65" s="196">
        <v>26031.288675</v>
      </c>
      <c r="H65" s="196">
        <v>5188.3770729999997</v>
      </c>
      <c r="I65" s="196">
        <v>306.93107800000001</v>
      </c>
      <c r="J65" s="196">
        <v>3.975727</v>
      </c>
      <c r="K65" s="196">
        <v>430.503671</v>
      </c>
      <c r="L65" s="196">
        <v>491.75877000000003</v>
      </c>
      <c r="M65" s="196">
        <v>83.261984999999996</v>
      </c>
      <c r="N65" s="196">
        <v>298.13172500000002</v>
      </c>
      <c r="O65" s="195">
        <v>30549.014128000003</v>
      </c>
      <c r="P65" s="196">
        <v>24020.800544000002</v>
      </c>
      <c r="Q65" s="196">
        <v>4859.8017609999997</v>
      </c>
      <c r="R65" s="196">
        <v>307.15214399999996</v>
      </c>
      <c r="S65" s="196">
        <v>5.2388389999999996</v>
      </c>
      <c r="T65" s="196">
        <v>449.18802000000005</v>
      </c>
      <c r="U65" s="196">
        <v>519.56323600000007</v>
      </c>
      <c r="V65" s="196">
        <v>84.745001000000002</v>
      </c>
      <c r="W65" s="196">
        <v>302.52458300000001</v>
      </c>
    </row>
    <row r="66" spans="1:23" ht="75" customHeight="1" x14ac:dyDescent="0.25">
      <c r="A66" s="193" t="s">
        <v>697</v>
      </c>
      <c r="B66" s="193" t="s">
        <v>338</v>
      </c>
      <c r="C66" s="193" t="s">
        <v>60</v>
      </c>
      <c r="D66" s="193" t="s">
        <v>134</v>
      </c>
      <c r="E66" s="193" t="s">
        <v>62</v>
      </c>
      <c r="F66" s="195">
        <f>F67+F70+F71</f>
        <v>63.881685130999998</v>
      </c>
      <c r="G66" s="204">
        <f t="shared" ref="G66:N66" si="7">G67+G70+G71</f>
        <v>15.797664387000001</v>
      </c>
      <c r="H66" s="204">
        <f t="shared" si="7"/>
        <v>6.6221933040000014</v>
      </c>
      <c r="I66" s="204">
        <f t="shared" si="7"/>
        <v>5.9051314939999999</v>
      </c>
      <c r="J66" s="204">
        <f t="shared" si="7"/>
        <v>2.029369</v>
      </c>
      <c r="K66" s="204">
        <f t="shared" si="7"/>
        <v>8.3081784139999968</v>
      </c>
      <c r="L66" s="204">
        <f t="shared" si="7"/>
        <v>7.8684221739999991</v>
      </c>
      <c r="M66" s="204">
        <f t="shared" si="7"/>
        <v>10.525378582000002</v>
      </c>
      <c r="N66" s="204">
        <f t="shared" si="7"/>
        <v>6.8253477759999992</v>
      </c>
      <c r="O66" s="195">
        <f t="shared" ref="O66" si="8">O67+O70+O71</f>
        <v>68.336906353000003</v>
      </c>
      <c r="P66" s="204">
        <f t="shared" ref="P66" si="9">P67+P70+P71</f>
        <v>18.367288550999998</v>
      </c>
      <c r="Q66" s="204">
        <f t="shared" ref="Q66" si="10">Q67+Q70+Q71</f>
        <v>8.4054336050000007</v>
      </c>
      <c r="R66" s="204">
        <f t="shared" ref="R66" si="11">R67+R70+R71</f>
        <v>6.9816428200000002</v>
      </c>
      <c r="S66" s="204">
        <f t="shared" ref="S66" si="12">S67+S70+S71</f>
        <v>1.826816</v>
      </c>
      <c r="T66" s="204">
        <f t="shared" ref="T66" si="13">T67+T70+T71</f>
        <v>9.4504499549999998</v>
      </c>
      <c r="U66" s="204">
        <f t="shared" ref="U66:V66" si="14">U67+U70+U71</f>
        <v>8.768686537999999</v>
      </c>
      <c r="V66" s="204">
        <f t="shared" si="14"/>
        <v>7.9369060390000001</v>
      </c>
      <c r="W66" s="204">
        <f t="shared" ref="W66" si="15">W67+W70+W71</f>
        <v>6.5996828450000002</v>
      </c>
    </row>
    <row r="67" spans="1:23" ht="24.95" customHeight="1" x14ac:dyDescent="0.25">
      <c r="A67" s="193" t="s">
        <v>698</v>
      </c>
      <c r="B67" s="206" t="s">
        <v>339</v>
      </c>
      <c r="C67" s="193" t="s">
        <v>60</v>
      </c>
      <c r="D67" s="193" t="s">
        <v>134</v>
      </c>
      <c r="E67" s="193" t="s">
        <v>62</v>
      </c>
      <c r="F67" s="195">
        <v>16.600242000000001</v>
      </c>
      <c r="G67" s="204">
        <v>9.355124</v>
      </c>
      <c r="H67" s="204">
        <v>0.83907399999999999</v>
      </c>
      <c r="I67" s="204">
        <v>1.477066</v>
      </c>
      <c r="J67" s="204">
        <v>0.29864800000000002</v>
      </c>
      <c r="K67" s="204">
        <v>1.3664719999999999</v>
      </c>
      <c r="L67" s="204">
        <v>0.233295</v>
      </c>
      <c r="M67" s="204">
        <v>2.8101850000000002</v>
      </c>
      <c r="N67" s="204">
        <v>0.22037799999999999</v>
      </c>
      <c r="O67" s="195">
        <v>18.889797999999999</v>
      </c>
      <c r="P67" s="204">
        <v>10.791748999999999</v>
      </c>
      <c r="Q67" s="204">
        <v>2.3983050000000001</v>
      </c>
      <c r="R67" s="204">
        <v>0.95734499999999989</v>
      </c>
      <c r="S67" s="204">
        <v>9.6310999999999994E-2</v>
      </c>
      <c r="T67" s="204">
        <v>1.569469</v>
      </c>
      <c r="U67" s="204">
        <v>0.33648299999999998</v>
      </c>
      <c r="V67" s="204">
        <v>2.3887899999999997</v>
      </c>
      <c r="W67" s="204">
        <v>0.35134599999999999</v>
      </c>
    </row>
    <row r="68" spans="1:23" ht="24.95" customHeight="1" x14ac:dyDescent="0.25">
      <c r="A68" s="193" t="s">
        <v>699</v>
      </c>
      <c r="B68" s="206" t="s">
        <v>17</v>
      </c>
      <c r="C68" s="193" t="s">
        <v>60</v>
      </c>
      <c r="D68" s="193" t="s">
        <v>134</v>
      </c>
      <c r="E68" s="193" t="s">
        <v>62</v>
      </c>
      <c r="F68" s="207">
        <v>8.9771730000000005</v>
      </c>
      <c r="G68" s="208">
        <v>7.4132910000000001</v>
      </c>
      <c r="H68" s="209">
        <v>3.7699999999999999E-3</v>
      </c>
      <c r="I68" s="208">
        <v>0.44400899999999999</v>
      </c>
      <c r="J68" s="210">
        <v>0</v>
      </c>
      <c r="K68" s="208">
        <v>0.23186999999999999</v>
      </c>
      <c r="L68" s="210">
        <v>0</v>
      </c>
      <c r="M68" s="208">
        <v>0.88423300000000005</v>
      </c>
      <c r="N68" s="210">
        <v>0</v>
      </c>
      <c r="O68" s="207">
        <v>8.5394509999999997</v>
      </c>
      <c r="P68" s="208">
        <v>7.4100679999999999</v>
      </c>
      <c r="Q68" s="208">
        <v>6.5756999999999996E-2</v>
      </c>
      <c r="R68" s="208">
        <v>0.30658299999999999</v>
      </c>
      <c r="S68" s="210">
        <v>0</v>
      </c>
      <c r="T68" s="208">
        <v>0.1487</v>
      </c>
      <c r="U68" s="210">
        <v>0</v>
      </c>
      <c r="V68" s="208">
        <v>0.60834299999999997</v>
      </c>
      <c r="W68" s="210">
        <v>0</v>
      </c>
    </row>
    <row r="69" spans="1:23" ht="24.95" customHeight="1" x14ac:dyDescent="0.25">
      <c r="A69" s="193" t="s">
        <v>700</v>
      </c>
      <c r="B69" s="206" t="s">
        <v>19</v>
      </c>
      <c r="C69" s="193" t="s">
        <v>60</v>
      </c>
      <c r="D69" s="193" t="s">
        <v>134</v>
      </c>
      <c r="E69" s="193" t="s">
        <v>62</v>
      </c>
      <c r="F69" s="207">
        <v>7.6230690000000001</v>
      </c>
      <c r="G69" s="208">
        <v>1.9418329999999999</v>
      </c>
      <c r="H69" s="208">
        <v>0.83530400000000005</v>
      </c>
      <c r="I69" s="208">
        <v>1.0330569999999999</v>
      </c>
      <c r="J69" s="208">
        <v>0.29864800000000002</v>
      </c>
      <c r="K69" s="208">
        <v>1.1346020000000001</v>
      </c>
      <c r="L69" s="208">
        <v>0.233295</v>
      </c>
      <c r="M69" s="208">
        <v>1.9259520000000001</v>
      </c>
      <c r="N69" s="208">
        <v>0.22037799999999999</v>
      </c>
      <c r="O69" s="207">
        <v>10.350346999999999</v>
      </c>
      <c r="P69" s="208">
        <v>3.3816809999999999</v>
      </c>
      <c r="Q69" s="208">
        <v>2.3325480000000001</v>
      </c>
      <c r="R69" s="208">
        <v>0.65076199999999995</v>
      </c>
      <c r="S69" s="208">
        <v>9.6310999999999994E-2</v>
      </c>
      <c r="T69" s="208">
        <v>1.4207689999999999</v>
      </c>
      <c r="U69" s="208">
        <v>0.33648299999999998</v>
      </c>
      <c r="V69" s="208">
        <v>1.7804469999999999</v>
      </c>
      <c r="W69" s="208">
        <v>0.35134599999999999</v>
      </c>
    </row>
    <row r="70" spans="1:23" ht="24.95" customHeight="1" x14ac:dyDescent="0.25">
      <c r="A70" s="193" t="s">
        <v>701</v>
      </c>
      <c r="B70" s="206" t="s">
        <v>25</v>
      </c>
      <c r="C70" s="193" t="s">
        <v>60</v>
      </c>
      <c r="D70" s="193" t="s">
        <v>134</v>
      </c>
      <c r="E70" s="193" t="s">
        <v>62</v>
      </c>
      <c r="F70" s="207">
        <v>37.096119999999999</v>
      </c>
      <c r="G70" s="208">
        <v>5.6874650000000013</v>
      </c>
      <c r="H70" s="208">
        <v>5.0362980000000013</v>
      </c>
      <c r="I70" s="208">
        <v>2.6332449999999992</v>
      </c>
      <c r="J70" s="208">
        <v>1.5870159999999998</v>
      </c>
      <c r="K70" s="208">
        <v>5.9934599999999962</v>
      </c>
      <c r="L70" s="208">
        <v>7.3084889999999989</v>
      </c>
      <c r="M70" s="208">
        <v>6.1768000000000018</v>
      </c>
      <c r="N70" s="208">
        <v>2.6733469999999988</v>
      </c>
      <c r="O70" s="207">
        <v>42.762487</v>
      </c>
      <c r="P70" s="208">
        <v>7.088171</v>
      </c>
      <c r="Q70" s="208">
        <v>5.2967139999999997</v>
      </c>
      <c r="R70" s="208">
        <v>4.5989849999999999</v>
      </c>
      <c r="S70" s="208">
        <v>1.603329</v>
      </c>
      <c r="T70" s="208">
        <v>7.1743100000000002</v>
      </c>
      <c r="U70" s="208">
        <v>8.2005160000000004</v>
      </c>
      <c r="V70" s="208">
        <v>5.4399119999999996</v>
      </c>
      <c r="W70" s="208">
        <v>3.3605499999999999</v>
      </c>
    </row>
    <row r="71" spans="1:23" ht="24.95" customHeight="1" x14ac:dyDescent="0.25">
      <c r="A71" s="193" t="s">
        <v>702</v>
      </c>
      <c r="B71" s="206" t="s">
        <v>341</v>
      </c>
      <c r="C71" s="193" t="s">
        <v>60</v>
      </c>
      <c r="D71" s="193" t="s">
        <v>134</v>
      </c>
      <c r="E71" s="193" t="s">
        <v>62</v>
      </c>
      <c r="F71" s="207">
        <v>10.185323131000001</v>
      </c>
      <c r="G71" s="208">
        <v>0.75507538699999921</v>
      </c>
      <c r="H71" s="208">
        <v>0.74682130399999991</v>
      </c>
      <c r="I71" s="208">
        <v>1.7948204940000003</v>
      </c>
      <c r="J71" s="208">
        <v>0.143705</v>
      </c>
      <c r="K71" s="208">
        <v>0.94824641400000054</v>
      </c>
      <c r="L71" s="208">
        <v>0.32663817400000006</v>
      </c>
      <c r="M71" s="208">
        <v>1.5383935820000001</v>
      </c>
      <c r="N71" s="208">
        <v>3.9316227759999998</v>
      </c>
      <c r="O71" s="207">
        <v>6.6846213529999998</v>
      </c>
      <c r="P71" s="208">
        <v>0.48736855099999993</v>
      </c>
      <c r="Q71" s="208">
        <v>0.71041460499999998</v>
      </c>
      <c r="R71" s="208">
        <v>1.42531282</v>
      </c>
      <c r="S71" s="208">
        <v>0.12717600000000001</v>
      </c>
      <c r="T71" s="208">
        <v>0.7066709550000001</v>
      </c>
      <c r="U71" s="208">
        <v>0.231687538</v>
      </c>
      <c r="V71" s="208">
        <v>0.108204039</v>
      </c>
      <c r="W71" s="208">
        <v>2.8877868450000008</v>
      </c>
    </row>
    <row r="72" spans="1:23" ht="75" customHeight="1" x14ac:dyDescent="0.25">
      <c r="A72" s="194" t="s">
        <v>703</v>
      </c>
      <c r="B72" s="194" t="s">
        <v>342</v>
      </c>
      <c r="C72" s="194" t="s">
        <v>60</v>
      </c>
      <c r="D72" s="194" t="s">
        <v>134</v>
      </c>
      <c r="E72" s="194" t="s">
        <v>62</v>
      </c>
      <c r="F72" s="195">
        <f>F65+F66</f>
        <v>32898.110389130998</v>
      </c>
      <c r="G72" s="205">
        <f t="shared" ref="G72:W72" si="16">G65+G66</f>
        <v>26047.086339386999</v>
      </c>
      <c r="H72" s="205">
        <f t="shared" si="16"/>
        <v>5194.9992663039993</v>
      </c>
      <c r="I72" s="205">
        <f t="shared" si="16"/>
        <v>312.836209494</v>
      </c>
      <c r="J72" s="205">
        <f t="shared" si="16"/>
        <v>6.005096</v>
      </c>
      <c r="K72" s="205">
        <f t="shared" si="16"/>
        <v>438.81184941399999</v>
      </c>
      <c r="L72" s="205">
        <f t="shared" si="16"/>
        <v>499.62719217400002</v>
      </c>
      <c r="M72" s="205">
        <f t="shared" si="16"/>
        <v>93.787363581999998</v>
      </c>
      <c r="N72" s="205">
        <f t="shared" si="16"/>
        <v>304.95707277600002</v>
      </c>
      <c r="O72" s="195">
        <f t="shared" si="16"/>
        <v>30617.351034353003</v>
      </c>
      <c r="P72" s="205">
        <f t="shared" si="16"/>
        <v>24039.167832551</v>
      </c>
      <c r="Q72" s="205">
        <f t="shared" si="16"/>
        <v>4868.207194605</v>
      </c>
      <c r="R72" s="205">
        <f t="shared" si="16"/>
        <v>314.13378681999995</v>
      </c>
      <c r="S72" s="205">
        <f t="shared" si="16"/>
        <v>7.0656549999999996</v>
      </c>
      <c r="T72" s="205">
        <f t="shared" si="16"/>
        <v>458.63846995500006</v>
      </c>
      <c r="U72" s="205">
        <f t="shared" si="16"/>
        <v>528.33192253800007</v>
      </c>
      <c r="V72" s="205">
        <f t="shared" si="16"/>
        <v>92.681907039000009</v>
      </c>
      <c r="W72" s="205">
        <f t="shared" si="16"/>
        <v>309.12426584500002</v>
      </c>
    </row>
    <row r="73" spans="1:23" ht="75" customHeight="1" x14ac:dyDescent="0.25">
      <c r="A73" s="194" t="s">
        <v>704</v>
      </c>
      <c r="B73" s="194" t="s">
        <v>343</v>
      </c>
      <c r="C73" s="194" t="s">
        <v>60</v>
      </c>
      <c r="D73" s="194" t="s">
        <v>344</v>
      </c>
      <c r="E73" s="194" t="s">
        <v>72</v>
      </c>
      <c r="F73" s="195">
        <f>F72/Справочно!D5*1000000</f>
        <v>284.12363830464517</v>
      </c>
      <c r="G73" s="204">
        <f>G72/Справочно!E5*1000000</f>
        <v>812.86564600266274</v>
      </c>
      <c r="H73" s="204">
        <f>H72/Справочно!F5*1000000</f>
        <v>460.7901062455295</v>
      </c>
      <c r="I73" s="204">
        <f>I72/Справочно!G5*1000000</f>
        <v>23.79712963568134</v>
      </c>
      <c r="J73" s="204">
        <f>J72/Справочно!H5*1000000</f>
        <v>0.82115951339453164</v>
      </c>
      <c r="K73" s="204">
        <f>K72/Справочно!I5*1000000</f>
        <v>19.037991716788277</v>
      </c>
      <c r="L73" s="204">
        <f>L72/Справочно!J5*1000000</f>
        <v>52.449733474535392</v>
      </c>
      <c r="M73" s="204">
        <f>M72/Справочно!K5*1000000</f>
        <v>7.1104792549215237</v>
      </c>
      <c r="N73" s="204">
        <f>N72/Справочно!L5*1000000</f>
        <v>48.821776356784056</v>
      </c>
      <c r="O73" s="195">
        <f>O72/Справочно!M5*1000000</f>
        <v>263.08489303688259</v>
      </c>
      <c r="P73" s="196">
        <f>P72/Справочно!N5*1000000</f>
        <v>745.32680603761037</v>
      </c>
      <c r="Q73" s="196">
        <f>Q72/Справочно!O5*1000000</f>
        <v>429.92325689611977</v>
      </c>
      <c r="R73" s="196">
        <f>R72/Справочно!P5*1000000</f>
        <v>23.89746744672107</v>
      </c>
      <c r="S73" s="196">
        <f>S72/Справочно!Q5*1000000</f>
        <v>0.97077596347967476</v>
      </c>
      <c r="T73" s="196">
        <f>T72/Справочно!R5*1000000</f>
        <v>19.734164035880642</v>
      </c>
      <c r="U73" s="196">
        <f>U72/Справочно!S5*1000000</f>
        <v>55.260169148656779</v>
      </c>
      <c r="V73" s="196">
        <f>V72/Справочно!T5*1000000</f>
        <v>6.974151101115134</v>
      </c>
      <c r="W73" s="196">
        <f>W72/Справочно!U5*1000000</f>
        <v>49.167403352918697</v>
      </c>
    </row>
    <row r="74" spans="1:23" ht="50.1" customHeight="1" x14ac:dyDescent="0.25">
      <c r="A74" s="194" t="s">
        <v>705</v>
      </c>
      <c r="B74" s="194" t="s">
        <v>345</v>
      </c>
      <c r="C74" s="194" t="s">
        <v>60</v>
      </c>
      <c r="D74" s="194" t="s">
        <v>118</v>
      </c>
      <c r="E74" s="194" t="s">
        <v>72</v>
      </c>
      <c r="F74" s="195">
        <f>F72/Справочно!$D$14*100</f>
        <v>30.755250769732978</v>
      </c>
      <c r="G74" s="205">
        <f>G72/Справочно!$D$14*100</f>
        <v>24.35047675119355</v>
      </c>
      <c r="H74" s="205">
        <f>H72/Справочно!$D$14*100</f>
        <v>4.8566164832538501</v>
      </c>
      <c r="I74" s="205">
        <f>I72/Справочно!$D$14*100</f>
        <v>0.29245923121528072</v>
      </c>
      <c r="J74" s="205">
        <f>J72/Справочно!$D$14*100</f>
        <v>5.6139465516943012E-3</v>
      </c>
      <c r="K74" s="205">
        <f>K72/Справочно!$D$14*100</f>
        <v>0.41022929006635772</v>
      </c>
      <c r="L74" s="205">
        <f>L72/Справочно!$D$14*100</f>
        <v>0.46708334931497075</v>
      </c>
      <c r="M74" s="205">
        <f>M72/Справочно!$D$14*100</f>
        <v>8.7678406202610026E-2</v>
      </c>
      <c r="N74" s="205">
        <f>N72/Справочно!$D$14*100</f>
        <v>0.28509331193466575</v>
      </c>
      <c r="O74" s="195">
        <f>O72/Справочно!$M$14*100</f>
        <v>28.027206538234733</v>
      </c>
      <c r="P74" s="205">
        <f>P72/Справочно!$M$14*100</f>
        <v>22.005519716393486</v>
      </c>
      <c r="Q74" s="205">
        <f>Q72/Справочно!$M$14*100</f>
        <v>4.4563701268938951</v>
      </c>
      <c r="R74" s="205">
        <f>R72/Справочно!$M$14*100</f>
        <v>0.28755892415262918</v>
      </c>
      <c r="S74" s="212">
        <f>S72/Справочно!$M$14*100</f>
        <v>6.4679198337804751E-3</v>
      </c>
      <c r="T74" s="205">
        <f>T72/Справочно!$M$14*100</f>
        <v>0.41983890472386154</v>
      </c>
      <c r="U74" s="205">
        <f>U72/Справочно!$M$14*100</f>
        <v>0.48363648106267576</v>
      </c>
      <c r="V74" s="205">
        <f>V72/Справочно!$M$14*100</f>
        <v>8.4841270168179231E-2</v>
      </c>
      <c r="W74" s="205">
        <f>W72/Справочно!$M$14*100</f>
        <v>0.28297319500622437</v>
      </c>
    </row>
    <row r="75" spans="1:23" ht="50.1" customHeight="1" x14ac:dyDescent="0.25">
      <c r="A75" s="193" t="s">
        <v>352</v>
      </c>
      <c r="B75" s="193" t="s">
        <v>346</v>
      </c>
      <c r="C75" s="193" t="s">
        <v>131</v>
      </c>
      <c r="D75" s="193" t="s">
        <v>134</v>
      </c>
      <c r="E75" s="193" t="s">
        <v>62</v>
      </c>
      <c r="F75" s="195">
        <f>F76+F79</f>
        <v>45.366946999999996</v>
      </c>
      <c r="G75" s="204">
        <f t="shared" ref="G75:Q75" si="17">G76+G79</f>
        <v>11.706852000000001</v>
      </c>
      <c r="H75" s="204">
        <f t="shared" si="17"/>
        <v>3.4256620000000013</v>
      </c>
      <c r="I75" s="204">
        <f t="shared" si="17"/>
        <v>3.6774239999999985</v>
      </c>
      <c r="J75" s="204">
        <f t="shared" si="17"/>
        <v>2.3969160000000009</v>
      </c>
      <c r="K75" s="204">
        <f t="shared" si="17"/>
        <v>7.2356269999999929</v>
      </c>
      <c r="L75" s="204">
        <f t="shared" si="17"/>
        <v>6.9846179999999993</v>
      </c>
      <c r="M75" s="204">
        <f t="shared" si="17"/>
        <v>8.104097000000003</v>
      </c>
      <c r="N75" s="204">
        <f t="shared" si="17"/>
        <v>1.8357509999999997</v>
      </c>
      <c r="O75" s="195">
        <f t="shared" si="17"/>
        <v>63.915572000000004</v>
      </c>
      <c r="P75" s="204">
        <f t="shared" si="17"/>
        <v>15.781031</v>
      </c>
      <c r="Q75" s="204">
        <f t="shared" si="17"/>
        <v>7.3787579999999995</v>
      </c>
      <c r="R75" s="204">
        <f>R76+R79</f>
        <v>7.4098609999999994</v>
      </c>
      <c r="S75" s="204">
        <f t="shared" ref="S75" si="18">S76+S79</f>
        <v>2.3130570000000001</v>
      </c>
      <c r="T75" s="204">
        <f t="shared" ref="T75" si="19">T76+T79</f>
        <v>9.2135009999999991</v>
      </c>
      <c r="U75" s="204">
        <f t="shared" ref="U75" si="20">U76+U79</f>
        <v>9.7753099999999993</v>
      </c>
      <c r="V75" s="204">
        <f t="shared" ref="V75" si="21">V76+V79</f>
        <v>8.4822609999999994</v>
      </c>
      <c r="W75" s="204">
        <f t="shared" ref="W75" si="22">W76+W79</f>
        <v>3.5617929999999998</v>
      </c>
    </row>
    <row r="76" spans="1:23" ht="24.95" customHeight="1" x14ac:dyDescent="0.25">
      <c r="A76" s="193" t="s">
        <v>706</v>
      </c>
      <c r="B76" s="206" t="s">
        <v>339</v>
      </c>
      <c r="C76" s="193" t="s">
        <v>131</v>
      </c>
      <c r="D76" s="193" t="s">
        <v>134</v>
      </c>
      <c r="E76" s="193" t="s">
        <v>62</v>
      </c>
      <c r="F76" s="195">
        <v>11.131238</v>
      </c>
      <c r="G76" s="204">
        <v>6.1509840000000002</v>
      </c>
      <c r="H76" s="204">
        <v>0.46066800000000002</v>
      </c>
      <c r="I76" s="204">
        <v>0.91233699999999995</v>
      </c>
      <c r="J76" s="204">
        <v>0.31098199999999998</v>
      </c>
      <c r="K76" s="204">
        <v>0.84043999999999996</v>
      </c>
      <c r="L76" s="204">
        <v>0.17733199999999999</v>
      </c>
      <c r="M76" s="204">
        <v>2.0967799999999999</v>
      </c>
      <c r="N76" s="204">
        <v>0.18171499999999999</v>
      </c>
      <c r="O76" s="195">
        <v>14.769446</v>
      </c>
      <c r="P76" s="204">
        <v>8.0874810000000004</v>
      </c>
      <c r="Q76" s="204">
        <v>2.3723919999999996</v>
      </c>
      <c r="R76" s="204">
        <v>0.51295999999999997</v>
      </c>
      <c r="S76" s="211">
        <v>3.9662999999999997E-2</v>
      </c>
      <c r="T76" s="204">
        <v>1.184496</v>
      </c>
      <c r="U76" s="204">
        <v>0.61523600000000001</v>
      </c>
      <c r="V76" s="204">
        <v>1.6563939999999999</v>
      </c>
      <c r="W76" s="204">
        <v>0.30082399999999998</v>
      </c>
    </row>
    <row r="77" spans="1:23" ht="24.95" customHeight="1" x14ac:dyDescent="0.25">
      <c r="A77" s="193" t="s">
        <v>707</v>
      </c>
      <c r="B77" s="206" t="s">
        <v>17</v>
      </c>
      <c r="C77" s="193" t="s">
        <v>131</v>
      </c>
      <c r="D77" s="193" t="s">
        <v>134</v>
      </c>
      <c r="E77" s="193" t="s">
        <v>62</v>
      </c>
      <c r="F77" s="207">
        <v>5.9601420000000003</v>
      </c>
      <c r="G77" s="213">
        <v>4.9078059999999999</v>
      </c>
      <c r="H77" s="213">
        <v>7.5290999999999997E-2</v>
      </c>
      <c r="I77" s="213">
        <v>0.250807</v>
      </c>
      <c r="J77" s="214">
        <v>0</v>
      </c>
      <c r="K77" s="213">
        <v>0.17827000000000001</v>
      </c>
      <c r="L77" s="214">
        <v>0</v>
      </c>
      <c r="M77" s="213">
        <v>0.54796800000000001</v>
      </c>
      <c r="N77" s="214">
        <v>0</v>
      </c>
      <c r="O77" s="207">
        <v>7.1206870000000002</v>
      </c>
      <c r="P77" s="213">
        <v>6.0905480000000001</v>
      </c>
      <c r="Q77" s="213">
        <v>5.2767000000000001E-2</v>
      </c>
      <c r="R77" s="213">
        <v>0.107156</v>
      </c>
      <c r="S77" s="214">
        <v>0</v>
      </c>
      <c r="T77" s="213">
        <v>0.1313</v>
      </c>
      <c r="U77" s="213">
        <v>0.32047100000000001</v>
      </c>
      <c r="V77" s="213">
        <v>0.41844500000000001</v>
      </c>
      <c r="W77" s="210">
        <v>0</v>
      </c>
    </row>
    <row r="78" spans="1:23" ht="24.95" customHeight="1" x14ac:dyDescent="0.25">
      <c r="A78" s="193" t="s">
        <v>708</v>
      </c>
      <c r="B78" s="206" t="s">
        <v>19</v>
      </c>
      <c r="C78" s="193" t="s">
        <v>131</v>
      </c>
      <c r="D78" s="193" t="s">
        <v>134</v>
      </c>
      <c r="E78" s="193" t="s">
        <v>62</v>
      </c>
      <c r="F78" s="207">
        <v>5.1710960000000004</v>
      </c>
      <c r="G78" s="215">
        <v>1.2431779999999999</v>
      </c>
      <c r="H78" s="215">
        <v>0.38537700000000003</v>
      </c>
      <c r="I78" s="215">
        <v>0.66152999999999995</v>
      </c>
      <c r="J78" s="215">
        <v>0.31098199999999998</v>
      </c>
      <c r="K78" s="215">
        <v>0.66217000000000004</v>
      </c>
      <c r="L78" s="215">
        <v>0.17733199999999999</v>
      </c>
      <c r="M78" s="215">
        <v>1.5488120000000001</v>
      </c>
      <c r="N78" s="215">
        <v>0.18171499999999999</v>
      </c>
      <c r="O78" s="207">
        <v>7.6487590000000001</v>
      </c>
      <c r="P78" s="215">
        <v>1.9969330000000001</v>
      </c>
      <c r="Q78" s="215">
        <v>2.3196249999999998</v>
      </c>
      <c r="R78" s="215">
        <v>0.405804</v>
      </c>
      <c r="S78" s="216">
        <v>3.9662999999999997E-2</v>
      </c>
      <c r="T78" s="215">
        <v>1.053196</v>
      </c>
      <c r="U78" s="215">
        <v>0.294765</v>
      </c>
      <c r="V78" s="215">
        <v>1.237949</v>
      </c>
      <c r="W78" s="208">
        <v>0.30082399999999998</v>
      </c>
    </row>
    <row r="79" spans="1:23" ht="24.95" customHeight="1" x14ac:dyDescent="0.25">
      <c r="A79" s="193" t="s">
        <v>709</v>
      </c>
      <c r="B79" s="206" t="s">
        <v>25</v>
      </c>
      <c r="C79" s="193" t="s">
        <v>131</v>
      </c>
      <c r="D79" s="193" t="s">
        <v>134</v>
      </c>
      <c r="E79" s="193" t="s">
        <v>62</v>
      </c>
      <c r="F79" s="207">
        <v>34.235708999999993</v>
      </c>
      <c r="G79" s="208">
        <v>5.5558680000000011</v>
      </c>
      <c r="H79" s="208">
        <v>2.9649940000000012</v>
      </c>
      <c r="I79" s="208">
        <v>2.7650869999999985</v>
      </c>
      <c r="J79" s="208">
        <v>2.0859340000000008</v>
      </c>
      <c r="K79" s="208">
        <v>6.3951869999999928</v>
      </c>
      <c r="L79" s="208">
        <v>6.8072859999999995</v>
      </c>
      <c r="M79" s="208">
        <v>6.0073170000000031</v>
      </c>
      <c r="N79" s="208">
        <v>1.6540359999999996</v>
      </c>
      <c r="O79" s="207">
        <v>49.146126000000002</v>
      </c>
      <c r="P79" s="208">
        <v>7.6935500000000001</v>
      </c>
      <c r="Q79" s="208">
        <v>5.0063659999999999</v>
      </c>
      <c r="R79" s="208">
        <v>6.8969009999999997</v>
      </c>
      <c r="S79" s="208">
        <v>2.2733940000000001</v>
      </c>
      <c r="T79" s="208">
        <v>8.0290049999999997</v>
      </c>
      <c r="U79" s="208">
        <v>9.1600739999999998</v>
      </c>
      <c r="V79" s="208">
        <v>6.8258669999999997</v>
      </c>
      <c r="W79" s="208">
        <v>3.2609689999999998</v>
      </c>
    </row>
    <row r="80" spans="1:23" ht="50.1" customHeight="1" x14ac:dyDescent="0.25">
      <c r="A80" s="193" t="s">
        <v>354</v>
      </c>
      <c r="B80" s="193" t="s">
        <v>347</v>
      </c>
      <c r="C80" s="193" t="s">
        <v>131</v>
      </c>
      <c r="D80" s="193" t="s">
        <v>134</v>
      </c>
      <c r="E80" s="193" t="s">
        <v>62</v>
      </c>
      <c r="F80" s="195">
        <v>10.720446824000003</v>
      </c>
      <c r="G80" s="204">
        <v>1.1543774030000005</v>
      </c>
      <c r="H80" s="204">
        <v>0.67307329000000016</v>
      </c>
      <c r="I80" s="204">
        <v>2.2148003740000006</v>
      </c>
      <c r="J80" s="211">
        <v>2.5107999999999998E-2</v>
      </c>
      <c r="K80" s="204">
        <v>1.028490694</v>
      </c>
      <c r="L80" s="204">
        <v>0.85529577599999984</v>
      </c>
      <c r="M80" s="204">
        <v>1.532673749</v>
      </c>
      <c r="N80" s="204">
        <v>3.2366275380000009</v>
      </c>
      <c r="O80" s="195">
        <v>7.9452050270000001</v>
      </c>
      <c r="P80" s="204">
        <v>1.579848503</v>
      </c>
      <c r="Q80" s="204">
        <v>0.7221147790000001</v>
      </c>
      <c r="R80" s="204">
        <v>1.3254655310000001</v>
      </c>
      <c r="S80" s="217">
        <v>4.0000000000000002E-4</v>
      </c>
      <c r="T80" s="204">
        <v>0.92825541399999989</v>
      </c>
      <c r="U80" s="204">
        <v>0.71501381799999997</v>
      </c>
      <c r="V80" s="204">
        <v>0.12179941700000002</v>
      </c>
      <c r="W80" s="204">
        <v>2.552307565</v>
      </c>
    </row>
    <row r="81" spans="1:23" ht="125.1" customHeight="1" x14ac:dyDescent="0.25">
      <c r="A81" s="395" t="s">
        <v>358</v>
      </c>
      <c r="B81" s="348" t="s">
        <v>590</v>
      </c>
      <c r="C81" s="341" t="s">
        <v>60</v>
      </c>
      <c r="D81" s="193" t="s">
        <v>554</v>
      </c>
      <c r="E81" s="346" t="s">
        <v>293</v>
      </c>
      <c r="F81" s="344">
        <v>44.437384898556189</v>
      </c>
      <c r="G81" s="345">
        <v>51.237623762376231</v>
      </c>
      <c r="H81" s="345">
        <v>62.676056338028118</v>
      </c>
      <c r="I81" s="345">
        <v>49.696969696969695</v>
      </c>
      <c r="J81" s="345">
        <v>30.418250950570425</v>
      </c>
      <c r="K81" s="345">
        <v>33.21917808219181</v>
      </c>
      <c r="L81" s="345">
        <v>41.666666666666643</v>
      </c>
      <c r="M81" s="345">
        <v>35.329341317365298</v>
      </c>
      <c r="N81" s="345">
        <v>46.963562753036427</v>
      </c>
      <c r="O81" s="358">
        <v>34.467826648017422</v>
      </c>
      <c r="P81" s="373">
        <v>40.596330275229434</v>
      </c>
      <c r="Q81" s="373">
        <v>54.605263157894747</v>
      </c>
      <c r="R81" s="373">
        <v>48.888888888888893</v>
      </c>
      <c r="S81" s="373">
        <v>16.000000000000032</v>
      </c>
      <c r="T81" s="373">
        <v>26.250000000000089</v>
      </c>
      <c r="U81" s="373">
        <v>20.000000000000036</v>
      </c>
      <c r="V81" s="373">
        <v>30.049261083743783</v>
      </c>
      <c r="W81" s="373">
        <v>24.500000000000032</v>
      </c>
    </row>
    <row r="82" spans="1:23" ht="99.95" customHeight="1" x14ac:dyDescent="0.25">
      <c r="A82" s="395" t="s">
        <v>588</v>
      </c>
      <c r="B82" s="348" t="s">
        <v>591</v>
      </c>
      <c r="C82" s="341" t="s">
        <v>60</v>
      </c>
      <c r="D82" s="193" t="s">
        <v>554</v>
      </c>
      <c r="E82" s="346" t="s">
        <v>293</v>
      </c>
      <c r="F82" s="344">
        <v>43.478706257031355</v>
      </c>
      <c r="G82" s="345">
        <v>50.247524752475194</v>
      </c>
      <c r="H82" s="345">
        <v>62.676056338028118</v>
      </c>
      <c r="I82" s="345">
        <v>49.090909090909101</v>
      </c>
      <c r="J82" s="345">
        <v>29.277566539923999</v>
      </c>
      <c r="K82" s="345">
        <v>31.849315068493166</v>
      </c>
      <c r="L82" s="345">
        <v>40.833333333333307</v>
      </c>
      <c r="M82" s="345">
        <v>34.131736526946135</v>
      </c>
      <c r="N82" s="345">
        <v>45.748987854251034</v>
      </c>
      <c r="O82" s="358">
        <v>33.978376016945091</v>
      </c>
      <c r="P82" s="373">
        <v>39.22018348623854</v>
      </c>
      <c r="Q82" s="373">
        <v>53.947368421052666</v>
      </c>
      <c r="R82" s="373">
        <v>48.888888888888836</v>
      </c>
      <c r="S82" s="373">
        <v>15.999999999999986</v>
      </c>
      <c r="T82" s="373">
        <v>26.250000000000018</v>
      </c>
      <c r="U82" s="373">
        <v>20.000000000000011</v>
      </c>
      <c r="V82" s="373">
        <v>29.556650246305409</v>
      </c>
      <c r="W82" s="373">
        <v>24.5</v>
      </c>
    </row>
    <row r="83" spans="1:23" ht="24.95" customHeight="1" x14ac:dyDescent="0.25">
      <c r="A83" s="521" t="s">
        <v>592</v>
      </c>
      <c r="B83" s="522"/>
      <c r="C83" s="522"/>
      <c r="D83" s="522"/>
      <c r="E83" s="522"/>
      <c r="F83" s="219"/>
      <c r="G83" s="218"/>
      <c r="H83" s="218"/>
      <c r="I83" s="218"/>
      <c r="J83" s="218"/>
      <c r="K83" s="218"/>
      <c r="L83" s="218"/>
      <c r="M83" s="218"/>
      <c r="N83" s="218"/>
      <c r="O83" s="189"/>
      <c r="P83" s="218"/>
      <c r="Q83" s="218"/>
      <c r="R83" s="218"/>
      <c r="S83" s="218"/>
      <c r="T83" s="218"/>
      <c r="U83" s="218"/>
      <c r="V83" s="218"/>
      <c r="W83" s="218"/>
    </row>
    <row r="84" spans="1:23" ht="75" customHeight="1" x14ac:dyDescent="0.25">
      <c r="A84" s="194" t="s">
        <v>710</v>
      </c>
      <c r="B84" s="194" t="s">
        <v>348</v>
      </c>
      <c r="C84" s="194" t="s">
        <v>60</v>
      </c>
      <c r="D84" s="194" t="s">
        <v>61</v>
      </c>
      <c r="E84" s="194" t="s">
        <v>62</v>
      </c>
      <c r="F84" s="223">
        <f>F88+F89</f>
        <v>4970</v>
      </c>
      <c r="G84" s="224">
        <f t="shared" ref="G84:W84" si="23">G88+G89</f>
        <v>911</v>
      </c>
      <c r="H84" s="224">
        <f t="shared" si="23"/>
        <v>390</v>
      </c>
      <c r="I84" s="224">
        <f t="shared" si="23"/>
        <v>1832</v>
      </c>
      <c r="J84" s="224">
        <f t="shared" si="23"/>
        <v>23</v>
      </c>
      <c r="K84" s="224">
        <f t="shared" si="23"/>
        <v>707</v>
      </c>
      <c r="L84" s="224">
        <f t="shared" si="23"/>
        <v>336</v>
      </c>
      <c r="M84" s="224">
        <f t="shared" si="23"/>
        <v>310</v>
      </c>
      <c r="N84" s="224">
        <f t="shared" si="23"/>
        <v>461</v>
      </c>
      <c r="O84" s="223">
        <f t="shared" si="23"/>
        <v>5580</v>
      </c>
      <c r="P84" s="224">
        <f>P88+P89</f>
        <v>2246</v>
      </c>
      <c r="Q84" s="224">
        <f t="shared" si="23"/>
        <v>340</v>
      </c>
      <c r="R84" s="224">
        <f t="shared" si="23"/>
        <v>876</v>
      </c>
      <c r="S84" s="224">
        <f t="shared" si="23"/>
        <v>109</v>
      </c>
      <c r="T84" s="224">
        <f t="shared" si="23"/>
        <v>873</v>
      </c>
      <c r="U84" s="224">
        <f t="shared" si="23"/>
        <v>439</v>
      </c>
      <c r="V84" s="224">
        <f t="shared" si="23"/>
        <v>378</v>
      </c>
      <c r="W84" s="224">
        <f t="shared" si="23"/>
        <v>319</v>
      </c>
    </row>
    <row r="85" spans="1:23" ht="75" customHeight="1" x14ac:dyDescent="0.25">
      <c r="A85" s="193" t="s">
        <v>711</v>
      </c>
      <c r="B85" s="206" t="s">
        <v>349</v>
      </c>
      <c r="C85" s="193" t="s">
        <v>60</v>
      </c>
      <c r="D85" s="193" t="s">
        <v>61</v>
      </c>
      <c r="E85" s="193" t="s">
        <v>62</v>
      </c>
      <c r="F85" s="220" t="s">
        <v>135</v>
      </c>
      <c r="G85" s="206" t="s">
        <v>135</v>
      </c>
      <c r="H85" s="206" t="s">
        <v>135</v>
      </c>
      <c r="I85" s="206" t="s">
        <v>135</v>
      </c>
      <c r="J85" s="206" t="s">
        <v>135</v>
      </c>
      <c r="K85" s="206" t="s">
        <v>135</v>
      </c>
      <c r="L85" s="206" t="s">
        <v>135</v>
      </c>
      <c r="M85" s="206" t="s">
        <v>135</v>
      </c>
      <c r="N85" s="206" t="s">
        <v>135</v>
      </c>
      <c r="O85" s="220" t="s">
        <v>135</v>
      </c>
      <c r="P85" s="206" t="s">
        <v>135</v>
      </c>
      <c r="Q85" s="206" t="s">
        <v>135</v>
      </c>
      <c r="R85" s="206" t="s">
        <v>135</v>
      </c>
      <c r="S85" s="206" t="s">
        <v>135</v>
      </c>
      <c r="T85" s="206" t="s">
        <v>135</v>
      </c>
      <c r="U85" s="206" t="s">
        <v>135</v>
      </c>
      <c r="V85" s="206" t="s">
        <v>135</v>
      </c>
      <c r="W85" s="206" t="s">
        <v>135</v>
      </c>
    </row>
    <row r="86" spans="1:23" ht="75" customHeight="1" x14ac:dyDescent="0.25">
      <c r="A86" s="193" t="s">
        <v>712</v>
      </c>
      <c r="B86" s="206" t="s">
        <v>350</v>
      </c>
      <c r="C86" s="193" t="s">
        <v>60</v>
      </c>
      <c r="D86" s="193" t="s">
        <v>61</v>
      </c>
      <c r="E86" s="193" t="s">
        <v>62</v>
      </c>
      <c r="F86" s="220" t="s">
        <v>135</v>
      </c>
      <c r="G86" s="206" t="s">
        <v>135</v>
      </c>
      <c r="H86" s="206" t="s">
        <v>135</v>
      </c>
      <c r="I86" s="206" t="s">
        <v>135</v>
      </c>
      <c r="J86" s="206" t="s">
        <v>135</v>
      </c>
      <c r="K86" s="206" t="s">
        <v>135</v>
      </c>
      <c r="L86" s="206" t="s">
        <v>135</v>
      </c>
      <c r="M86" s="206" t="s">
        <v>135</v>
      </c>
      <c r="N86" s="206" t="s">
        <v>135</v>
      </c>
      <c r="O86" s="220" t="s">
        <v>135</v>
      </c>
      <c r="P86" s="206" t="s">
        <v>135</v>
      </c>
      <c r="Q86" s="206" t="s">
        <v>135</v>
      </c>
      <c r="R86" s="206" t="s">
        <v>135</v>
      </c>
      <c r="S86" s="206" t="s">
        <v>135</v>
      </c>
      <c r="T86" s="206" t="s">
        <v>135</v>
      </c>
      <c r="U86" s="206" t="s">
        <v>135</v>
      </c>
      <c r="V86" s="206" t="s">
        <v>135</v>
      </c>
      <c r="W86" s="206" t="s">
        <v>135</v>
      </c>
    </row>
    <row r="87" spans="1:23" ht="75" customHeight="1" x14ac:dyDescent="0.25">
      <c r="A87" s="193" t="s">
        <v>713</v>
      </c>
      <c r="B87" s="206" t="s">
        <v>351</v>
      </c>
      <c r="C87" s="193" t="s">
        <v>60</v>
      </c>
      <c r="D87" s="193" t="s">
        <v>61</v>
      </c>
      <c r="E87" s="193" t="s">
        <v>62</v>
      </c>
      <c r="F87" s="220" t="s">
        <v>135</v>
      </c>
      <c r="G87" s="206" t="s">
        <v>135</v>
      </c>
      <c r="H87" s="206" t="s">
        <v>135</v>
      </c>
      <c r="I87" s="206" t="s">
        <v>135</v>
      </c>
      <c r="J87" s="206" t="s">
        <v>135</v>
      </c>
      <c r="K87" s="206" t="s">
        <v>135</v>
      </c>
      <c r="L87" s="206" t="s">
        <v>135</v>
      </c>
      <c r="M87" s="206" t="s">
        <v>135</v>
      </c>
      <c r="N87" s="206" t="s">
        <v>135</v>
      </c>
      <c r="O87" s="220" t="s">
        <v>135</v>
      </c>
      <c r="P87" s="206" t="s">
        <v>135</v>
      </c>
      <c r="Q87" s="206" t="s">
        <v>135</v>
      </c>
      <c r="R87" s="206" t="s">
        <v>135</v>
      </c>
      <c r="S87" s="206" t="s">
        <v>135</v>
      </c>
      <c r="T87" s="206" t="s">
        <v>135</v>
      </c>
      <c r="U87" s="206" t="s">
        <v>135</v>
      </c>
      <c r="V87" s="206" t="s">
        <v>135</v>
      </c>
      <c r="W87" s="206" t="s">
        <v>135</v>
      </c>
    </row>
    <row r="88" spans="1:23" ht="50.1" customHeight="1" x14ac:dyDescent="0.25">
      <c r="A88" s="193" t="s">
        <v>714</v>
      </c>
      <c r="B88" s="206" t="s">
        <v>310</v>
      </c>
      <c r="C88" s="193" t="s">
        <v>60</v>
      </c>
      <c r="D88" s="193" t="s">
        <v>61</v>
      </c>
      <c r="E88" s="193" t="s">
        <v>62</v>
      </c>
      <c r="F88" s="221">
        <v>2546</v>
      </c>
      <c r="G88" s="222">
        <v>816</v>
      </c>
      <c r="H88" s="222">
        <v>177</v>
      </c>
      <c r="I88" s="222">
        <v>430</v>
      </c>
      <c r="J88" s="222">
        <v>20</v>
      </c>
      <c r="K88" s="222">
        <v>485</v>
      </c>
      <c r="L88" s="222">
        <v>163</v>
      </c>
      <c r="M88" s="222">
        <v>286</v>
      </c>
      <c r="N88" s="222">
        <v>169</v>
      </c>
      <c r="O88" s="221">
        <v>3297</v>
      </c>
      <c r="P88" s="222">
        <v>1465</v>
      </c>
      <c r="Q88" s="222">
        <v>249</v>
      </c>
      <c r="R88" s="222">
        <v>350</v>
      </c>
      <c r="S88" s="222">
        <v>83</v>
      </c>
      <c r="T88" s="222">
        <v>595</v>
      </c>
      <c r="U88" s="222">
        <v>134</v>
      </c>
      <c r="V88" s="222">
        <v>274</v>
      </c>
      <c r="W88" s="222">
        <v>147</v>
      </c>
    </row>
    <row r="89" spans="1:23" ht="24.95" customHeight="1" x14ac:dyDescent="0.25">
      <c r="A89" s="193" t="s">
        <v>715</v>
      </c>
      <c r="B89" s="206" t="s">
        <v>312</v>
      </c>
      <c r="C89" s="193" t="s">
        <v>60</v>
      </c>
      <c r="D89" s="193" t="s">
        <v>61</v>
      </c>
      <c r="E89" s="193" t="s">
        <v>62</v>
      </c>
      <c r="F89" s="221">
        <v>2424</v>
      </c>
      <c r="G89" s="222">
        <v>95</v>
      </c>
      <c r="H89" s="222">
        <v>213</v>
      </c>
      <c r="I89" s="222">
        <v>1402</v>
      </c>
      <c r="J89" s="222">
        <v>3</v>
      </c>
      <c r="K89" s="222">
        <v>222</v>
      </c>
      <c r="L89" s="222">
        <v>173</v>
      </c>
      <c r="M89" s="222">
        <v>24</v>
      </c>
      <c r="N89" s="222">
        <v>292</v>
      </c>
      <c r="O89" s="221">
        <v>2283</v>
      </c>
      <c r="P89" s="222">
        <v>781</v>
      </c>
      <c r="Q89" s="222">
        <v>91</v>
      </c>
      <c r="R89" s="222">
        <v>526</v>
      </c>
      <c r="S89" s="222">
        <v>26</v>
      </c>
      <c r="T89" s="222">
        <v>278</v>
      </c>
      <c r="U89" s="222">
        <v>305</v>
      </c>
      <c r="V89" s="222">
        <v>104</v>
      </c>
      <c r="W89" s="222">
        <v>172</v>
      </c>
    </row>
    <row r="90" spans="1:23" ht="75" customHeight="1" x14ac:dyDescent="0.25">
      <c r="A90" s="225" t="s">
        <v>716</v>
      </c>
      <c r="B90" s="225" t="s">
        <v>353</v>
      </c>
      <c r="C90" s="225" t="s">
        <v>60</v>
      </c>
      <c r="D90" s="225" t="s">
        <v>61</v>
      </c>
      <c r="E90" s="225" t="s">
        <v>62</v>
      </c>
      <c r="F90" s="223">
        <v>401</v>
      </c>
      <c r="G90" s="226">
        <v>89</v>
      </c>
      <c r="H90" s="226">
        <v>68</v>
      </c>
      <c r="I90" s="226">
        <v>25</v>
      </c>
      <c r="J90" s="226">
        <v>18</v>
      </c>
      <c r="K90" s="226">
        <v>87</v>
      </c>
      <c r="L90" s="226">
        <v>31</v>
      </c>
      <c r="M90" s="226">
        <v>71</v>
      </c>
      <c r="N90" s="226">
        <v>12</v>
      </c>
      <c r="O90" s="223">
        <v>921</v>
      </c>
      <c r="P90" s="226">
        <v>531</v>
      </c>
      <c r="Q90" s="226">
        <v>76</v>
      </c>
      <c r="R90" s="226">
        <v>25</v>
      </c>
      <c r="S90" s="226">
        <v>23</v>
      </c>
      <c r="T90" s="226">
        <v>148</v>
      </c>
      <c r="U90" s="226">
        <v>42</v>
      </c>
      <c r="V90" s="226">
        <v>67</v>
      </c>
      <c r="W90" s="226">
        <v>9</v>
      </c>
    </row>
    <row r="91" spans="1:23" ht="99.95" customHeight="1" x14ac:dyDescent="0.25">
      <c r="A91" s="395" t="s">
        <v>362</v>
      </c>
      <c r="B91" s="346" t="s">
        <v>596</v>
      </c>
      <c r="C91" s="346" t="s">
        <v>60</v>
      </c>
      <c r="D91" s="346" t="s">
        <v>554</v>
      </c>
      <c r="E91" s="346" t="s">
        <v>293</v>
      </c>
      <c r="F91" s="344">
        <v>22.4</v>
      </c>
      <c r="G91" s="345">
        <v>27.540106951871699</v>
      </c>
      <c r="H91" s="345">
        <v>17.948717948717899</v>
      </c>
      <c r="I91" s="345">
        <v>15.853658536585399</v>
      </c>
      <c r="J91" s="345">
        <v>19.4444444444444</v>
      </c>
      <c r="K91" s="345">
        <v>27.835051546391799</v>
      </c>
      <c r="L91" s="345">
        <v>6.9767441860465098</v>
      </c>
      <c r="M91" s="345">
        <v>20.289855072463801</v>
      </c>
      <c r="N91" s="345">
        <v>7.1428571428571397</v>
      </c>
      <c r="O91" s="347">
        <v>15.3483992467043</v>
      </c>
      <c r="P91" s="350">
        <v>11.3095238095238</v>
      </c>
      <c r="Q91" s="350">
        <v>22.764227642276399</v>
      </c>
      <c r="R91" s="350">
        <v>15.625</v>
      </c>
      <c r="S91" s="350">
        <v>11.9047619047619</v>
      </c>
      <c r="T91" s="350">
        <v>20.958083832335301</v>
      </c>
      <c r="U91" s="350">
        <v>11.8279569892473</v>
      </c>
      <c r="V91" s="350">
        <v>14.049586776859501</v>
      </c>
      <c r="W91" s="350">
        <v>17.307692307692299</v>
      </c>
    </row>
    <row r="92" spans="1:23" ht="24.95" customHeight="1" x14ac:dyDescent="0.25">
      <c r="A92" s="395" t="s">
        <v>717</v>
      </c>
      <c r="B92" s="341" t="s">
        <v>11</v>
      </c>
      <c r="C92" s="341" t="s">
        <v>60</v>
      </c>
      <c r="D92" s="346" t="s">
        <v>554</v>
      </c>
      <c r="E92" s="346" t="s">
        <v>293</v>
      </c>
      <c r="F92" s="344">
        <v>21.6</v>
      </c>
      <c r="G92" s="345">
        <v>26.470588235294102</v>
      </c>
      <c r="H92" s="345">
        <v>16.6666666666667</v>
      </c>
      <c r="I92" s="345">
        <v>15.243902439024398</v>
      </c>
      <c r="J92" s="345">
        <v>19.4444444444444</v>
      </c>
      <c r="K92" s="345">
        <v>27.319587628866</v>
      </c>
      <c r="L92" s="345">
        <v>6.9767441860465098</v>
      </c>
      <c r="M92" s="345">
        <v>18.840579710144901</v>
      </c>
      <c r="N92" s="345">
        <v>7.1428571428571397</v>
      </c>
      <c r="O92" s="347">
        <v>15.160075329566901</v>
      </c>
      <c r="P92" s="343">
        <v>11.3095238095238</v>
      </c>
      <c r="Q92" s="343">
        <v>22.764227642276399</v>
      </c>
      <c r="R92" s="343">
        <v>14.84375</v>
      </c>
      <c r="S92" s="343">
        <v>11.9047619047619</v>
      </c>
      <c r="T92" s="343">
        <v>20.958083832335301</v>
      </c>
      <c r="U92" s="343">
        <v>10.752688172042999</v>
      </c>
      <c r="V92" s="343">
        <v>14.049586776859501</v>
      </c>
      <c r="W92" s="343">
        <v>17.307692307692299</v>
      </c>
    </row>
    <row r="93" spans="1:23" ht="24.95" customHeight="1" x14ac:dyDescent="0.25">
      <c r="A93" s="395" t="s">
        <v>718</v>
      </c>
      <c r="B93" s="341" t="s">
        <v>579</v>
      </c>
      <c r="C93" s="341" t="s">
        <v>60</v>
      </c>
      <c r="D93" s="346" t="s">
        <v>554</v>
      </c>
      <c r="E93" s="346" t="s">
        <v>293</v>
      </c>
      <c r="F93" s="344">
        <v>1.9</v>
      </c>
      <c r="G93" s="345">
        <v>1.8716577540107</v>
      </c>
      <c r="H93" s="345">
        <v>2.5641025641025599</v>
      </c>
      <c r="I93" s="345">
        <v>1.8292682926829298</v>
      </c>
      <c r="J93" s="345">
        <v>2.7777777777777799</v>
      </c>
      <c r="K93" s="345">
        <v>2.0618556701030899</v>
      </c>
      <c r="L93" s="376">
        <v>0</v>
      </c>
      <c r="M93" s="345">
        <v>2.8985507246376798</v>
      </c>
      <c r="N93" s="376">
        <v>0</v>
      </c>
      <c r="O93" s="347">
        <v>0.47080979284369101</v>
      </c>
      <c r="P93" s="343">
        <v>0.59523809523809501</v>
      </c>
      <c r="Q93" s="374">
        <v>0</v>
      </c>
      <c r="R93" s="343">
        <v>0.78125</v>
      </c>
      <c r="S93" s="343">
        <v>2.38095238095238</v>
      </c>
      <c r="T93" s="374">
        <v>0</v>
      </c>
      <c r="U93" s="343">
        <v>1.0752688172042999</v>
      </c>
      <c r="V93" s="374">
        <v>0</v>
      </c>
      <c r="W93" s="374">
        <v>0</v>
      </c>
    </row>
    <row r="94" spans="1:23" ht="24.95" customHeight="1" x14ac:dyDescent="0.25">
      <c r="A94" s="395" t="s">
        <v>719</v>
      </c>
      <c r="B94" s="349" t="s">
        <v>15</v>
      </c>
      <c r="C94" s="341" t="s">
        <v>60</v>
      </c>
      <c r="D94" s="346" t="s">
        <v>554</v>
      </c>
      <c r="E94" s="346" t="s">
        <v>293</v>
      </c>
      <c r="F94" s="371">
        <v>1.3</v>
      </c>
      <c r="G94" s="372">
        <v>1.33689839572193</v>
      </c>
      <c r="H94" s="372">
        <v>2.5641025641025599</v>
      </c>
      <c r="I94" s="372">
        <v>1.2195121951219501</v>
      </c>
      <c r="J94" s="375">
        <v>0</v>
      </c>
      <c r="K94" s="372">
        <v>1.5463917525773201</v>
      </c>
      <c r="L94" s="377">
        <v>0</v>
      </c>
      <c r="M94" s="372">
        <v>1.4492753623188399</v>
      </c>
      <c r="N94" s="375">
        <v>0</v>
      </c>
      <c r="O94" s="364">
        <v>0.47080979284369101</v>
      </c>
      <c r="P94" s="365">
        <v>0.59523809523809501</v>
      </c>
      <c r="Q94" s="366">
        <v>0</v>
      </c>
      <c r="R94" s="365">
        <v>0.78125</v>
      </c>
      <c r="S94" s="365">
        <v>2.38095238095238</v>
      </c>
      <c r="T94" s="366">
        <v>0</v>
      </c>
      <c r="U94" s="365">
        <v>1.0752688172042999</v>
      </c>
      <c r="V94" s="366">
        <v>0</v>
      </c>
      <c r="W94" s="366">
        <v>0</v>
      </c>
    </row>
    <row r="95" spans="1:23" ht="24.95" customHeight="1" x14ac:dyDescent="0.25">
      <c r="A95" s="395" t="s">
        <v>720</v>
      </c>
      <c r="B95" s="349" t="s">
        <v>21</v>
      </c>
      <c r="C95" s="341" t="s">
        <v>60</v>
      </c>
      <c r="D95" s="346" t="s">
        <v>554</v>
      </c>
      <c r="E95" s="346" t="s">
        <v>293</v>
      </c>
      <c r="F95" s="371">
        <v>0.8</v>
      </c>
      <c r="G95" s="372">
        <v>0.53475935828876997</v>
      </c>
      <c r="H95" s="372">
        <v>1.2820512820512799</v>
      </c>
      <c r="I95" s="372">
        <v>1.2195121951219501</v>
      </c>
      <c r="J95" s="375">
        <v>0</v>
      </c>
      <c r="K95" s="372">
        <v>1.0309278350515501</v>
      </c>
      <c r="L95" s="377">
        <v>0</v>
      </c>
      <c r="M95" s="372">
        <v>1.4492753623188399</v>
      </c>
      <c r="N95" s="375">
        <v>0</v>
      </c>
      <c r="O95" s="364">
        <v>0.18832391713747601</v>
      </c>
      <c r="P95" s="365">
        <v>0.59523809523809501</v>
      </c>
      <c r="Q95" s="366">
        <v>0</v>
      </c>
      <c r="R95" s="366">
        <v>0</v>
      </c>
      <c r="S95" s="366">
        <v>0</v>
      </c>
      <c r="T95" s="366">
        <v>0</v>
      </c>
      <c r="U95" s="366">
        <v>0</v>
      </c>
      <c r="V95" s="366">
        <v>0</v>
      </c>
      <c r="W95" s="366">
        <v>0</v>
      </c>
    </row>
    <row r="96" spans="1:23" ht="24.95" customHeight="1" x14ac:dyDescent="0.25">
      <c r="A96" s="395" t="s">
        <v>721</v>
      </c>
      <c r="B96" s="349" t="s">
        <v>23</v>
      </c>
      <c r="C96" s="341" t="s">
        <v>60</v>
      </c>
      <c r="D96" s="346" t="s">
        <v>554</v>
      </c>
      <c r="E96" s="346" t="s">
        <v>293</v>
      </c>
      <c r="F96" s="371">
        <v>0.8</v>
      </c>
      <c r="G96" s="372">
        <v>0.53475935828876997</v>
      </c>
      <c r="H96" s="372">
        <v>1.2820512820512799</v>
      </c>
      <c r="I96" s="375">
        <v>0</v>
      </c>
      <c r="J96" s="372">
        <v>2.7777777777777799</v>
      </c>
      <c r="K96" s="372">
        <v>1.5463917525773201</v>
      </c>
      <c r="L96" s="377">
        <v>0</v>
      </c>
      <c r="M96" s="372">
        <v>1.4492753623188399</v>
      </c>
      <c r="N96" s="375">
        <v>0</v>
      </c>
      <c r="O96" s="364">
        <v>0.18832391713747601</v>
      </c>
      <c r="P96" s="365">
        <v>0.59523809523809501</v>
      </c>
      <c r="Q96" s="366">
        <v>0</v>
      </c>
      <c r="R96" s="366">
        <v>0</v>
      </c>
      <c r="S96" s="366">
        <v>0</v>
      </c>
      <c r="T96" s="366">
        <v>0</v>
      </c>
      <c r="U96" s="366">
        <v>0</v>
      </c>
      <c r="V96" s="366">
        <v>0</v>
      </c>
      <c r="W96" s="366">
        <v>0</v>
      </c>
    </row>
    <row r="97" spans="1:23" ht="75" customHeight="1" x14ac:dyDescent="0.25">
      <c r="A97" s="225" t="s">
        <v>366</v>
      </c>
      <c r="B97" s="225" t="s">
        <v>355</v>
      </c>
      <c r="C97" s="225" t="s">
        <v>131</v>
      </c>
      <c r="D97" s="225" t="s">
        <v>61</v>
      </c>
      <c r="E97" s="225" t="s">
        <v>62</v>
      </c>
      <c r="F97" s="223">
        <v>610</v>
      </c>
      <c r="G97" s="224">
        <v>247</v>
      </c>
      <c r="H97" s="224">
        <v>60</v>
      </c>
      <c r="I97" s="224">
        <v>85</v>
      </c>
      <c r="J97" s="224">
        <v>3</v>
      </c>
      <c r="K97" s="224">
        <v>103</v>
      </c>
      <c r="L97" s="224">
        <v>17</v>
      </c>
      <c r="M97" s="224">
        <v>82</v>
      </c>
      <c r="N97" s="224">
        <v>13</v>
      </c>
      <c r="O97" s="223">
        <v>782</v>
      </c>
      <c r="P97" s="224">
        <v>354</v>
      </c>
      <c r="Q97" s="224">
        <v>96</v>
      </c>
      <c r="R97" s="224">
        <v>46</v>
      </c>
      <c r="S97" s="224">
        <v>4</v>
      </c>
      <c r="T97" s="224">
        <v>120</v>
      </c>
      <c r="U97" s="224">
        <v>31</v>
      </c>
      <c r="V97" s="224">
        <v>111</v>
      </c>
      <c r="W97" s="224">
        <v>20</v>
      </c>
    </row>
    <row r="98" spans="1:23" ht="24.95" customHeight="1" x14ac:dyDescent="0.25">
      <c r="A98" s="227" t="s">
        <v>367</v>
      </c>
      <c r="B98" s="228" t="s">
        <v>356</v>
      </c>
      <c r="C98" s="227" t="s">
        <v>131</v>
      </c>
      <c r="D98" s="227" t="s">
        <v>61</v>
      </c>
      <c r="E98" s="227" t="s">
        <v>62</v>
      </c>
      <c r="F98" s="221">
        <v>70</v>
      </c>
      <c r="G98" s="228">
        <v>46</v>
      </c>
      <c r="H98" s="228">
        <v>6</v>
      </c>
      <c r="I98" s="228">
        <v>8</v>
      </c>
      <c r="J98" s="228">
        <v>0</v>
      </c>
      <c r="K98" s="228">
        <v>3</v>
      </c>
      <c r="L98" s="228">
        <v>0</v>
      </c>
      <c r="M98" s="228">
        <v>7</v>
      </c>
      <c r="N98" s="228">
        <v>0</v>
      </c>
      <c r="O98" s="221">
        <v>84</v>
      </c>
      <c r="P98" s="228">
        <v>56</v>
      </c>
      <c r="Q98" s="228">
        <v>2</v>
      </c>
      <c r="R98" s="228">
        <v>2</v>
      </c>
      <c r="S98" s="228">
        <v>0</v>
      </c>
      <c r="T98" s="228">
        <v>8</v>
      </c>
      <c r="U98" s="228">
        <v>3</v>
      </c>
      <c r="V98" s="228">
        <v>13</v>
      </c>
      <c r="W98" s="228">
        <v>0</v>
      </c>
    </row>
    <row r="99" spans="1:23" ht="24.95" customHeight="1" x14ac:dyDescent="0.25">
      <c r="A99" s="227" t="s">
        <v>369</v>
      </c>
      <c r="B99" s="228" t="s">
        <v>357</v>
      </c>
      <c r="C99" s="227" t="s">
        <v>131</v>
      </c>
      <c r="D99" s="227" t="s">
        <v>61</v>
      </c>
      <c r="E99" s="227" t="s">
        <v>62</v>
      </c>
      <c r="F99" s="221">
        <v>540</v>
      </c>
      <c r="G99" s="228">
        <v>201</v>
      </c>
      <c r="H99" s="228">
        <v>54</v>
      </c>
      <c r="I99" s="228">
        <v>77</v>
      </c>
      <c r="J99" s="228">
        <v>3</v>
      </c>
      <c r="K99" s="228">
        <v>100</v>
      </c>
      <c r="L99" s="228">
        <v>17</v>
      </c>
      <c r="M99" s="228">
        <v>75</v>
      </c>
      <c r="N99" s="228">
        <v>13</v>
      </c>
      <c r="O99" s="221">
        <v>698</v>
      </c>
      <c r="P99" s="228">
        <v>298</v>
      </c>
      <c r="Q99" s="228">
        <v>94</v>
      </c>
      <c r="R99" s="228">
        <v>44</v>
      </c>
      <c r="S99" s="228">
        <v>4</v>
      </c>
      <c r="T99" s="228">
        <v>112</v>
      </c>
      <c r="U99" s="228">
        <v>28</v>
      </c>
      <c r="V99" s="228">
        <v>98</v>
      </c>
      <c r="W99" s="228">
        <v>20</v>
      </c>
    </row>
    <row r="100" spans="1:23" ht="75" customHeight="1" x14ac:dyDescent="0.25">
      <c r="A100" s="227" t="s">
        <v>375</v>
      </c>
      <c r="B100" s="227" t="s">
        <v>359</v>
      </c>
      <c r="C100" s="227" t="s">
        <v>131</v>
      </c>
      <c r="D100" s="227" t="s">
        <v>61</v>
      </c>
      <c r="E100" s="227" t="s">
        <v>62</v>
      </c>
      <c r="F100" s="223">
        <v>589</v>
      </c>
      <c r="G100" s="226">
        <v>111</v>
      </c>
      <c r="H100" s="226">
        <v>89</v>
      </c>
      <c r="I100" s="226">
        <v>11</v>
      </c>
      <c r="J100" s="226">
        <v>14</v>
      </c>
      <c r="K100" s="226">
        <v>104</v>
      </c>
      <c r="L100" s="226">
        <v>33</v>
      </c>
      <c r="M100" s="226">
        <v>140</v>
      </c>
      <c r="N100" s="226">
        <v>87</v>
      </c>
      <c r="O100" s="223">
        <v>774</v>
      </c>
      <c r="P100" s="226">
        <v>225</v>
      </c>
      <c r="Q100" s="226">
        <v>126</v>
      </c>
      <c r="R100" s="226">
        <v>25</v>
      </c>
      <c r="S100" s="226">
        <v>28</v>
      </c>
      <c r="T100" s="226">
        <v>197</v>
      </c>
      <c r="U100" s="226">
        <v>57</v>
      </c>
      <c r="V100" s="226">
        <v>107</v>
      </c>
      <c r="W100" s="226">
        <v>9</v>
      </c>
    </row>
    <row r="101" spans="1:23" ht="125.1" customHeight="1" x14ac:dyDescent="0.25">
      <c r="A101" s="395" t="s">
        <v>376</v>
      </c>
      <c r="B101" s="346" t="s">
        <v>597</v>
      </c>
      <c r="C101" s="346" t="s">
        <v>131</v>
      </c>
      <c r="D101" s="346" t="s">
        <v>554</v>
      </c>
      <c r="E101" s="346" t="s">
        <v>293</v>
      </c>
      <c r="F101" s="347">
        <v>27.1</v>
      </c>
      <c r="G101" s="350">
        <v>32.620320855614978</v>
      </c>
      <c r="H101" s="350">
        <v>21.794871794871796</v>
      </c>
      <c r="I101" s="350">
        <v>19.512195121951219</v>
      </c>
      <c r="J101" s="350">
        <v>22.222222222222221</v>
      </c>
      <c r="K101" s="350">
        <v>34.536082474226802</v>
      </c>
      <c r="L101" s="350">
        <v>13.953488372093023</v>
      </c>
      <c r="M101" s="350">
        <v>20.289855072463769</v>
      </c>
      <c r="N101" s="350">
        <v>11.904761904761903</v>
      </c>
      <c r="O101" s="347">
        <v>23.540489642184557</v>
      </c>
      <c r="P101" s="350">
        <v>17.261904761904763</v>
      </c>
      <c r="Q101" s="350">
        <v>28.455284552845526</v>
      </c>
      <c r="R101" s="350">
        <v>24.21875</v>
      </c>
      <c r="S101" s="350">
        <v>19.047619047619047</v>
      </c>
      <c r="T101" s="350">
        <v>28.143712574850298</v>
      </c>
      <c r="U101" s="350">
        <v>29.032258064516132</v>
      </c>
      <c r="V101" s="350">
        <v>23.966942148760332</v>
      </c>
      <c r="W101" s="350">
        <v>28.846153846153843</v>
      </c>
    </row>
    <row r="102" spans="1:23" ht="24.95" customHeight="1" x14ac:dyDescent="0.25">
      <c r="A102" s="395" t="s">
        <v>514</v>
      </c>
      <c r="B102" s="341" t="s">
        <v>11</v>
      </c>
      <c r="C102" s="341" t="s">
        <v>131</v>
      </c>
      <c r="D102" s="346" t="s">
        <v>554</v>
      </c>
      <c r="E102" s="346" t="s">
        <v>293</v>
      </c>
      <c r="F102" s="347">
        <v>25.8</v>
      </c>
      <c r="G102" s="350">
        <v>30.748663101604279</v>
      </c>
      <c r="H102" s="350">
        <v>21.794871794871796</v>
      </c>
      <c r="I102" s="350">
        <v>18.902439024390244</v>
      </c>
      <c r="J102" s="350">
        <v>19.444444444444446</v>
      </c>
      <c r="K102" s="350">
        <v>32.47422680412371</v>
      </c>
      <c r="L102" s="350">
        <v>13.953488372093023</v>
      </c>
      <c r="M102" s="350">
        <v>20.289855072463769</v>
      </c>
      <c r="N102" s="350">
        <v>11.904761904761903</v>
      </c>
      <c r="O102" s="347">
        <v>21.84557438794727</v>
      </c>
      <c r="P102" s="343">
        <v>16.071428571428573</v>
      </c>
      <c r="Q102" s="343">
        <v>27.64227642276423</v>
      </c>
      <c r="R102" s="343">
        <v>21.875</v>
      </c>
      <c r="S102" s="343">
        <v>16.666666666666664</v>
      </c>
      <c r="T102" s="343">
        <v>27.54491017964072</v>
      </c>
      <c r="U102" s="343">
        <v>23.655913978494624</v>
      </c>
      <c r="V102" s="343">
        <v>23.140495867768596</v>
      </c>
      <c r="W102" s="343">
        <v>25</v>
      </c>
    </row>
    <row r="103" spans="1:23" ht="24.95" customHeight="1" x14ac:dyDescent="0.25">
      <c r="A103" s="395" t="s">
        <v>515</v>
      </c>
      <c r="B103" s="341" t="s">
        <v>579</v>
      </c>
      <c r="C103" s="341" t="s">
        <v>131</v>
      </c>
      <c r="D103" s="346" t="s">
        <v>554</v>
      </c>
      <c r="E103" s="346" t="s">
        <v>293</v>
      </c>
      <c r="F103" s="347">
        <v>3.4000000000000004</v>
      </c>
      <c r="G103" s="350">
        <v>2.9411764705882351</v>
      </c>
      <c r="H103" s="350">
        <v>2.5641025641025639</v>
      </c>
      <c r="I103" s="350">
        <v>3.6585365853658534</v>
      </c>
      <c r="J103" s="350">
        <v>5.5555555555555554</v>
      </c>
      <c r="K103" s="350">
        <v>5.6701030927835054</v>
      </c>
      <c r="L103" s="368">
        <v>0</v>
      </c>
      <c r="M103" s="350">
        <v>2.8985507246376812</v>
      </c>
      <c r="N103" s="368">
        <v>0</v>
      </c>
      <c r="O103" s="347">
        <v>2.5423728813559325</v>
      </c>
      <c r="P103" s="343">
        <v>1.7857142857142856</v>
      </c>
      <c r="Q103" s="343">
        <v>0.81300813008130091</v>
      </c>
      <c r="R103" s="343">
        <v>3.90625</v>
      </c>
      <c r="S103" s="343">
        <v>4.7619047619047619</v>
      </c>
      <c r="T103" s="343">
        <v>1.7964071856287425</v>
      </c>
      <c r="U103" s="343">
        <v>6.4516129032258061</v>
      </c>
      <c r="V103" s="343">
        <v>1.6528925619834711</v>
      </c>
      <c r="W103" s="343">
        <v>3.8461538461538463</v>
      </c>
    </row>
    <row r="104" spans="1:23" ht="24.95" customHeight="1" x14ac:dyDescent="0.25">
      <c r="A104" s="395" t="s">
        <v>722</v>
      </c>
      <c r="B104" s="349" t="s">
        <v>15</v>
      </c>
      <c r="C104" s="341" t="s">
        <v>131</v>
      </c>
      <c r="D104" s="346" t="s">
        <v>554</v>
      </c>
      <c r="E104" s="346" t="s">
        <v>293</v>
      </c>
      <c r="F104" s="364">
        <v>2.1999999999999997</v>
      </c>
      <c r="G104" s="384">
        <v>1.6042780748663104</v>
      </c>
      <c r="H104" s="384">
        <v>2.5641025641025639</v>
      </c>
      <c r="I104" s="384">
        <v>3.0487804878048781</v>
      </c>
      <c r="J104" s="384">
        <v>2.7777777777777777</v>
      </c>
      <c r="K104" s="384">
        <v>3.608247422680412</v>
      </c>
      <c r="L104" s="385">
        <v>0</v>
      </c>
      <c r="M104" s="384">
        <v>1.4492753623188406</v>
      </c>
      <c r="N104" s="385">
        <v>0</v>
      </c>
      <c r="O104" s="364">
        <v>1.8832391713747645</v>
      </c>
      <c r="P104" s="365">
        <v>1.1904761904761905</v>
      </c>
      <c r="Q104" s="365">
        <v>0.81300813008130091</v>
      </c>
      <c r="R104" s="365">
        <v>2.34375</v>
      </c>
      <c r="S104" s="365">
        <v>4.7619047619047619</v>
      </c>
      <c r="T104" s="365">
        <v>1.1976047904191618</v>
      </c>
      <c r="U104" s="365">
        <v>5.376344086021505</v>
      </c>
      <c r="V104" s="365">
        <v>0.82644628099173556</v>
      </c>
      <c r="W104" s="365">
        <v>3.8461538461538463</v>
      </c>
    </row>
    <row r="105" spans="1:23" ht="24.95" customHeight="1" x14ac:dyDescent="0.25">
      <c r="A105" s="395" t="s">
        <v>723</v>
      </c>
      <c r="B105" s="349" t="s">
        <v>21</v>
      </c>
      <c r="C105" s="341" t="s">
        <v>131</v>
      </c>
      <c r="D105" s="346" t="s">
        <v>554</v>
      </c>
      <c r="E105" s="346" t="s">
        <v>293</v>
      </c>
      <c r="F105" s="364">
        <v>1.6</v>
      </c>
      <c r="G105" s="384">
        <v>1.0695187165775399</v>
      </c>
      <c r="H105" s="384">
        <v>1.2820512820512819</v>
      </c>
      <c r="I105" s="384">
        <v>1.2195121951219512</v>
      </c>
      <c r="J105" s="384">
        <v>5.5555555555555554</v>
      </c>
      <c r="K105" s="384">
        <v>3.0927835051546393</v>
      </c>
      <c r="L105" s="385">
        <v>0</v>
      </c>
      <c r="M105" s="384">
        <v>1.4492753623188406</v>
      </c>
      <c r="N105" s="385">
        <v>0</v>
      </c>
      <c r="O105" s="364">
        <v>0.84745762711864403</v>
      </c>
      <c r="P105" s="365">
        <v>1.19047619047619</v>
      </c>
      <c r="Q105" s="366">
        <v>0</v>
      </c>
      <c r="R105" s="365">
        <v>0.78125</v>
      </c>
      <c r="S105" s="366">
        <v>0</v>
      </c>
      <c r="T105" s="365">
        <v>0.59880239520958101</v>
      </c>
      <c r="U105" s="365">
        <v>1.0752688172042999</v>
      </c>
      <c r="V105" s="365">
        <v>0.826446280991736</v>
      </c>
      <c r="W105" s="365">
        <v>1.92307692307692</v>
      </c>
    </row>
    <row r="106" spans="1:23" ht="24.95" customHeight="1" x14ac:dyDescent="0.25">
      <c r="A106" s="395" t="s">
        <v>724</v>
      </c>
      <c r="B106" s="349" t="s">
        <v>341</v>
      </c>
      <c r="C106" s="341" t="s">
        <v>131</v>
      </c>
      <c r="D106" s="346" t="s">
        <v>554</v>
      </c>
      <c r="E106" s="346" t="s">
        <v>293</v>
      </c>
      <c r="F106" s="364">
        <v>1.2</v>
      </c>
      <c r="G106" s="384">
        <v>1.3368983957219251</v>
      </c>
      <c r="H106" s="384">
        <v>1.2820512820512819</v>
      </c>
      <c r="I106" s="385">
        <v>0</v>
      </c>
      <c r="J106" s="384">
        <v>2.7777777777777777</v>
      </c>
      <c r="K106" s="384">
        <v>2.0618556701030926</v>
      </c>
      <c r="L106" s="385">
        <v>0</v>
      </c>
      <c r="M106" s="384">
        <v>1.4492753623188406</v>
      </c>
      <c r="N106" s="385">
        <v>0</v>
      </c>
      <c r="O106" s="364">
        <v>0.65913370998116805</v>
      </c>
      <c r="P106" s="365">
        <v>0.89285714285714302</v>
      </c>
      <c r="Q106" s="366">
        <v>0</v>
      </c>
      <c r="R106" s="365">
        <v>1.5625</v>
      </c>
      <c r="S106" s="366">
        <v>0</v>
      </c>
      <c r="T106" s="366">
        <v>0</v>
      </c>
      <c r="U106" s="366">
        <v>0</v>
      </c>
      <c r="V106" s="365">
        <v>0.826446280991736</v>
      </c>
      <c r="W106" s="365">
        <v>1.92307692307692</v>
      </c>
    </row>
    <row r="107" spans="1:23" ht="50.1" customHeight="1" x14ac:dyDescent="0.25">
      <c r="A107" s="227" t="s">
        <v>379</v>
      </c>
      <c r="B107" s="23" t="s">
        <v>593</v>
      </c>
      <c r="C107" s="225" t="s">
        <v>60</v>
      </c>
      <c r="D107" s="225" t="s">
        <v>134</v>
      </c>
      <c r="E107" s="225" t="s">
        <v>62</v>
      </c>
      <c r="F107" s="229">
        <v>1061.6995569999999</v>
      </c>
      <c r="G107" s="230">
        <v>849.92148499999996</v>
      </c>
      <c r="H107" s="230">
        <v>128.84171799999999</v>
      </c>
      <c r="I107" s="230">
        <v>34.09393</v>
      </c>
      <c r="J107" s="230">
        <v>0.86606000000000005</v>
      </c>
      <c r="K107" s="230">
        <v>15.076571</v>
      </c>
      <c r="L107" s="230">
        <v>17.755507999999999</v>
      </c>
      <c r="M107" s="230">
        <v>4.1267370000000003</v>
      </c>
      <c r="N107" s="230">
        <v>11.017548</v>
      </c>
      <c r="O107" s="229">
        <v>784.33927599999993</v>
      </c>
      <c r="P107" s="230">
        <v>627.94669399999998</v>
      </c>
      <c r="Q107" s="230">
        <v>88.304614999999998</v>
      </c>
      <c r="R107" s="230">
        <v>24.657548999999999</v>
      </c>
      <c r="S107" s="230">
        <v>0.87225299999999995</v>
      </c>
      <c r="T107" s="230">
        <v>12.655499000000001</v>
      </c>
      <c r="U107" s="230">
        <v>17.008862000000001</v>
      </c>
      <c r="V107" s="230">
        <v>3.5278890000000001</v>
      </c>
      <c r="W107" s="230">
        <v>9.3659149999999993</v>
      </c>
    </row>
    <row r="108" spans="1:23" ht="99.95" customHeight="1" x14ac:dyDescent="0.25">
      <c r="A108" s="227" t="s">
        <v>725</v>
      </c>
      <c r="B108" s="225" t="s">
        <v>360</v>
      </c>
      <c r="C108" s="225" t="s">
        <v>60</v>
      </c>
      <c r="D108" s="225" t="s">
        <v>134</v>
      </c>
      <c r="E108" s="225" t="s">
        <v>62</v>
      </c>
      <c r="F108" s="229">
        <f>F109+F112+F113</f>
        <v>49.588226374999998</v>
      </c>
      <c r="G108" s="230">
        <f t="shared" ref="G108:P108" si="24">G109+G112+G113</f>
        <v>32.484337234000002</v>
      </c>
      <c r="H108" s="230">
        <f t="shared" si="24"/>
        <v>2.2341245900000004</v>
      </c>
      <c r="I108" s="230">
        <f t="shared" si="24"/>
        <v>2.6952025440000003</v>
      </c>
      <c r="J108" s="230">
        <f t="shared" si="24"/>
        <v>0.20234099999999999</v>
      </c>
      <c r="K108" s="230">
        <f t="shared" si="24"/>
        <v>3.9626527240000002</v>
      </c>
      <c r="L108" s="230">
        <f t="shared" si="24"/>
        <v>0.8084548789999999</v>
      </c>
      <c r="M108" s="230">
        <f t="shared" si="24"/>
        <v>6.9435770000000003</v>
      </c>
      <c r="N108" s="230">
        <f t="shared" si="24"/>
        <v>0.257536404</v>
      </c>
      <c r="O108" s="229">
        <f t="shared" si="24"/>
        <v>55.544358131999992</v>
      </c>
      <c r="P108" s="230">
        <f t="shared" si="24"/>
        <v>43.442822624000001</v>
      </c>
      <c r="Q108" s="230">
        <f>Q109+Q112+Q113</f>
        <v>3.4031491620000001</v>
      </c>
      <c r="R108" s="230">
        <f t="shared" ref="R108" si="25">R109+R112+R113</f>
        <v>1.2464692899999998</v>
      </c>
      <c r="S108" s="230">
        <f t="shared" ref="S108" si="26">S109+S112+S113</f>
        <v>0.16125800000000001</v>
      </c>
      <c r="T108" s="230">
        <f t="shared" ref="T108" si="27">T109+T112+T113</f>
        <v>4.1699743339999999</v>
      </c>
      <c r="U108" s="230">
        <f t="shared" ref="U108" si="28">U109+U112+U113</f>
        <v>0.69973683799999997</v>
      </c>
      <c r="V108" s="230">
        <f t="shared" ref="V108" si="29">V109+V112+V113</f>
        <v>2.1460199999999996</v>
      </c>
      <c r="W108" s="230">
        <f t="shared" ref="W108" si="30">W109+W112+W113</f>
        <v>0.27492788400000001</v>
      </c>
    </row>
    <row r="109" spans="1:23" ht="24.95" customHeight="1" x14ac:dyDescent="0.25">
      <c r="A109" s="227" t="s">
        <v>726</v>
      </c>
      <c r="B109" s="228" t="s">
        <v>339</v>
      </c>
      <c r="C109" s="227" t="s">
        <v>60</v>
      </c>
      <c r="D109" s="227" t="s">
        <v>134</v>
      </c>
      <c r="E109" s="227" t="s">
        <v>62</v>
      </c>
      <c r="F109" s="229">
        <v>46.342998999999999</v>
      </c>
      <c r="G109" s="230">
        <v>30.608412000000001</v>
      </c>
      <c r="H109" s="230">
        <v>2.1499640000000002</v>
      </c>
      <c r="I109" s="230">
        <v>2.5779740000000002</v>
      </c>
      <c r="J109" s="230">
        <v>7.7185000000000004E-2</v>
      </c>
      <c r="K109" s="230">
        <v>3.6578919999999999</v>
      </c>
      <c r="L109" s="230">
        <v>0.21018100000000001</v>
      </c>
      <c r="M109" s="230">
        <v>6.8446100000000003</v>
      </c>
      <c r="N109" s="230">
        <v>0.216781</v>
      </c>
      <c r="O109" s="229">
        <v>50.380776999999995</v>
      </c>
      <c r="P109" s="230">
        <v>40.130718999999999</v>
      </c>
      <c r="Q109" s="230">
        <v>3.31698</v>
      </c>
      <c r="R109" s="230">
        <v>1.1281209999999999</v>
      </c>
      <c r="S109" s="230">
        <v>5.2011000000000002E-2</v>
      </c>
      <c r="T109" s="230">
        <v>3.290349</v>
      </c>
      <c r="U109" s="230">
        <v>0.16454099999999999</v>
      </c>
      <c r="V109" s="230">
        <v>2.0604139999999997</v>
      </c>
      <c r="W109" s="230">
        <v>0.23764199999999999</v>
      </c>
    </row>
    <row r="110" spans="1:23" ht="24.95" customHeight="1" x14ac:dyDescent="0.25">
      <c r="A110" s="227" t="s">
        <v>727</v>
      </c>
      <c r="B110" s="228" t="s">
        <v>17</v>
      </c>
      <c r="C110" s="227" t="s">
        <v>60</v>
      </c>
      <c r="D110" s="227" t="s">
        <v>134</v>
      </c>
      <c r="E110" s="227" t="s">
        <v>62</v>
      </c>
      <c r="F110" s="231">
        <v>26.150376000000001</v>
      </c>
      <c r="G110" s="232">
        <v>23.966951000000002</v>
      </c>
      <c r="H110" s="232">
        <v>0.80579299999999998</v>
      </c>
      <c r="I110" s="232">
        <v>0.13070000000000001</v>
      </c>
      <c r="J110" s="222">
        <v>0</v>
      </c>
      <c r="K110" s="232">
        <v>0.85711599999999999</v>
      </c>
      <c r="L110" s="222">
        <v>0</v>
      </c>
      <c r="M110" s="232">
        <v>0.389816</v>
      </c>
      <c r="N110" s="222">
        <v>0</v>
      </c>
      <c r="O110" s="231">
        <v>33.988230999999999</v>
      </c>
      <c r="P110" s="232">
        <v>32.095244000000001</v>
      </c>
      <c r="Q110" s="232">
        <v>0.65222599999999997</v>
      </c>
      <c r="R110" s="232">
        <v>7.2455000000000006E-2</v>
      </c>
      <c r="S110" s="222">
        <v>0</v>
      </c>
      <c r="T110" s="232">
        <v>0.92383899999999997</v>
      </c>
      <c r="U110" s="222">
        <v>0</v>
      </c>
      <c r="V110" s="232">
        <v>0.24446699999999999</v>
      </c>
      <c r="W110" s="222">
        <v>0</v>
      </c>
    </row>
    <row r="111" spans="1:23" ht="24.95" customHeight="1" x14ac:dyDescent="0.25">
      <c r="A111" s="227" t="s">
        <v>728</v>
      </c>
      <c r="B111" s="228" t="s">
        <v>19</v>
      </c>
      <c r="C111" s="227" t="s">
        <v>60</v>
      </c>
      <c r="D111" s="227" t="s">
        <v>134</v>
      </c>
      <c r="E111" s="227" t="s">
        <v>62</v>
      </c>
      <c r="F111" s="231">
        <v>20.192623000000001</v>
      </c>
      <c r="G111" s="232">
        <v>6.6414609999999996</v>
      </c>
      <c r="H111" s="232">
        <v>1.344171</v>
      </c>
      <c r="I111" s="232">
        <v>2.4472740000000002</v>
      </c>
      <c r="J111" s="232">
        <v>7.7185000000000004E-2</v>
      </c>
      <c r="K111" s="232">
        <v>2.8007759999999999</v>
      </c>
      <c r="L111" s="232">
        <v>0.21018100000000001</v>
      </c>
      <c r="M111" s="232">
        <v>6.4547939999999997</v>
      </c>
      <c r="N111" s="232">
        <v>0.216781</v>
      </c>
      <c r="O111" s="231">
        <v>16.392545999999999</v>
      </c>
      <c r="P111" s="232">
        <v>8.0354749999999999</v>
      </c>
      <c r="Q111" s="232">
        <v>2.6647539999999998</v>
      </c>
      <c r="R111" s="232">
        <v>1.055666</v>
      </c>
      <c r="S111" s="232">
        <v>5.2011000000000002E-2</v>
      </c>
      <c r="T111" s="232">
        <v>2.3665099999999999</v>
      </c>
      <c r="U111" s="232">
        <v>0.16454099999999999</v>
      </c>
      <c r="V111" s="232">
        <v>1.815947</v>
      </c>
      <c r="W111" s="232">
        <v>0.23764199999999999</v>
      </c>
    </row>
    <row r="112" spans="1:23" ht="24.95" customHeight="1" x14ac:dyDescent="0.25">
      <c r="A112" s="227" t="s">
        <v>729</v>
      </c>
      <c r="B112" s="228" t="s">
        <v>25</v>
      </c>
      <c r="C112" s="227" t="s">
        <v>60</v>
      </c>
      <c r="D112" s="227" t="s">
        <v>134</v>
      </c>
      <c r="E112" s="227" t="s">
        <v>62</v>
      </c>
      <c r="F112" s="231">
        <v>0.74596099999999999</v>
      </c>
      <c r="G112" s="232">
        <v>0.13356500000000002</v>
      </c>
      <c r="H112" s="232">
        <v>5.8720000000000001E-2</v>
      </c>
      <c r="I112" s="232">
        <v>6.9508E-2</v>
      </c>
      <c r="J112" s="232">
        <v>6.4944999999999989E-2</v>
      </c>
      <c r="K112" s="232">
        <v>0.16574400000000003</v>
      </c>
      <c r="L112" s="232">
        <v>0.14733599999999999</v>
      </c>
      <c r="M112" s="232">
        <v>9.8032000000000008E-2</v>
      </c>
      <c r="N112" s="233">
        <v>8.1110000000000002E-3</v>
      </c>
      <c r="O112" s="231">
        <v>2.194817</v>
      </c>
      <c r="P112" s="232">
        <v>1.5444169999999999</v>
      </c>
      <c r="Q112" s="232">
        <v>6.5272999999999998E-2</v>
      </c>
      <c r="R112" s="233">
        <v>3.9798E-2</v>
      </c>
      <c r="S112" s="233">
        <v>4.8299000000000002E-2</v>
      </c>
      <c r="T112" s="232">
        <v>0.29631800000000003</v>
      </c>
      <c r="U112" s="232">
        <v>0.116647</v>
      </c>
      <c r="V112" s="232">
        <v>7.6796000000000003E-2</v>
      </c>
      <c r="W112" s="233">
        <v>7.2690000000000003E-3</v>
      </c>
    </row>
    <row r="113" spans="1:23" ht="24.95" customHeight="1" x14ac:dyDescent="0.25">
      <c r="A113" s="227" t="s">
        <v>382</v>
      </c>
      <c r="B113" s="228" t="s">
        <v>361</v>
      </c>
      <c r="C113" s="227" t="s">
        <v>60</v>
      </c>
      <c r="D113" s="227" t="s">
        <v>134</v>
      </c>
      <c r="E113" s="227" t="s">
        <v>62</v>
      </c>
      <c r="F113" s="231">
        <v>2.4992663749999995</v>
      </c>
      <c r="G113" s="232">
        <v>1.7423602339999991</v>
      </c>
      <c r="H113" s="233">
        <v>2.5440589999999999E-2</v>
      </c>
      <c r="I113" s="233">
        <v>4.7720544000000004E-2</v>
      </c>
      <c r="J113" s="232">
        <v>6.0211000000000001E-2</v>
      </c>
      <c r="K113" s="232">
        <v>0.13901672400000001</v>
      </c>
      <c r="L113" s="232">
        <v>0.45093787899999993</v>
      </c>
      <c r="M113" s="234">
        <v>9.3499999999999996E-4</v>
      </c>
      <c r="N113" s="233">
        <v>3.2644404000000002E-2</v>
      </c>
      <c r="O113" s="231">
        <v>2.968764132</v>
      </c>
      <c r="P113" s="232">
        <v>1.7676866239999998</v>
      </c>
      <c r="Q113" s="233">
        <v>2.0896161999999999E-2</v>
      </c>
      <c r="R113" s="232">
        <v>7.8550290000000009E-2</v>
      </c>
      <c r="S113" s="232">
        <v>6.0948000000000002E-2</v>
      </c>
      <c r="T113" s="232">
        <v>0.58330733400000001</v>
      </c>
      <c r="U113" s="232">
        <v>0.41854883799999998</v>
      </c>
      <c r="V113" s="233">
        <v>8.8100000000000001E-3</v>
      </c>
      <c r="W113" s="233">
        <v>3.0016883999999997E-2</v>
      </c>
    </row>
    <row r="114" spans="1:23" ht="75" customHeight="1" x14ac:dyDescent="0.25">
      <c r="A114" s="225" t="s">
        <v>730</v>
      </c>
      <c r="B114" s="225" t="s">
        <v>363</v>
      </c>
      <c r="C114" s="225" t="s">
        <v>131</v>
      </c>
      <c r="D114" s="225" t="s">
        <v>134</v>
      </c>
      <c r="E114" s="225" t="s">
        <v>62</v>
      </c>
      <c r="F114" s="229">
        <f>F115+F118</f>
        <v>23.994104</v>
      </c>
      <c r="G114" s="236">
        <f t="shared" ref="G114:O114" si="31">G115+G118</f>
        <v>8.9854260000000004</v>
      </c>
      <c r="H114" s="236">
        <f t="shared" si="31"/>
        <v>1.885297</v>
      </c>
      <c r="I114" s="236">
        <f t="shared" si="31"/>
        <v>3.4541720000000002</v>
      </c>
      <c r="J114" s="236">
        <f t="shared" si="31"/>
        <v>0.14334999999999998</v>
      </c>
      <c r="K114" s="236">
        <f t="shared" si="31"/>
        <v>2.5572340000000002</v>
      </c>
      <c r="L114" s="236">
        <f t="shared" si="31"/>
        <v>0.32242199999999999</v>
      </c>
      <c r="M114" s="236">
        <f t="shared" si="31"/>
        <v>6.5415980000000005</v>
      </c>
      <c r="N114" s="236">
        <f t="shared" si="31"/>
        <v>0.104605</v>
      </c>
      <c r="O114" s="229">
        <f t="shared" si="31"/>
        <v>34.782468000000001</v>
      </c>
      <c r="P114" s="236">
        <f t="shared" ref="P114" si="32">P115+P118</f>
        <v>22.765404999999998</v>
      </c>
      <c r="Q114" s="236">
        <f t="shared" ref="Q114" si="33">Q115+Q118</f>
        <v>3.7463630000000001</v>
      </c>
      <c r="R114" s="236">
        <f t="shared" ref="R114" si="34">R115+R118</f>
        <v>1.1245380000000003</v>
      </c>
      <c r="S114" s="236">
        <f t="shared" ref="S114" si="35">S115+S118</f>
        <v>9.3006000000000005E-2</v>
      </c>
      <c r="T114" s="236">
        <f t="shared" ref="T114" si="36">T115+T118</f>
        <v>4.1507579999999997</v>
      </c>
      <c r="U114" s="236">
        <f t="shared" ref="U114" si="37">U115+U118</f>
        <v>0.298983</v>
      </c>
      <c r="V114" s="236">
        <f t="shared" ref="V114" si="38">V115+V118</f>
        <v>2.374263</v>
      </c>
      <c r="W114" s="236">
        <f t="shared" ref="W114" si="39">W115+W118</f>
        <v>0.22915199999999999</v>
      </c>
    </row>
    <row r="115" spans="1:23" ht="24.95" customHeight="1" x14ac:dyDescent="0.25">
      <c r="A115" s="227" t="s">
        <v>731</v>
      </c>
      <c r="B115" s="228" t="s">
        <v>339</v>
      </c>
      <c r="C115" s="227" t="s">
        <v>131</v>
      </c>
      <c r="D115" s="227" t="s">
        <v>134</v>
      </c>
      <c r="E115" s="227" t="s">
        <v>62</v>
      </c>
      <c r="F115" s="229">
        <v>23.343191999999998</v>
      </c>
      <c r="G115" s="230">
        <v>8.8945629999999998</v>
      </c>
      <c r="H115" s="230">
        <v>1.817013</v>
      </c>
      <c r="I115" s="230">
        <v>3.4357920000000002</v>
      </c>
      <c r="J115" s="235">
        <v>4.6149999999999997E-2</v>
      </c>
      <c r="K115" s="230">
        <v>2.3827440000000002</v>
      </c>
      <c r="L115" s="230">
        <v>0.23197799999999999</v>
      </c>
      <c r="M115" s="230">
        <v>6.4452920000000002</v>
      </c>
      <c r="N115" s="230">
        <v>8.9660000000000004E-2</v>
      </c>
      <c r="O115" s="229">
        <v>32.670462000000001</v>
      </c>
      <c r="P115" s="230">
        <v>21.496168999999998</v>
      </c>
      <c r="Q115" s="230">
        <v>3.65523</v>
      </c>
      <c r="R115" s="230">
        <v>1.0587030000000002</v>
      </c>
      <c r="S115" s="230">
        <v>5.2011000000000002E-2</v>
      </c>
      <c r="T115" s="230">
        <v>3.7342299999999997</v>
      </c>
      <c r="U115" s="230">
        <v>0.197959</v>
      </c>
      <c r="V115" s="230">
        <v>2.2596579999999999</v>
      </c>
      <c r="W115" s="230">
        <v>0.216502</v>
      </c>
    </row>
    <row r="116" spans="1:23" ht="24.95" customHeight="1" x14ac:dyDescent="0.25">
      <c r="A116" s="227" t="s">
        <v>732</v>
      </c>
      <c r="B116" s="228" t="s">
        <v>17</v>
      </c>
      <c r="C116" s="227" t="s">
        <v>131</v>
      </c>
      <c r="D116" s="227" t="s">
        <v>134</v>
      </c>
      <c r="E116" s="227" t="s">
        <v>62</v>
      </c>
      <c r="F116" s="231">
        <v>4.482583</v>
      </c>
      <c r="G116" s="232">
        <v>2.3736139999999999</v>
      </c>
      <c r="H116" s="232">
        <v>0.85968699999999998</v>
      </c>
      <c r="I116" s="232">
        <v>0.12536700000000001</v>
      </c>
      <c r="J116" s="222">
        <v>0</v>
      </c>
      <c r="K116" s="232">
        <v>0.67532700000000001</v>
      </c>
      <c r="L116" s="222">
        <v>0</v>
      </c>
      <c r="M116" s="232">
        <v>0.44858799999999999</v>
      </c>
      <c r="N116" s="222">
        <v>0</v>
      </c>
      <c r="O116" s="231">
        <v>16.476693999999998</v>
      </c>
      <c r="P116" s="232">
        <v>13.569815999999999</v>
      </c>
      <c r="Q116" s="232">
        <v>0.87660099999999996</v>
      </c>
      <c r="R116" s="233">
        <v>7.705E-3</v>
      </c>
      <c r="S116" s="222">
        <v>0</v>
      </c>
      <c r="T116" s="232">
        <v>1.4445809999999999</v>
      </c>
      <c r="U116" s="233">
        <v>4.2599999999999999E-2</v>
      </c>
      <c r="V116" s="232">
        <v>0.53539099999999995</v>
      </c>
      <c r="W116" s="222">
        <v>0</v>
      </c>
    </row>
    <row r="117" spans="1:23" ht="24.95" customHeight="1" x14ac:dyDescent="0.25">
      <c r="A117" s="227" t="s">
        <v>733</v>
      </c>
      <c r="B117" s="228" t="s">
        <v>19</v>
      </c>
      <c r="C117" s="227" t="s">
        <v>131</v>
      </c>
      <c r="D117" s="227" t="s">
        <v>134</v>
      </c>
      <c r="E117" s="227" t="s">
        <v>62</v>
      </c>
      <c r="F117" s="231">
        <v>18.860609</v>
      </c>
      <c r="G117" s="232">
        <v>6.5209489999999999</v>
      </c>
      <c r="H117" s="232">
        <v>0.95732600000000001</v>
      </c>
      <c r="I117" s="232">
        <v>3.310425</v>
      </c>
      <c r="J117" s="233">
        <v>4.6149999999999997E-2</v>
      </c>
      <c r="K117" s="232">
        <v>1.707417</v>
      </c>
      <c r="L117" s="232">
        <v>0.23197799999999999</v>
      </c>
      <c r="M117" s="232">
        <v>5.9967040000000003</v>
      </c>
      <c r="N117" s="232">
        <v>8.9660000000000004E-2</v>
      </c>
      <c r="O117" s="231">
        <v>16.193767999999999</v>
      </c>
      <c r="P117" s="232">
        <v>7.9263529999999998</v>
      </c>
      <c r="Q117" s="232">
        <v>2.778629</v>
      </c>
      <c r="R117" s="232">
        <v>1.0509980000000001</v>
      </c>
      <c r="S117" s="232">
        <v>5.2011000000000002E-2</v>
      </c>
      <c r="T117" s="232">
        <v>2.2896489999999998</v>
      </c>
      <c r="U117" s="232">
        <v>0.155359</v>
      </c>
      <c r="V117" s="232">
        <v>1.724267</v>
      </c>
      <c r="W117" s="232">
        <v>0.216502</v>
      </c>
    </row>
    <row r="118" spans="1:23" ht="24.95" customHeight="1" x14ac:dyDescent="0.25">
      <c r="A118" s="227" t="s">
        <v>734</v>
      </c>
      <c r="B118" s="228" t="s">
        <v>25</v>
      </c>
      <c r="C118" s="227" t="s">
        <v>131</v>
      </c>
      <c r="D118" s="227" t="s">
        <v>134</v>
      </c>
      <c r="E118" s="227" t="s">
        <v>62</v>
      </c>
      <c r="F118" s="231">
        <v>0.65091199999999994</v>
      </c>
      <c r="G118" s="232">
        <v>9.0862999999999985E-2</v>
      </c>
      <c r="H118" s="232">
        <v>6.8283999999999997E-2</v>
      </c>
      <c r="I118" s="233">
        <v>1.8380000000000001E-2</v>
      </c>
      <c r="J118" s="232">
        <v>9.7199999999999981E-2</v>
      </c>
      <c r="K118" s="232">
        <v>0.17449000000000003</v>
      </c>
      <c r="L118" s="232">
        <v>9.0443999999999997E-2</v>
      </c>
      <c r="M118" s="232">
        <v>9.6305999999999989E-2</v>
      </c>
      <c r="N118" s="233">
        <v>1.4945E-2</v>
      </c>
      <c r="O118" s="231">
        <v>2.112006</v>
      </c>
      <c r="P118" s="232">
        <v>1.269236</v>
      </c>
      <c r="Q118" s="232">
        <v>9.1133000000000006E-2</v>
      </c>
      <c r="R118" s="232">
        <v>6.5835000000000005E-2</v>
      </c>
      <c r="S118" s="233">
        <v>4.0994999999999997E-2</v>
      </c>
      <c r="T118" s="232">
        <v>0.41652800000000001</v>
      </c>
      <c r="U118" s="232">
        <v>0.101024</v>
      </c>
      <c r="V118" s="232">
        <v>0.114605</v>
      </c>
      <c r="W118" s="233">
        <v>1.265E-2</v>
      </c>
    </row>
    <row r="119" spans="1:23" ht="24.95" customHeight="1" x14ac:dyDescent="0.25">
      <c r="A119" s="527" t="s">
        <v>364</v>
      </c>
      <c r="B119" s="527"/>
      <c r="C119" s="527"/>
      <c r="D119" s="527"/>
      <c r="E119" s="527"/>
      <c r="F119" s="237"/>
      <c r="G119" s="227"/>
      <c r="H119" s="227"/>
      <c r="I119" s="227"/>
      <c r="J119" s="227"/>
      <c r="K119" s="227"/>
      <c r="L119" s="227"/>
      <c r="M119" s="227"/>
      <c r="N119" s="227"/>
      <c r="O119" s="223"/>
      <c r="P119" s="227"/>
      <c r="Q119" s="227"/>
      <c r="R119" s="227"/>
      <c r="S119" s="227"/>
      <c r="T119" s="227"/>
      <c r="U119" s="227"/>
      <c r="V119" s="227"/>
      <c r="W119" s="227"/>
    </row>
    <row r="120" spans="1:23" ht="24.95" customHeight="1" x14ac:dyDescent="0.25">
      <c r="A120" s="527" t="s">
        <v>365</v>
      </c>
      <c r="B120" s="527"/>
      <c r="C120" s="527"/>
      <c r="D120" s="527"/>
      <c r="E120" s="527"/>
      <c r="F120" s="237"/>
      <c r="G120" s="225"/>
      <c r="H120" s="225"/>
      <c r="I120" s="225"/>
      <c r="J120" s="225"/>
      <c r="K120" s="225"/>
      <c r="L120" s="225"/>
      <c r="M120" s="225"/>
      <c r="N120" s="225"/>
      <c r="O120" s="223"/>
      <c r="P120" s="225"/>
      <c r="Q120" s="225"/>
      <c r="R120" s="225"/>
      <c r="S120" s="225"/>
      <c r="T120" s="225"/>
      <c r="U120" s="225"/>
      <c r="V120" s="225"/>
      <c r="W120" s="225"/>
    </row>
    <row r="121" spans="1:23" ht="75" customHeight="1" x14ac:dyDescent="0.25">
      <c r="A121" s="328" t="s">
        <v>735</v>
      </c>
      <c r="B121" s="292" t="s">
        <v>513</v>
      </c>
      <c r="C121" s="225" t="s">
        <v>60</v>
      </c>
      <c r="D121" s="225" t="s">
        <v>61</v>
      </c>
      <c r="E121" s="225" t="s">
        <v>62</v>
      </c>
      <c r="F121" s="324">
        <f>F122+F127</f>
        <v>14518897</v>
      </c>
      <c r="G121" s="327">
        <f t="shared" ref="G121:N121" si="40">G122+G127</f>
        <v>5295347</v>
      </c>
      <c r="H121" s="327">
        <f t="shared" si="40"/>
        <v>1577913</v>
      </c>
      <c r="I121" s="327">
        <f t="shared" si="40"/>
        <v>3065164</v>
      </c>
      <c r="J121" s="327">
        <f t="shared" si="40"/>
        <v>62086</v>
      </c>
      <c r="K121" s="327">
        <f t="shared" si="40"/>
        <v>1120020</v>
      </c>
      <c r="L121" s="327">
        <f t="shared" si="40"/>
        <v>392813</v>
      </c>
      <c r="M121" s="327">
        <f t="shared" si="40"/>
        <v>2804628</v>
      </c>
      <c r="N121" s="327">
        <f t="shared" si="40"/>
        <v>200926</v>
      </c>
      <c r="O121" s="324">
        <f t="shared" ref="O121" si="41">O122+O127</f>
        <v>13829149</v>
      </c>
      <c r="P121" s="327">
        <f t="shared" ref="P121" si="42">P122+P127</f>
        <v>5525321</v>
      </c>
      <c r="Q121" s="327">
        <f t="shared" ref="Q121" si="43">Q122+Q127</f>
        <v>2141505</v>
      </c>
      <c r="R121" s="327">
        <f t="shared" ref="R121" si="44">R122+R127</f>
        <v>770784</v>
      </c>
      <c r="S121" s="327">
        <f t="shared" ref="S121" si="45">S122+S127</f>
        <v>23688</v>
      </c>
      <c r="T121" s="327">
        <f t="shared" ref="T121" si="46">T122+T127</f>
        <v>1048966</v>
      </c>
      <c r="U121" s="327">
        <f t="shared" ref="U121" si="47">U122+U127</f>
        <v>421517</v>
      </c>
      <c r="V121" s="327">
        <f t="shared" ref="V121" si="48">V122+V127</f>
        <v>3665587</v>
      </c>
      <c r="W121" s="327">
        <f t="shared" ref="W121" si="49">W122+W127</f>
        <v>231781</v>
      </c>
    </row>
    <row r="122" spans="1:23" ht="24.95" customHeight="1" x14ac:dyDescent="0.25">
      <c r="A122" s="329" t="s">
        <v>736</v>
      </c>
      <c r="B122" s="325" t="s">
        <v>15</v>
      </c>
      <c r="C122" s="225" t="s">
        <v>60</v>
      </c>
      <c r="D122" s="225" t="s">
        <v>61</v>
      </c>
      <c r="E122" s="225" t="s">
        <v>62</v>
      </c>
      <c r="F122" s="223">
        <f>F123+F124+F125+F126</f>
        <v>12379590</v>
      </c>
      <c r="G122" s="238">
        <f t="shared" ref="G122:N122" si="50">G123+G124+G125+G126</f>
        <v>4828572</v>
      </c>
      <c r="H122" s="238">
        <f t="shared" si="50"/>
        <v>1006897</v>
      </c>
      <c r="I122" s="238">
        <f t="shared" si="50"/>
        <v>2782090</v>
      </c>
      <c r="J122" s="238">
        <f t="shared" si="50"/>
        <v>49232</v>
      </c>
      <c r="K122" s="238">
        <f t="shared" si="50"/>
        <v>932531</v>
      </c>
      <c r="L122" s="238">
        <f t="shared" si="50"/>
        <v>69699</v>
      </c>
      <c r="M122" s="238">
        <f t="shared" si="50"/>
        <v>2629805</v>
      </c>
      <c r="N122" s="238">
        <f t="shared" si="50"/>
        <v>80764</v>
      </c>
      <c r="O122" s="223">
        <f t="shared" ref="O122" si="51">O123+O124+O125+O126</f>
        <v>11389101</v>
      </c>
      <c r="P122" s="238">
        <f t="shared" ref="P122" si="52">P123+P124+P125+P126</f>
        <v>4984553</v>
      </c>
      <c r="Q122" s="238">
        <f t="shared" ref="Q122" si="53">Q123+Q124+Q125+Q126</f>
        <v>1488449</v>
      </c>
      <c r="R122" s="238">
        <f t="shared" ref="R122" si="54">R123+R124+R125+R126</f>
        <v>447427</v>
      </c>
      <c r="S122" s="238">
        <f t="shared" ref="S122" si="55">S123+S124+S125+S126</f>
        <v>9495</v>
      </c>
      <c r="T122" s="238">
        <f t="shared" ref="T122" si="56">T123+T124+T125+T126</f>
        <v>825397</v>
      </c>
      <c r="U122" s="238">
        <f t="shared" ref="U122" si="57">U123+U124+U125+U126</f>
        <v>91586</v>
      </c>
      <c r="V122" s="238">
        <f t="shared" ref="V122" si="58">V123+V124+V125+V126</f>
        <v>3450928</v>
      </c>
      <c r="W122" s="238">
        <f t="shared" ref="W122" si="59">W123+W124+W125+W126</f>
        <v>91266</v>
      </c>
    </row>
    <row r="123" spans="1:23" ht="50.1" customHeight="1" x14ac:dyDescent="0.25">
      <c r="A123" s="329" t="s">
        <v>516</v>
      </c>
      <c r="B123" s="228" t="s">
        <v>368</v>
      </c>
      <c r="C123" s="227" t="s">
        <v>60</v>
      </c>
      <c r="D123" s="227" t="s">
        <v>61</v>
      </c>
      <c r="E123" s="227" t="s">
        <v>62</v>
      </c>
      <c r="F123" s="221">
        <f>F129+F134</f>
        <v>4658773</v>
      </c>
      <c r="G123" s="222">
        <v>720370</v>
      </c>
      <c r="H123" s="222">
        <v>292840</v>
      </c>
      <c r="I123" s="222">
        <v>1920545</v>
      </c>
      <c r="J123" s="222">
        <v>1449</v>
      </c>
      <c r="K123" s="222">
        <v>351641</v>
      </c>
      <c r="L123" s="222">
        <v>1312</v>
      </c>
      <c r="M123" s="222">
        <v>1370409</v>
      </c>
      <c r="N123" s="222">
        <v>207</v>
      </c>
      <c r="O123" s="221">
        <v>4075732</v>
      </c>
      <c r="P123" s="222">
        <v>1046501</v>
      </c>
      <c r="Q123" s="222">
        <v>268434</v>
      </c>
      <c r="R123" s="222">
        <v>218231</v>
      </c>
      <c r="S123" s="222">
        <v>2009</v>
      </c>
      <c r="T123" s="222">
        <v>181143</v>
      </c>
      <c r="U123" s="222">
        <v>5774</v>
      </c>
      <c r="V123" s="222">
        <v>2353422</v>
      </c>
      <c r="W123" s="222">
        <v>218</v>
      </c>
    </row>
    <row r="124" spans="1:23" ht="49.5" customHeight="1" x14ac:dyDescent="0.25">
      <c r="A124" s="329" t="s">
        <v>517</v>
      </c>
      <c r="B124" s="228" t="s">
        <v>370</v>
      </c>
      <c r="C124" s="227" t="s">
        <v>60</v>
      </c>
      <c r="D124" s="227" t="s">
        <v>61</v>
      </c>
      <c r="E124" s="227" t="s">
        <v>62</v>
      </c>
      <c r="F124" s="221">
        <f>F130+F135</f>
        <v>2313276</v>
      </c>
      <c r="G124" s="222">
        <v>542018</v>
      </c>
      <c r="H124" s="222">
        <v>184620</v>
      </c>
      <c r="I124" s="222">
        <v>526061</v>
      </c>
      <c r="J124" s="222">
        <v>46559</v>
      </c>
      <c r="K124" s="222">
        <v>417078</v>
      </c>
      <c r="L124" s="222">
        <v>47182</v>
      </c>
      <c r="M124" s="222">
        <v>517367</v>
      </c>
      <c r="N124" s="222">
        <v>32391</v>
      </c>
      <c r="O124" s="221">
        <v>2499400</v>
      </c>
      <c r="P124" s="222">
        <v>595026</v>
      </c>
      <c r="Q124" s="222">
        <v>624346</v>
      </c>
      <c r="R124" s="222">
        <v>179034</v>
      </c>
      <c r="S124" s="222">
        <v>5983</v>
      </c>
      <c r="T124" s="222">
        <v>497293</v>
      </c>
      <c r="U124" s="222">
        <v>61504</v>
      </c>
      <c r="V124" s="222">
        <v>485806</v>
      </c>
      <c r="W124" s="222">
        <v>50408</v>
      </c>
    </row>
    <row r="125" spans="1:23" ht="24.95" customHeight="1" x14ac:dyDescent="0.25">
      <c r="A125" s="329" t="s">
        <v>518</v>
      </c>
      <c r="B125" s="228" t="s">
        <v>371</v>
      </c>
      <c r="C125" s="227" t="s">
        <v>60</v>
      </c>
      <c r="D125" s="227" t="s">
        <v>61</v>
      </c>
      <c r="E125" s="227" t="s">
        <v>62</v>
      </c>
      <c r="F125" s="221">
        <f>F131+F136</f>
        <v>1301005</v>
      </c>
      <c r="G125" s="222">
        <v>823747</v>
      </c>
      <c r="H125" s="222">
        <v>262377</v>
      </c>
      <c r="I125" s="222">
        <v>56512</v>
      </c>
      <c r="J125" s="222">
        <v>14</v>
      </c>
      <c r="K125" s="222">
        <v>2544</v>
      </c>
      <c r="L125" s="222">
        <v>8</v>
      </c>
      <c r="M125" s="222">
        <v>155741</v>
      </c>
      <c r="N125" s="222">
        <v>62</v>
      </c>
      <c r="O125" s="221">
        <v>1068093</v>
      </c>
      <c r="P125" s="222">
        <v>890122</v>
      </c>
      <c r="Q125" s="222">
        <v>110360</v>
      </c>
      <c r="R125" s="222">
        <v>3340</v>
      </c>
      <c r="S125" s="222">
        <v>18</v>
      </c>
      <c r="T125" s="222">
        <v>153</v>
      </c>
      <c r="U125" s="222">
        <v>0</v>
      </c>
      <c r="V125" s="222">
        <v>64069</v>
      </c>
      <c r="W125" s="222">
        <v>31</v>
      </c>
    </row>
    <row r="126" spans="1:23" ht="24.95" customHeight="1" x14ac:dyDescent="0.25">
      <c r="A126" s="329" t="s">
        <v>519</v>
      </c>
      <c r="B126" s="228" t="s">
        <v>372</v>
      </c>
      <c r="C126" s="227" t="s">
        <v>60</v>
      </c>
      <c r="D126" s="227" t="s">
        <v>61</v>
      </c>
      <c r="E126" s="227" t="s">
        <v>62</v>
      </c>
      <c r="F126" s="221">
        <f>F132+F137</f>
        <v>4106536</v>
      </c>
      <c r="G126" s="222">
        <v>2742437</v>
      </c>
      <c r="H126" s="222">
        <v>267060</v>
      </c>
      <c r="I126" s="222">
        <v>278972</v>
      </c>
      <c r="J126" s="222">
        <v>1210</v>
      </c>
      <c r="K126" s="222">
        <v>161268</v>
      </c>
      <c r="L126" s="222">
        <v>21197</v>
      </c>
      <c r="M126" s="222">
        <v>586288</v>
      </c>
      <c r="N126" s="222">
        <v>48104</v>
      </c>
      <c r="O126" s="221">
        <v>3745876</v>
      </c>
      <c r="P126" s="222">
        <v>2452904</v>
      </c>
      <c r="Q126" s="222">
        <v>485309</v>
      </c>
      <c r="R126" s="222">
        <v>46822</v>
      </c>
      <c r="S126" s="222">
        <v>1485</v>
      </c>
      <c r="T126" s="222">
        <v>146808</v>
      </c>
      <c r="U126" s="222">
        <v>24308</v>
      </c>
      <c r="V126" s="222">
        <v>547631</v>
      </c>
      <c r="W126" s="222">
        <v>40609</v>
      </c>
    </row>
    <row r="127" spans="1:23" ht="24.95" customHeight="1" x14ac:dyDescent="0.25">
      <c r="A127" s="328" t="s">
        <v>737</v>
      </c>
      <c r="B127" s="326" t="s">
        <v>378</v>
      </c>
      <c r="C127" s="323"/>
      <c r="D127" s="323"/>
      <c r="E127" s="323"/>
      <c r="F127" s="223">
        <v>2139307</v>
      </c>
      <c r="G127" s="224">
        <v>466775</v>
      </c>
      <c r="H127" s="224">
        <v>571016</v>
      </c>
      <c r="I127" s="224">
        <v>283074</v>
      </c>
      <c r="J127" s="224">
        <v>12854</v>
      </c>
      <c r="K127" s="224">
        <v>187489</v>
      </c>
      <c r="L127" s="224">
        <v>323114</v>
      </c>
      <c r="M127" s="224">
        <v>174823</v>
      </c>
      <c r="N127" s="224">
        <v>120162</v>
      </c>
      <c r="O127" s="223">
        <v>2440048</v>
      </c>
      <c r="P127" s="224">
        <v>540768</v>
      </c>
      <c r="Q127" s="224">
        <v>653056</v>
      </c>
      <c r="R127" s="224">
        <v>323357</v>
      </c>
      <c r="S127" s="224">
        <v>14193</v>
      </c>
      <c r="T127" s="224">
        <v>223569</v>
      </c>
      <c r="U127" s="224">
        <v>329931</v>
      </c>
      <c r="V127" s="224">
        <v>214659</v>
      </c>
      <c r="W127" s="224">
        <v>140515</v>
      </c>
    </row>
    <row r="128" spans="1:23" ht="50.1" customHeight="1" x14ac:dyDescent="0.25">
      <c r="A128" s="329" t="s">
        <v>385</v>
      </c>
      <c r="B128" s="225" t="s">
        <v>373</v>
      </c>
      <c r="C128" s="225" t="s">
        <v>60</v>
      </c>
      <c r="D128" s="225" t="s">
        <v>61</v>
      </c>
      <c r="E128" s="225" t="s">
        <v>62</v>
      </c>
      <c r="F128" s="223">
        <v>5444721</v>
      </c>
      <c r="G128" s="224">
        <v>3590748</v>
      </c>
      <c r="H128" s="224">
        <v>405194</v>
      </c>
      <c r="I128" s="224">
        <v>31192</v>
      </c>
      <c r="J128" s="224">
        <v>0</v>
      </c>
      <c r="K128" s="224">
        <v>217560</v>
      </c>
      <c r="L128" s="224">
        <v>0</v>
      </c>
      <c r="M128" s="224">
        <v>1197631</v>
      </c>
      <c r="N128" s="224">
        <v>2396</v>
      </c>
      <c r="O128" s="223">
        <v>5537074</v>
      </c>
      <c r="P128" s="224">
        <v>3878548</v>
      </c>
      <c r="Q128" s="224">
        <v>240501</v>
      </c>
      <c r="R128" s="224">
        <v>1834</v>
      </c>
      <c r="S128" s="224">
        <v>0</v>
      </c>
      <c r="T128" s="224">
        <v>310813</v>
      </c>
      <c r="U128" s="224">
        <v>0</v>
      </c>
      <c r="V128" s="224">
        <v>1102890</v>
      </c>
      <c r="W128" s="224">
        <v>2488</v>
      </c>
    </row>
    <row r="129" spans="1:23" ht="50.1" customHeight="1" x14ac:dyDescent="0.25">
      <c r="A129" s="329" t="s">
        <v>387</v>
      </c>
      <c r="B129" s="228" t="s">
        <v>368</v>
      </c>
      <c r="C129" s="227" t="s">
        <v>60</v>
      </c>
      <c r="D129" s="227" t="s">
        <v>61</v>
      </c>
      <c r="E129" s="227" t="s">
        <v>62</v>
      </c>
      <c r="F129" s="221">
        <v>1820547</v>
      </c>
      <c r="G129" s="222">
        <v>458543</v>
      </c>
      <c r="H129" s="222">
        <v>95181</v>
      </c>
      <c r="I129" s="222">
        <v>23742</v>
      </c>
      <c r="J129" s="222">
        <v>0</v>
      </c>
      <c r="K129" s="222">
        <v>116849</v>
      </c>
      <c r="L129" s="222">
        <v>0</v>
      </c>
      <c r="M129" s="222">
        <v>1126232</v>
      </c>
      <c r="N129" s="222">
        <v>0</v>
      </c>
      <c r="O129" s="221">
        <v>2130809</v>
      </c>
      <c r="P129" s="222">
        <v>881253</v>
      </c>
      <c r="Q129" s="222">
        <v>95481</v>
      </c>
      <c r="R129" s="222">
        <v>0</v>
      </c>
      <c r="S129" s="222">
        <v>0</v>
      </c>
      <c r="T129" s="222">
        <v>103485</v>
      </c>
      <c r="U129" s="222">
        <v>0</v>
      </c>
      <c r="V129" s="222">
        <v>1050590</v>
      </c>
      <c r="W129" s="222">
        <v>0</v>
      </c>
    </row>
    <row r="130" spans="1:23" ht="50.1" customHeight="1" x14ac:dyDescent="0.25">
      <c r="A130" s="329" t="s">
        <v>388</v>
      </c>
      <c r="B130" s="228" t="s">
        <v>370</v>
      </c>
      <c r="C130" s="227" t="s">
        <v>60</v>
      </c>
      <c r="D130" s="227" t="s">
        <v>61</v>
      </c>
      <c r="E130" s="227" t="s">
        <v>62</v>
      </c>
      <c r="F130" s="221">
        <v>228052</v>
      </c>
      <c r="G130" s="222">
        <v>109606</v>
      </c>
      <c r="H130" s="222">
        <v>19138</v>
      </c>
      <c r="I130" s="222">
        <v>3570</v>
      </c>
      <c r="J130" s="222">
        <v>0</v>
      </c>
      <c r="K130" s="222">
        <v>94997</v>
      </c>
      <c r="L130" s="222">
        <v>0</v>
      </c>
      <c r="M130" s="222">
        <v>0</v>
      </c>
      <c r="N130" s="222">
        <v>741</v>
      </c>
      <c r="O130" s="221">
        <v>361450</v>
      </c>
      <c r="P130" s="222">
        <v>125221</v>
      </c>
      <c r="Q130" s="222">
        <v>31862</v>
      </c>
      <c r="R130" s="222">
        <v>0</v>
      </c>
      <c r="S130" s="222">
        <v>0</v>
      </c>
      <c r="T130" s="222">
        <v>203408</v>
      </c>
      <c r="U130" s="222">
        <v>0</v>
      </c>
      <c r="V130" s="222">
        <v>0</v>
      </c>
      <c r="W130" s="222">
        <v>959</v>
      </c>
    </row>
    <row r="131" spans="1:23" ht="24.95" customHeight="1" x14ac:dyDescent="0.25">
      <c r="A131" s="329" t="s">
        <v>389</v>
      </c>
      <c r="B131" s="228" t="s">
        <v>371</v>
      </c>
      <c r="C131" s="227" t="s">
        <v>60</v>
      </c>
      <c r="D131" s="227" t="s">
        <v>61</v>
      </c>
      <c r="E131" s="227" t="s">
        <v>62</v>
      </c>
      <c r="F131" s="221">
        <v>1050423</v>
      </c>
      <c r="G131" s="222">
        <v>741475</v>
      </c>
      <c r="H131" s="222">
        <v>240383</v>
      </c>
      <c r="I131" s="222">
        <v>0</v>
      </c>
      <c r="J131" s="222">
        <v>0</v>
      </c>
      <c r="K131" s="222">
        <v>1181</v>
      </c>
      <c r="L131" s="222">
        <v>0</v>
      </c>
      <c r="M131" s="222">
        <v>67384</v>
      </c>
      <c r="N131" s="222">
        <v>0</v>
      </c>
      <c r="O131" s="221">
        <v>1032933</v>
      </c>
      <c r="P131" s="222">
        <v>883307</v>
      </c>
      <c r="Q131" s="222">
        <v>97175</v>
      </c>
      <c r="R131" s="222">
        <v>0</v>
      </c>
      <c r="S131" s="222">
        <v>0</v>
      </c>
      <c r="T131" s="222">
        <v>151</v>
      </c>
      <c r="U131" s="222">
        <v>0</v>
      </c>
      <c r="V131" s="222">
        <v>52300</v>
      </c>
      <c r="W131" s="222">
        <v>0</v>
      </c>
    </row>
    <row r="132" spans="1:23" ht="24.95" customHeight="1" x14ac:dyDescent="0.25">
      <c r="A132" s="329" t="s">
        <v>390</v>
      </c>
      <c r="B132" s="228" t="s">
        <v>372</v>
      </c>
      <c r="C132" s="227" t="s">
        <v>60</v>
      </c>
      <c r="D132" s="227" t="s">
        <v>61</v>
      </c>
      <c r="E132" s="227" t="s">
        <v>62</v>
      </c>
      <c r="F132" s="221">
        <v>2345699</v>
      </c>
      <c r="G132" s="222">
        <v>2281124</v>
      </c>
      <c r="H132" s="222">
        <v>50492</v>
      </c>
      <c r="I132" s="222">
        <v>3880</v>
      </c>
      <c r="J132" s="222">
        <v>0</v>
      </c>
      <c r="K132" s="222">
        <v>4533</v>
      </c>
      <c r="L132" s="222">
        <v>0</v>
      </c>
      <c r="M132" s="222">
        <v>4015</v>
      </c>
      <c r="N132" s="222">
        <v>1655</v>
      </c>
      <c r="O132" s="221">
        <v>2011882</v>
      </c>
      <c r="P132" s="222">
        <v>1988767</v>
      </c>
      <c r="Q132" s="222">
        <v>15983</v>
      </c>
      <c r="R132" s="222">
        <v>1834</v>
      </c>
      <c r="S132" s="222">
        <v>0</v>
      </c>
      <c r="T132" s="222">
        <v>3769</v>
      </c>
      <c r="U132" s="222">
        <v>0</v>
      </c>
      <c r="V132" s="222">
        <v>0</v>
      </c>
      <c r="W132" s="222">
        <v>1529</v>
      </c>
    </row>
    <row r="133" spans="1:23" ht="50.1" customHeight="1" x14ac:dyDescent="0.25">
      <c r="A133" s="329" t="s">
        <v>391</v>
      </c>
      <c r="B133" s="225" t="s">
        <v>374</v>
      </c>
      <c r="C133" s="225" t="s">
        <v>60</v>
      </c>
      <c r="D133" s="225" t="s">
        <v>61</v>
      </c>
      <c r="E133" s="225" t="s">
        <v>62</v>
      </c>
      <c r="F133" s="223">
        <v>6934869</v>
      </c>
      <c r="G133" s="224">
        <v>1237824</v>
      </c>
      <c r="H133" s="224">
        <v>601703</v>
      </c>
      <c r="I133" s="224">
        <v>2750898</v>
      </c>
      <c r="J133" s="224">
        <v>49232</v>
      </c>
      <c r="K133" s="224">
        <v>714971</v>
      </c>
      <c r="L133" s="224">
        <v>69699</v>
      </c>
      <c r="M133" s="224">
        <v>1432174</v>
      </c>
      <c r="N133" s="224">
        <v>78368</v>
      </c>
      <c r="O133" s="223">
        <v>5852027</v>
      </c>
      <c r="P133" s="224">
        <v>1106005</v>
      </c>
      <c r="Q133" s="224">
        <v>1247948</v>
      </c>
      <c r="R133" s="224">
        <v>445593</v>
      </c>
      <c r="S133" s="224">
        <v>9495</v>
      </c>
      <c r="T133" s="224">
        <v>514584</v>
      </c>
      <c r="U133" s="224">
        <v>91586</v>
      </c>
      <c r="V133" s="224">
        <v>2348038</v>
      </c>
      <c r="W133" s="224">
        <v>88778</v>
      </c>
    </row>
    <row r="134" spans="1:23" ht="50.1" customHeight="1" x14ac:dyDescent="0.25">
      <c r="A134" s="329" t="s">
        <v>392</v>
      </c>
      <c r="B134" s="228" t="s">
        <v>368</v>
      </c>
      <c r="C134" s="227" t="s">
        <v>60</v>
      </c>
      <c r="D134" s="227" t="s">
        <v>61</v>
      </c>
      <c r="E134" s="227" t="s">
        <v>62</v>
      </c>
      <c r="F134" s="221">
        <v>2838226</v>
      </c>
      <c r="G134" s="222">
        <v>261827</v>
      </c>
      <c r="H134" s="222">
        <v>197659</v>
      </c>
      <c r="I134" s="222">
        <v>1896803</v>
      </c>
      <c r="J134" s="222">
        <v>1449</v>
      </c>
      <c r="K134" s="222">
        <v>234792</v>
      </c>
      <c r="L134" s="222">
        <v>1312</v>
      </c>
      <c r="M134" s="222">
        <v>244177</v>
      </c>
      <c r="N134" s="222">
        <v>207</v>
      </c>
      <c r="O134" s="221">
        <v>1944923</v>
      </c>
      <c r="P134" s="222">
        <v>165248</v>
      </c>
      <c r="Q134" s="222">
        <v>172953</v>
      </c>
      <c r="R134" s="222">
        <v>218231</v>
      </c>
      <c r="S134" s="222">
        <v>2009</v>
      </c>
      <c r="T134" s="222">
        <v>77658</v>
      </c>
      <c r="U134" s="222">
        <v>5774</v>
      </c>
      <c r="V134" s="222">
        <v>1302832</v>
      </c>
      <c r="W134" s="222">
        <v>218</v>
      </c>
    </row>
    <row r="135" spans="1:23" ht="50.1" customHeight="1" x14ac:dyDescent="0.25">
      <c r="A135" s="329" t="s">
        <v>520</v>
      </c>
      <c r="B135" s="228" t="s">
        <v>370</v>
      </c>
      <c r="C135" s="227" t="s">
        <v>60</v>
      </c>
      <c r="D135" s="227" t="s">
        <v>61</v>
      </c>
      <c r="E135" s="227" t="s">
        <v>62</v>
      </c>
      <c r="F135" s="221">
        <v>2085224</v>
      </c>
      <c r="G135" s="222">
        <v>432412</v>
      </c>
      <c r="H135" s="222">
        <v>165482</v>
      </c>
      <c r="I135" s="222">
        <v>522491</v>
      </c>
      <c r="J135" s="222">
        <v>46559</v>
      </c>
      <c r="K135" s="222">
        <v>322081</v>
      </c>
      <c r="L135" s="222">
        <v>47182</v>
      </c>
      <c r="M135" s="222">
        <v>517367</v>
      </c>
      <c r="N135" s="222">
        <v>31650</v>
      </c>
      <c r="O135" s="221">
        <v>2137950</v>
      </c>
      <c r="P135" s="222">
        <v>469805</v>
      </c>
      <c r="Q135" s="222">
        <v>592484</v>
      </c>
      <c r="R135" s="222">
        <v>179034</v>
      </c>
      <c r="S135" s="222">
        <v>5983</v>
      </c>
      <c r="T135" s="222">
        <v>293885</v>
      </c>
      <c r="U135" s="222">
        <v>61504</v>
      </c>
      <c r="V135" s="222">
        <v>485806</v>
      </c>
      <c r="W135" s="222">
        <v>49449</v>
      </c>
    </row>
    <row r="136" spans="1:23" ht="24.95" customHeight="1" x14ac:dyDescent="0.25">
      <c r="A136" s="329" t="s">
        <v>521</v>
      </c>
      <c r="B136" s="228" t="s">
        <v>371</v>
      </c>
      <c r="C136" s="227" t="s">
        <v>60</v>
      </c>
      <c r="D136" s="227" t="s">
        <v>61</v>
      </c>
      <c r="E136" s="227" t="s">
        <v>62</v>
      </c>
      <c r="F136" s="221">
        <v>250582</v>
      </c>
      <c r="G136" s="222">
        <v>82272</v>
      </c>
      <c r="H136" s="222">
        <v>21994</v>
      </c>
      <c r="I136" s="222">
        <v>56512</v>
      </c>
      <c r="J136" s="222">
        <v>14</v>
      </c>
      <c r="K136" s="222">
        <v>1363</v>
      </c>
      <c r="L136" s="222">
        <v>8</v>
      </c>
      <c r="M136" s="222">
        <v>88357</v>
      </c>
      <c r="N136" s="222">
        <v>62</v>
      </c>
      <c r="O136" s="221">
        <v>35160</v>
      </c>
      <c r="P136" s="222">
        <v>6815</v>
      </c>
      <c r="Q136" s="222">
        <v>13185</v>
      </c>
      <c r="R136" s="222">
        <v>3340</v>
      </c>
      <c r="S136" s="222">
        <v>18</v>
      </c>
      <c r="T136" s="222">
        <v>2</v>
      </c>
      <c r="U136" s="222">
        <v>0</v>
      </c>
      <c r="V136" s="222">
        <v>11769</v>
      </c>
      <c r="W136" s="222">
        <v>31</v>
      </c>
    </row>
    <row r="137" spans="1:23" ht="24.95" customHeight="1" x14ac:dyDescent="0.25">
      <c r="A137" s="329" t="s">
        <v>522</v>
      </c>
      <c r="B137" s="228" t="s">
        <v>372</v>
      </c>
      <c r="C137" s="227" t="s">
        <v>60</v>
      </c>
      <c r="D137" s="227" t="s">
        <v>61</v>
      </c>
      <c r="E137" s="227" t="s">
        <v>62</v>
      </c>
      <c r="F137" s="221">
        <v>1760837</v>
      </c>
      <c r="G137" s="222">
        <v>461313</v>
      </c>
      <c r="H137" s="222">
        <v>216568</v>
      </c>
      <c r="I137" s="222">
        <v>275092</v>
      </c>
      <c r="J137" s="222">
        <v>1210</v>
      </c>
      <c r="K137" s="222">
        <v>156735</v>
      </c>
      <c r="L137" s="222">
        <v>21197</v>
      </c>
      <c r="M137" s="222">
        <v>582273</v>
      </c>
      <c r="N137" s="222">
        <v>46449</v>
      </c>
      <c r="O137" s="221">
        <v>1733994</v>
      </c>
      <c r="P137" s="222">
        <v>464137</v>
      </c>
      <c r="Q137" s="222">
        <v>469326</v>
      </c>
      <c r="R137" s="222">
        <v>44988</v>
      </c>
      <c r="S137" s="222">
        <v>1485</v>
      </c>
      <c r="T137" s="222">
        <v>143039</v>
      </c>
      <c r="U137" s="222">
        <v>24308</v>
      </c>
      <c r="V137" s="222">
        <v>547631</v>
      </c>
      <c r="W137" s="222">
        <v>39080</v>
      </c>
    </row>
    <row r="138" spans="1:23" ht="75" customHeight="1" x14ac:dyDescent="0.25">
      <c r="A138" s="225" t="s">
        <v>523</v>
      </c>
      <c r="B138" s="225" t="s">
        <v>377</v>
      </c>
      <c r="C138" s="225" t="s">
        <v>60</v>
      </c>
      <c r="D138" s="225" t="s">
        <v>61</v>
      </c>
      <c r="E138" s="225" t="s">
        <v>62</v>
      </c>
      <c r="F138" s="223">
        <f>F139+F144+F145</f>
        <v>16887750</v>
      </c>
      <c r="G138" s="224">
        <f t="shared" ref="G138:S138" si="60">G139+G144+G145</f>
        <v>5966450</v>
      </c>
      <c r="H138" s="224">
        <f t="shared" si="60"/>
        <v>2015543</v>
      </c>
      <c r="I138" s="224">
        <f t="shared" si="60"/>
        <v>3275946</v>
      </c>
      <c r="J138" s="224">
        <f t="shared" si="60"/>
        <v>78488</v>
      </c>
      <c r="K138" s="224">
        <f t="shared" si="60"/>
        <v>1329983</v>
      </c>
      <c r="L138" s="224">
        <f t="shared" si="60"/>
        <v>630382</v>
      </c>
      <c r="M138" s="224">
        <f t="shared" si="60"/>
        <v>3304296</v>
      </c>
      <c r="N138" s="224">
        <f t="shared" si="60"/>
        <v>286662</v>
      </c>
      <c r="O138" s="223">
        <f t="shared" si="60"/>
        <v>16355911</v>
      </c>
      <c r="P138" s="224">
        <f t="shared" si="60"/>
        <v>6340626</v>
      </c>
      <c r="Q138" s="224">
        <f t="shared" si="60"/>
        <v>2648764</v>
      </c>
      <c r="R138" s="224">
        <f t="shared" si="60"/>
        <v>1015718</v>
      </c>
      <c r="S138" s="224">
        <f t="shared" si="60"/>
        <v>40168</v>
      </c>
      <c r="T138" s="224">
        <f>T139+T144+T145</f>
        <v>1296125</v>
      </c>
      <c r="U138" s="224">
        <f t="shared" ref="U138" si="61">U139+U144+U145</f>
        <v>657921</v>
      </c>
      <c r="V138" s="224">
        <f t="shared" ref="V138" si="62">V139+V144+V145</f>
        <v>4030913</v>
      </c>
      <c r="W138" s="224">
        <f t="shared" ref="W138" si="63">W139+W144+W145</f>
        <v>325676</v>
      </c>
    </row>
    <row r="139" spans="1:23" ht="24.95" customHeight="1" x14ac:dyDescent="0.25">
      <c r="A139" s="227" t="s">
        <v>738</v>
      </c>
      <c r="B139" s="228" t="s">
        <v>15</v>
      </c>
      <c r="C139" s="227" t="s">
        <v>60</v>
      </c>
      <c r="D139" s="227" t="s">
        <v>61</v>
      </c>
      <c r="E139" s="227" t="s">
        <v>62</v>
      </c>
      <c r="F139" s="221">
        <v>13004576</v>
      </c>
      <c r="G139" s="222">
        <v>5080525</v>
      </c>
      <c r="H139" s="222">
        <v>1017757</v>
      </c>
      <c r="I139" s="222">
        <v>2785703</v>
      </c>
      <c r="J139" s="222">
        <v>49302</v>
      </c>
      <c r="K139" s="222">
        <v>940006</v>
      </c>
      <c r="L139" s="222">
        <v>70952</v>
      </c>
      <c r="M139" s="222">
        <v>2974186</v>
      </c>
      <c r="N139" s="222">
        <v>86145</v>
      </c>
      <c r="O139" s="221">
        <v>12002274</v>
      </c>
      <c r="P139" s="222">
        <v>5347209</v>
      </c>
      <c r="Q139" s="222">
        <v>1535221</v>
      </c>
      <c r="R139" s="222">
        <v>448067</v>
      </c>
      <c r="S139" s="222">
        <v>9860</v>
      </c>
      <c r="T139" s="222">
        <v>840618</v>
      </c>
      <c r="U139" s="222">
        <v>92180</v>
      </c>
      <c r="V139" s="222">
        <v>3634026</v>
      </c>
      <c r="W139" s="222">
        <v>95093</v>
      </c>
    </row>
    <row r="140" spans="1:23" ht="50.1" customHeight="1" x14ac:dyDescent="0.25">
      <c r="A140" s="227" t="s">
        <v>739</v>
      </c>
      <c r="B140" s="228" t="s">
        <v>368</v>
      </c>
      <c r="C140" s="227" t="s">
        <v>60</v>
      </c>
      <c r="D140" s="227" t="s">
        <v>61</v>
      </c>
      <c r="E140" s="227" t="s">
        <v>62</v>
      </c>
      <c r="F140" s="221">
        <v>4808410</v>
      </c>
      <c r="G140" s="222">
        <v>727934</v>
      </c>
      <c r="H140" s="222">
        <v>292899</v>
      </c>
      <c r="I140" s="222">
        <v>1920647</v>
      </c>
      <c r="J140" s="222">
        <v>1451</v>
      </c>
      <c r="K140" s="222">
        <v>351657</v>
      </c>
      <c r="L140" s="222">
        <v>1313</v>
      </c>
      <c r="M140" s="222">
        <v>1512302</v>
      </c>
      <c r="N140" s="222">
        <v>207</v>
      </c>
      <c r="O140" s="221">
        <v>4149707</v>
      </c>
      <c r="P140" s="222">
        <v>1058420</v>
      </c>
      <c r="Q140" s="222">
        <v>306437</v>
      </c>
      <c r="R140" s="222">
        <v>218233</v>
      </c>
      <c r="S140" s="222">
        <v>2011</v>
      </c>
      <c r="T140" s="222">
        <v>181364</v>
      </c>
      <c r="U140" s="222">
        <v>5774</v>
      </c>
      <c r="V140" s="222">
        <v>2377250</v>
      </c>
      <c r="W140" s="222">
        <v>218</v>
      </c>
    </row>
    <row r="141" spans="1:23" ht="50.1" customHeight="1" x14ac:dyDescent="0.25">
      <c r="A141" s="227" t="s">
        <v>740</v>
      </c>
      <c r="B141" s="228" t="s">
        <v>370</v>
      </c>
      <c r="C141" s="227" t="s">
        <v>60</v>
      </c>
      <c r="D141" s="227" t="s">
        <v>61</v>
      </c>
      <c r="E141" s="227" t="s">
        <v>62</v>
      </c>
      <c r="F141" s="221">
        <v>2408443</v>
      </c>
      <c r="G141" s="222">
        <v>543350</v>
      </c>
      <c r="H141" s="222">
        <v>186931</v>
      </c>
      <c r="I141" s="222">
        <v>526699</v>
      </c>
      <c r="J141" s="222">
        <v>46562</v>
      </c>
      <c r="K141" s="222">
        <v>417938</v>
      </c>
      <c r="L141" s="222">
        <v>48055</v>
      </c>
      <c r="M141" s="222">
        <v>603654</v>
      </c>
      <c r="N141" s="222">
        <v>35254</v>
      </c>
      <c r="O141" s="221">
        <v>2606775</v>
      </c>
      <c r="P141" s="222">
        <v>601021</v>
      </c>
      <c r="Q141" s="222">
        <v>630046</v>
      </c>
      <c r="R141" s="222">
        <v>175787</v>
      </c>
      <c r="S141" s="222">
        <v>6450</v>
      </c>
      <c r="T141" s="222">
        <v>505043</v>
      </c>
      <c r="U141" s="222">
        <v>61492</v>
      </c>
      <c r="V141" s="222">
        <v>574216</v>
      </c>
      <c r="W141" s="222">
        <v>52720</v>
      </c>
    </row>
    <row r="142" spans="1:23" ht="24.95" customHeight="1" x14ac:dyDescent="0.25">
      <c r="A142" s="227" t="s">
        <v>741</v>
      </c>
      <c r="B142" s="228" t="s">
        <v>371</v>
      </c>
      <c r="C142" s="227" t="s">
        <v>60</v>
      </c>
      <c r="D142" s="227" t="s">
        <v>61</v>
      </c>
      <c r="E142" s="227" t="s">
        <v>62</v>
      </c>
      <c r="F142" s="221">
        <v>1420866</v>
      </c>
      <c r="G142" s="222">
        <v>937694</v>
      </c>
      <c r="H142" s="222">
        <v>263089</v>
      </c>
      <c r="I142" s="222">
        <v>56526</v>
      </c>
      <c r="J142" s="222">
        <v>15</v>
      </c>
      <c r="K142" s="222">
        <v>2545</v>
      </c>
      <c r="L142" s="222">
        <v>8</v>
      </c>
      <c r="M142" s="222">
        <v>160927</v>
      </c>
      <c r="N142" s="222">
        <v>62</v>
      </c>
      <c r="O142" s="221">
        <v>1219646</v>
      </c>
      <c r="P142" s="222">
        <v>1052705</v>
      </c>
      <c r="Q142" s="222">
        <v>110360</v>
      </c>
      <c r="R142" s="222">
        <v>3340</v>
      </c>
      <c r="S142" s="222">
        <v>19</v>
      </c>
      <c r="T142" s="222">
        <v>153</v>
      </c>
      <c r="U142" s="222">
        <v>0</v>
      </c>
      <c r="V142" s="222">
        <v>53038</v>
      </c>
      <c r="W142" s="222">
        <v>31</v>
      </c>
    </row>
    <row r="143" spans="1:23" ht="24.95" customHeight="1" x14ac:dyDescent="0.25">
      <c r="A143" s="227" t="s">
        <v>742</v>
      </c>
      <c r="B143" s="228" t="s">
        <v>372</v>
      </c>
      <c r="C143" s="227" t="s">
        <v>60</v>
      </c>
      <c r="D143" s="227" t="s">
        <v>61</v>
      </c>
      <c r="E143" s="227" t="s">
        <v>62</v>
      </c>
      <c r="F143" s="221">
        <v>4366857</v>
      </c>
      <c r="G143" s="222">
        <v>2871547</v>
      </c>
      <c r="H143" s="222">
        <v>274838</v>
      </c>
      <c r="I143" s="222">
        <v>281831</v>
      </c>
      <c r="J143" s="222">
        <v>1274</v>
      </c>
      <c r="K143" s="222">
        <v>167866</v>
      </c>
      <c r="L143" s="222">
        <v>21576</v>
      </c>
      <c r="M143" s="222">
        <v>697303</v>
      </c>
      <c r="N143" s="222">
        <v>50622</v>
      </c>
      <c r="O143" s="221">
        <v>4026146</v>
      </c>
      <c r="P143" s="222">
        <v>2635063</v>
      </c>
      <c r="Q143" s="222">
        <v>488378</v>
      </c>
      <c r="R143" s="222">
        <v>50707</v>
      </c>
      <c r="S143" s="222">
        <v>1380</v>
      </c>
      <c r="T143" s="222">
        <v>154058</v>
      </c>
      <c r="U143" s="222">
        <v>24914</v>
      </c>
      <c r="V143" s="222">
        <v>629522</v>
      </c>
      <c r="W143" s="222">
        <v>42124</v>
      </c>
    </row>
    <row r="144" spans="1:23" ht="24.95" customHeight="1" x14ac:dyDescent="0.25">
      <c r="A144" s="227" t="s">
        <v>743</v>
      </c>
      <c r="B144" s="228" t="s">
        <v>25</v>
      </c>
      <c r="C144" s="227" t="s">
        <v>60</v>
      </c>
      <c r="D144" s="227" t="s">
        <v>61</v>
      </c>
      <c r="E144" s="227" t="s">
        <v>62</v>
      </c>
      <c r="F144" s="221">
        <v>332217</v>
      </c>
      <c r="G144" s="222">
        <v>19553</v>
      </c>
      <c r="H144" s="222">
        <v>35596</v>
      </c>
      <c r="I144" s="222">
        <v>27123</v>
      </c>
      <c r="J144" s="222">
        <v>10305</v>
      </c>
      <c r="K144" s="222">
        <v>98554</v>
      </c>
      <c r="L144" s="222">
        <v>39095</v>
      </c>
      <c r="M144" s="222">
        <v>86016</v>
      </c>
      <c r="N144" s="222">
        <v>15975</v>
      </c>
      <c r="O144" s="221">
        <v>375890</v>
      </c>
      <c r="P144" s="222">
        <v>22222</v>
      </c>
      <c r="Q144" s="222">
        <v>47188</v>
      </c>
      <c r="R144" s="222">
        <v>32980</v>
      </c>
      <c r="S144" s="222">
        <v>10343</v>
      </c>
      <c r="T144" s="222">
        <v>112151</v>
      </c>
      <c r="U144" s="222">
        <v>40148</v>
      </c>
      <c r="V144" s="222">
        <v>92098</v>
      </c>
      <c r="W144" s="222">
        <v>18760</v>
      </c>
    </row>
    <row r="145" spans="1:23" ht="24.95" customHeight="1" x14ac:dyDescent="0.25">
      <c r="A145" s="227" t="s">
        <v>744</v>
      </c>
      <c r="B145" s="228" t="s">
        <v>378</v>
      </c>
      <c r="C145" s="227" t="s">
        <v>60</v>
      </c>
      <c r="D145" s="227" t="s">
        <v>61</v>
      </c>
      <c r="E145" s="227" t="s">
        <v>62</v>
      </c>
      <c r="F145" s="221">
        <v>3550957</v>
      </c>
      <c r="G145" s="222">
        <v>866372</v>
      </c>
      <c r="H145" s="222">
        <v>962190</v>
      </c>
      <c r="I145" s="222">
        <v>463120</v>
      </c>
      <c r="J145" s="222">
        <v>18881</v>
      </c>
      <c r="K145" s="222">
        <v>291423</v>
      </c>
      <c r="L145" s="222">
        <v>520335</v>
      </c>
      <c r="M145" s="222">
        <v>244094</v>
      </c>
      <c r="N145" s="222">
        <v>184542</v>
      </c>
      <c r="O145" s="221">
        <v>3977747</v>
      </c>
      <c r="P145" s="222">
        <v>971195</v>
      </c>
      <c r="Q145" s="222">
        <v>1066355</v>
      </c>
      <c r="R145" s="222">
        <v>534671</v>
      </c>
      <c r="S145" s="222">
        <v>19965</v>
      </c>
      <c r="T145" s="222">
        <v>343356</v>
      </c>
      <c r="U145" s="222">
        <v>525593</v>
      </c>
      <c r="V145" s="222">
        <v>304789</v>
      </c>
      <c r="W145" s="222">
        <v>211823</v>
      </c>
    </row>
    <row r="146" spans="1:23" ht="50.1" customHeight="1" x14ac:dyDescent="0.25">
      <c r="A146" s="225" t="s">
        <v>745</v>
      </c>
      <c r="B146" s="225" t="s">
        <v>380</v>
      </c>
      <c r="C146" s="225" t="s">
        <v>60</v>
      </c>
      <c r="D146" s="225" t="s">
        <v>61</v>
      </c>
      <c r="E146" s="225" t="s">
        <v>62</v>
      </c>
      <c r="F146" s="223">
        <v>5807448</v>
      </c>
      <c r="G146" s="226">
        <v>3823193</v>
      </c>
      <c r="H146" s="226">
        <v>405194</v>
      </c>
      <c r="I146" s="226">
        <v>31204</v>
      </c>
      <c r="J146" s="226">
        <v>0</v>
      </c>
      <c r="K146" s="226">
        <v>217665</v>
      </c>
      <c r="L146" s="226">
        <v>0</v>
      </c>
      <c r="M146" s="226">
        <v>1327790</v>
      </c>
      <c r="N146" s="226">
        <v>2402</v>
      </c>
      <c r="O146" s="223">
        <v>6000856</v>
      </c>
      <c r="P146" s="226">
        <v>4221531</v>
      </c>
      <c r="Q146" s="226">
        <v>240501</v>
      </c>
      <c r="R146" s="226">
        <v>1853</v>
      </c>
      <c r="S146" s="226">
        <v>0</v>
      </c>
      <c r="T146" s="226">
        <v>310918</v>
      </c>
      <c r="U146" s="226">
        <v>0</v>
      </c>
      <c r="V146" s="226">
        <v>1223536</v>
      </c>
      <c r="W146" s="226">
        <v>2517</v>
      </c>
    </row>
    <row r="147" spans="1:23" ht="50.1" customHeight="1" x14ac:dyDescent="0.25">
      <c r="A147" s="227" t="s">
        <v>746</v>
      </c>
      <c r="B147" s="228" t="s">
        <v>368</v>
      </c>
      <c r="C147" s="227" t="s">
        <v>60</v>
      </c>
      <c r="D147" s="227" t="s">
        <v>61</v>
      </c>
      <c r="E147" s="227" t="s">
        <v>62</v>
      </c>
      <c r="F147" s="221">
        <v>1951617</v>
      </c>
      <c r="G147" s="222">
        <v>459448</v>
      </c>
      <c r="H147" s="222">
        <v>95181</v>
      </c>
      <c r="I147" s="222">
        <v>23748</v>
      </c>
      <c r="J147" s="222">
        <v>0</v>
      </c>
      <c r="K147" s="222">
        <v>116851</v>
      </c>
      <c r="L147" s="222">
        <v>0</v>
      </c>
      <c r="M147" s="222">
        <v>1256389</v>
      </c>
      <c r="N147" s="222">
        <v>0</v>
      </c>
      <c r="O147" s="221">
        <v>2254031</v>
      </c>
      <c r="P147" s="222">
        <v>883816</v>
      </c>
      <c r="Q147" s="222">
        <v>95481</v>
      </c>
      <c r="R147" s="222">
        <v>0</v>
      </c>
      <c r="S147" s="222">
        <v>0</v>
      </c>
      <c r="T147" s="222">
        <v>103498</v>
      </c>
      <c r="U147" s="222">
        <v>0</v>
      </c>
      <c r="V147" s="222">
        <v>1171236</v>
      </c>
      <c r="W147" s="222">
        <v>0</v>
      </c>
    </row>
    <row r="148" spans="1:23" ht="50.1" customHeight="1" x14ac:dyDescent="0.25">
      <c r="A148" s="227" t="s">
        <v>747</v>
      </c>
      <c r="B148" s="228" t="s">
        <v>370</v>
      </c>
      <c r="C148" s="227" t="s">
        <v>60</v>
      </c>
      <c r="D148" s="227" t="s">
        <v>61</v>
      </c>
      <c r="E148" s="227" t="s">
        <v>62</v>
      </c>
      <c r="F148" s="221">
        <v>228060</v>
      </c>
      <c r="G148" s="222">
        <v>109606</v>
      </c>
      <c r="H148" s="222">
        <v>19138</v>
      </c>
      <c r="I148" s="222">
        <v>3570</v>
      </c>
      <c r="J148" s="222">
        <v>0</v>
      </c>
      <c r="K148" s="222">
        <v>95004</v>
      </c>
      <c r="L148" s="222">
        <v>0</v>
      </c>
      <c r="M148" s="222">
        <v>0</v>
      </c>
      <c r="N148" s="222">
        <v>742</v>
      </c>
      <c r="O148" s="221">
        <v>361464</v>
      </c>
      <c r="P148" s="222">
        <v>125221</v>
      </c>
      <c r="Q148" s="222">
        <v>31862</v>
      </c>
      <c r="R148" s="222">
        <v>0</v>
      </c>
      <c r="S148" s="222">
        <v>0</v>
      </c>
      <c r="T148" s="222">
        <v>203417</v>
      </c>
      <c r="U148" s="222">
        <v>0</v>
      </c>
      <c r="V148" s="222">
        <v>0</v>
      </c>
      <c r="W148" s="222">
        <v>964</v>
      </c>
    </row>
    <row r="149" spans="1:23" ht="24.95" customHeight="1" x14ac:dyDescent="0.25">
      <c r="A149" s="227" t="s">
        <v>748</v>
      </c>
      <c r="B149" s="228" t="s">
        <v>371</v>
      </c>
      <c r="C149" s="227" t="s">
        <v>60</v>
      </c>
      <c r="D149" s="227" t="s">
        <v>61</v>
      </c>
      <c r="E149" s="227" t="s">
        <v>62</v>
      </c>
      <c r="F149" s="221">
        <v>1163245</v>
      </c>
      <c r="G149" s="222">
        <v>854296</v>
      </c>
      <c r="H149" s="222">
        <v>240383</v>
      </c>
      <c r="I149" s="222">
        <v>0</v>
      </c>
      <c r="J149" s="222">
        <v>0</v>
      </c>
      <c r="K149" s="222">
        <v>1181</v>
      </c>
      <c r="L149" s="222">
        <v>0</v>
      </c>
      <c r="M149" s="222">
        <v>67385</v>
      </c>
      <c r="N149" s="222">
        <v>0</v>
      </c>
      <c r="O149" s="221">
        <v>1194649</v>
      </c>
      <c r="P149" s="222">
        <v>1045023</v>
      </c>
      <c r="Q149" s="222">
        <v>97175</v>
      </c>
      <c r="R149" s="222">
        <v>0</v>
      </c>
      <c r="S149" s="222">
        <v>0</v>
      </c>
      <c r="T149" s="222">
        <v>151</v>
      </c>
      <c r="U149" s="222">
        <v>0</v>
      </c>
      <c r="V149" s="222">
        <v>52300</v>
      </c>
      <c r="W149" s="222">
        <v>0</v>
      </c>
    </row>
    <row r="150" spans="1:23" ht="24.95" customHeight="1" x14ac:dyDescent="0.25">
      <c r="A150" s="227" t="s">
        <v>394</v>
      </c>
      <c r="B150" s="228" t="s">
        <v>372</v>
      </c>
      <c r="C150" s="227" t="s">
        <v>60</v>
      </c>
      <c r="D150" s="227" t="s">
        <v>61</v>
      </c>
      <c r="E150" s="227" t="s">
        <v>62</v>
      </c>
      <c r="F150" s="221">
        <v>2464526</v>
      </c>
      <c r="G150" s="222">
        <v>2399843</v>
      </c>
      <c r="H150" s="222">
        <v>50492</v>
      </c>
      <c r="I150" s="222">
        <v>3886</v>
      </c>
      <c r="J150" s="222">
        <v>0</v>
      </c>
      <c r="K150" s="222">
        <v>4629</v>
      </c>
      <c r="L150" s="222">
        <v>0</v>
      </c>
      <c r="M150" s="222">
        <v>4016</v>
      </c>
      <c r="N150" s="222">
        <v>1660</v>
      </c>
      <c r="O150" s="221">
        <v>2190712</v>
      </c>
      <c r="P150" s="222">
        <v>2167471</v>
      </c>
      <c r="Q150" s="222">
        <v>15983</v>
      </c>
      <c r="R150" s="222">
        <v>1853</v>
      </c>
      <c r="S150" s="222">
        <v>0</v>
      </c>
      <c r="T150" s="222">
        <v>3852</v>
      </c>
      <c r="U150" s="222">
        <v>0</v>
      </c>
      <c r="V150" s="222">
        <v>0</v>
      </c>
      <c r="W150" s="222">
        <v>1553</v>
      </c>
    </row>
    <row r="151" spans="1:23" ht="50.1" customHeight="1" x14ac:dyDescent="0.25">
      <c r="A151" s="225" t="s">
        <v>395</v>
      </c>
      <c r="B151" s="225" t="s">
        <v>381</v>
      </c>
      <c r="C151" s="225" t="s">
        <v>60</v>
      </c>
      <c r="D151" s="225" t="s">
        <v>61</v>
      </c>
      <c r="E151" s="225" t="s">
        <v>62</v>
      </c>
      <c r="F151" s="223">
        <v>7197128</v>
      </c>
      <c r="G151" s="226">
        <v>1257332</v>
      </c>
      <c r="H151" s="226">
        <v>612563</v>
      </c>
      <c r="I151" s="226">
        <v>2754499</v>
      </c>
      <c r="J151" s="226">
        <v>49302</v>
      </c>
      <c r="K151" s="226">
        <v>722341</v>
      </c>
      <c r="L151" s="226">
        <v>70952</v>
      </c>
      <c r="M151" s="226">
        <v>1646396</v>
      </c>
      <c r="N151" s="226">
        <v>83743</v>
      </c>
      <c r="O151" s="223">
        <v>6001418</v>
      </c>
      <c r="P151" s="226">
        <v>1125678</v>
      </c>
      <c r="Q151" s="226">
        <v>1294720</v>
      </c>
      <c r="R151" s="226">
        <v>446214</v>
      </c>
      <c r="S151" s="226">
        <v>9860</v>
      </c>
      <c r="T151" s="226">
        <v>529700</v>
      </c>
      <c r="U151" s="226">
        <v>92180</v>
      </c>
      <c r="V151" s="226">
        <v>2410490</v>
      </c>
      <c r="W151" s="226">
        <v>92576</v>
      </c>
    </row>
    <row r="152" spans="1:23" ht="50.1" customHeight="1" x14ac:dyDescent="0.25">
      <c r="A152" s="227" t="s">
        <v>396</v>
      </c>
      <c r="B152" s="228" t="s">
        <v>368</v>
      </c>
      <c r="C152" s="227" t="s">
        <v>60</v>
      </c>
      <c r="D152" s="227" t="s">
        <v>61</v>
      </c>
      <c r="E152" s="227" t="s">
        <v>62</v>
      </c>
      <c r="F152" s="221">
        <v>2856793</v>
      </c>
      <c r="G152" s="222">
        <v>268486</v>
      </c>
      <c r="H152" s="222">
        <v>197718</v>
      </c>
      <c r="I152" s="222">
        <v>1896899</v>
      </c>
      <c r="J152" s="222">
        <v>1451</v>
      </c>
      <c r="K152" s="222">
        <v>234806</v>
      </c>
      <c r="L152" s="222">
        <v>1313</v>
      </c>
      <c r="M152" s="222">
        <v>255913</v>
      </c>
      <c r="N152" s="222">
        <v>207</v>
      </c>
      <c r="O152" s="221">
        <v>1895676</v>
      </c>
      <c r="P152" s="222">
        <v>174604</v>
      </c>
      <c r="Q152" s="222">
        <v>210956</v>
      </c>
      <c r="R152" s="222">
        <v>218233</v>
      </c>
      <c r="S152" s="222">
        <v>2011</v>
      </c>
      <c r="T152" s="222">
        <v>77866</v>
      </c>
      <c r="U152" s="222">
        <v>5774</v>
      </c>
      <c r="V152" s="222">
        <v>1206014</v>
      </c>
      <c r="W152" s="222">
        <v>218</v>
      </c>
    </row>
    <row r="153" spans="1:23" ht="50.1" customHeight="1" x14ac:dyDescent="0.25">
      <c r="A153" s="227" t="s">
        <v>397</v>
      </c>
      <c r="B153" s="228" t="s">
        <v>370</v>
      </c>
      <c r="C153" s="227" t="s">
        <v>60</v>
      </c>
      <c r="D153" s="227" t="s">
        <v>61</v>
      </c>
      <c r="E153" s="227" t="s">
        <v>62</v>
      </c>
      <c r="F153" s="221">
        <v>2180383</v>
      </c>
      <c r="G153" s="222">
        <v>433744</v>
      </c>
      <c r="H153" s="222">
        <v>167793</v>
      </c>
      <c r="I153" s="222">
        <v>523129</v>
      </c>
      <c r="J153" s="222">
        <v>46562</v>
      </c>
      <c r="K153" s="222">
        <v>322934</v>
      </c>
      <c r="L153" s="222">
        <v>48055</v>
      </c>
      <c r="M153" s="222">
        <v>603654</v>
      </c>
      <c r="N153" s="222">
        <v>34512</v>
      </c>
      <c r="O153" s="221">
        <v>2245311</v>
      </c>
      <c r="P153" s="222">
        <v>475800</v>
      </c>
      <c r="Q153" s="222">
        <v>598184</v>
      </c>
      <c r="R153" s="222">
        <v>175787</v>
      </c>
      <c r="S153" s="222">
        <v>6450</v>
      </c>
      <c r="T153" s="222">
        <v>301626</v>
      </c>
      <c r="U153" s="222">
        <v>61492</v>
      </c>
      <c r="V153" s="222">
        <v>574216</v>
      </c>
      <c r="W153" s="222">
        <v>51756</v>
      </c>
    </row>
    <row r="154" spans="1:23" ht="24.95" customHeight="1" x14ac:dyDescent="0.25">
      <c r="A154" s="227" t="s">
        <v>398</v>
      </c>
      <c r="B154" s="228" t="s">
        <v>371</v>
      </c>
      <c r="C154" s="227" t="s">
        <v>60</v>
      </c>
      <c r="D154" s="227" t="s">
        <v>61</v>
      </c>
      <c r="E154" s="227" t="s">
        <v>62</v>
      </c>
      <c r="F154" s="221">
        <v>257621</v>
      </c>
      <c r="G154" s="222">
        <v>83398</v>
      </c>
      <c r="H154" s="222">
        <v>22706</v>
      </c>
      <c r="I154" s="222">
        <v>56526</v>
      </c>
      <c r="J154" s="222">
        <v>15</v>
      </c>
      <c r="K154" s="222">
        <v>1364</v>
      </c>
      <c r="L154" s="222">
        <v>8</v>
      </c>
      <c r="M154" s="222">
        <v>93542</v>
      </c>
      <c r="N154" s="222">
        <v>62</v>
      </c>
      <c r="O154" s="221">
        <v>24997</v>
      </c>
      <c r="P154" s="222">
        <v>7682</v>
      </c>
      <c r="Q154" s="222">
        <v>13185</v>
      </c>
      <c r="R154" s="222">
        <v>3340</v>
      </c>
      <c r="S154" s="222">
        <v>19</v>
      </c>
      <c r="T154" s="222">
        <v>2</v>
      </c>
      <c r="U154" s="222">
        <v>0</v>
      </c>
      <c r="V154" s="222">
        <v>738</v>
      </c>
      <c r="W154" s="222">
        <v>31</v>
      </c>
    </row>
    <row r="155" spans="1:23" ht="24.95" customHeight="1" x14ac:dyDescent="0.25">
      <c r="A155" s="227" t="s">
        <v>399</v>
      </c>
      <c r="B155" s="228" t="s">
        <v>372</v>
      </c>
      <c r="C155" s="227" t="s">
        <v>60</v>
      </c>
      <c r="D155" s="227" t="s">
        <v>61</v>
      </c>
      <c r="E155" s="227" t="s">
        <v>62</v>
      </c>
      <c r="F155" s="221">
        <v>1902331</v>
      </c>
      <c r="G155" s="222">
        <v>471704</v>
      </c>
      <c r="H155" s="222">
        <v>224346</v>
      </c>
      <c r="I155" s="222">
        <v>277945</v>
      </c>
      <c r="J155" s="222">
        <v>1274</v>
      </c>
      <c r="K155" s="222">
        <v>163237</v>
      </c>
      <c r="L155" s="222">
        <v>21576</v>
      </c>
      <c r="M155" s="222">
        <v>693287</v>
      </c>
      <c r="N155" s="222">
        <v>48962</v>
      </c>
      <c r="O155" s="221">
        <v>1835434</v>
      </c>
      <c r="P155" s="222">
        <v>467592</v>
      </c>
      <c r="Q155" s="222">
        <v>472395</v>
      </c>
      <c r="R155" s="222">
        <v>48854</v>
      </c>
      <c r="S155" s="222">
        <v>1380</v>
      </c>
      <c r="T155" s="222">
        <v>150206</v>
      </c>
      <c r="U155" s="222">
        <v>24914</v>
      </c>
      <c r="V155" s="222">
        <v>629522</v>
      </c>
      <c r="W155" s="222">
        <v>40571</v>
      </c>
    </row>
    <row r="156" spans="1:23" ht="75" customHeight="1" x14ac:dyDescent="0.25">
      <c r="A156" s="396" t="s">
        <v>411</v>
      </c>
      <c r="B156" s="346" t="s">
        <v>598</v>
      </c>
      <c r="C156" s="346" t="s">
        <v>60</v>
      </c>
      <c r="D156" s="346" t="s">
        <v>554</v>
      </c>
      <c r="E156" s="346" t="s">
        <v>293</v>
      </c>
      <c r="F156" s="362">
        <v>32.839603864211497</v>
      </c>
      <c r="G156" s="363">
        <v>30.693069306930905</v>
      </c>
      <c r="H156" s="363">
        <v>29.577464788732499</v>
      </c>
      <c r="I156" s="363">
        <v>32.121212121212203</v>
      </c>
      <c r="J156" s="363">
        <v>23.574144486692099</v>
      </c>
      <c r="K156" s="363">
        <v>35.273972602739498</v>
      </c>
      <c r="L156" s="363">
        <v>39.1666666666666</v>
      </c>
      <c r="M156" s="363">
        <v>35.928143712574801</v>
      </c>
      <c r="N156" s="363">
        <v>36.842105263157698</v>
      </c>
      <c r="O156" s="347">
        <v>28.128575798639101</v>
      </c>
      <c r="P156" s="350">
        <v>29.816513761467711</v>
      </c>
      <c r="Q156" s="350">
        <v>30.263157894736764</v>
      </c>
      <c r="R156" s="350">
        <v>24.444444444444372</v>
      </c>
      <c r="S156" s="350">
        <v>24.999999999999893</v>
      </c>
      <c r="T156" s="350">
        <v>24.374999999999925</v>
      </c>
      <c r="U156" s="350">
        <v>39.259259259259302</v>
      </c>
      <c r="V156" s="350">
        <v>25.615763546798121</v>
      </c>
      <c r="W156" s="350">
        <v>29.50000000000005</v>
      </c>
    </row>
    <row r="157" spans="1:23" ht="24.95" customHeight="1" x14ac:dyDescent="0.25">
      <c r="A157" s="395" t="s">
        <v>524</v>
      </c>
      <c r="B157" s="341" t="s">
        <v>11</v>
      </c>
      <c r="C157" s="341" t="s">
        <v>60</v>
      </c>
      <c r="D157" s="346" t="s">
        <v>554</v>
      </c>
      <c r="E157" s="346" t="s">
        <v>293</v>
      </c>
      <c r="F157" s="362">
        <v>31.769256302307795</v>
      </c>
      <c r="G157" s="363">
        <v>29.4554455445546</v>
      </c>
      <c r="H157" s="363">
        <v>29.577464788732499</v>
      </c>
      <c r="I157" s="363">
        <v>31.515151515151601</v>
      </c>
      <c r="J157" s="363">
        <v>23.193916349809999</v>
      </c>
      <c r="K157" s="363">
        <v>34.589041095890202</v>
      </c>
      <c r="L157" s="363">
        <v>37.5</v>
      </c>
      <c r="M157" s="363">
        <v>33.532934131736504</v>
      </c>
      <c r="N157" s="363">
        <v>35.2226720647772</v>
      </c>
      <c r="O157" s="347">
        <v>26.622639695725425</v>
      </c>
      <c r="P157" s="343">
        <v>28.669724770642041</v>
      </c>
      <c r="Q157" s="343">
        <v>30.263157894736764</v>
      </c>
      <c r="R157" s="343">
        <v>22.222222222222161</v>
      </c>
      <c r="S157" s="343">
        <v>24.499999999999897</v>
      </c>
      <c r="T157" s="343">
        <v>23.749999999999925</v>
      </c>
      <c r="U157" s="343">
        <v>36.296296296296333</v>
      </c>
      <c r="V157" s="343">
        <v>22.660098522167566</v>
      </c>
      <c r="W157" s="343">
        <v>26.00000000000005</v>
      </c>
    </row>
    <row r="158" spans="1:23" ht="24.95" customHeight="1" x14ac:dyDescent="0.25">
      <c r="A158" s="395" t="s">
        <v>413</v>
      </c>
      <c r="B158" s="341" t="s">
        <v>579</v>
      </c>
      <c r="C158" s="341" t="s">
        <v>60</v>
      </c>
      <c r="D158" s="346" t="s">
        <v>554</v>
      </c>
      <c r="E158" s="346" t="s">
        <v>293</v>
      </c>
      <c r="F158" s="362">
        <v>4.9033997700031904</v>
      </c>
      <c r="G158" s="363">
        <v>3.9603960396039799</v>
      </c>
      <c r="H158" s="363">
        <v>4.2253521126760702</v>
      </c>
      <c r="I158" s="363">
        <v>3.03030303030304</v>
      </c>
      <c r="J158" s="363">
        <v>4.1825095057034396</v>
      </c>
      <c r="K158" s="363">
        <v>5.8219178082191503</v>
      </c>
      <c r="L158" s="363">
        <v>7.5</v>
      </c>
      <c r="M158" s="363">
        <v>5.9880239520957899</v>
      </c>
      <c r="N158" s="363">
        <v>6.0728744939270998</v>
      </c>
      <c r="O158" s="347">
        <v>3.8995569445913527</v>
      </c>
      <c r="P158" s="343">
        <v>5.9633027522935418</v>
      </c>
      <c r="Q158" s="374">
        <v>0</v>
      </c>
      <c r="R158" s="343">
        <v>2.7777777777777701</v>
      </c>
      <c r="S158" s="343">
        <v>0.5</v>
      </c>
      <c r="T158" s="343">
        <v>3.124999999999988</v>
      </c>
      <c r="U158" s="343">
        <v>6.6666666666666679</v>
      </c>
      <c r="V158" s="343">
        <v>3.9408866995074003</v>
      </c>
      <c r="W158" s="343">
        <v>5.5000000000000142</v>
      </c>
    </row>
    <row r="159" spans="1:23" ht="24.95" customHeight="1" x14ac:dyDescent="0.25">
      <c r="A159" s="395" t="s">
        <v>749</v>
      </c>
      <c r="B159" s="349" t="s">
        <v>15</v>
      </c>
      <c r="C159" s="341" t="s">
        <v>60</v>
      </c>
      <c r="D159" s="346" t="s">
        <v>554</v>
      </c>
      <c r="E159" s="346" t="s">
        <v>293</v>
      </c>
      <c r="F159" s="360">
        <v>2.6243824352638301</v>
      </c>
      <c r="G159" s="361">
        <v>2.4752475247524899</v>
      </c>
      <c r="H159" s="361">
        <v>2.1126760563380298</v>
      </c>
      <c r="I159" s="361">
        <v>0.60606060606060796</v>
      </c>
      <c r="J159" s="361">
        <v>3.4220532319391794</v>
      </c>
      <c r="K159" s="361">
        <v>3.0821917808219101</v>
      </c>
      <c r="L159" s="361">
        <v>4.1666666666666696</v>
      </c>
      <c r="M159" s="361">
        <v>2.39520958083832</v>
      </c>
      <c r="N159" s="361">
        <v>4.0485829959514001</v>
      </c>
      <c r="O159" s="364">
        <v>1.6794374591445622</v>
      </c>
      <c r="P159" s="365">
        <v>2.5229357798164975</v>
      </c>
      <c r="Q159" s="366">
        <v>0</v>
      </c>
      <c r="R159" s="365">
        <v>0.55555555555555403</v>
      </c>
      <c r="S159" s="366">
        <v>0</v>
      </c>
      <c r="T159" s="365">
        <v>2.187499999999992</v>
      </c>
      <c r="U159" s="365">
        <v>2.9629629629629641</v>
      </c>
      <c r="V159" s="365">
        <v>0.49261083743842504</v>
      </c>
      <c r="W159" s="365">
        <v>3.5000000000000089</v>
      </c>
    </row>
    <row r="160" spans="1:23" ht="24.95" customHeight="1" x14ac:dyDescent="0.25">
      <c r="A160" s="395" t="s">
        <v>750</v>
      </c>
      <c r="B160" s="349" t="s">
        <v>21</v>
      </c>
      <c r="C160" s="341" t="s">
        <v>60</v>
      </c>
      <c r="D160" s="346" t="s">
        <v>554</v>
      </c>
      <c r="E160" s="346" t="s">
        <v>293</v>
      </c>
      <c r="F160" s="360">
        <v>1.9364019288812997</v>
      </c>
      <c r="G160" s="361">
        <v>1.2376237623762401</v>
      </c>
      <c r="H160" s="361">
        <v>3.5211267605633894</v>
      </c>
      <c r="I160" s="361">
        <v>2.4242424242424301</v>
      </c>
      <c r="J160" s="361">
        <v>0.76045627376426195</v>
      </c>
      <c r="K160" s="361">
        <v>2.3972602739725901</v>
      </c>
      <c r="L160" s="361">
        <v>1.6666666666666701</v>
      </c>
      <c r="M160" s="361">
        <v>1.79640718562874</v>
      </c>
      <c r="N160" s="361">
        <v>2.0242914979757001</v>
      </c>
      <c r="O160" s="364">
        <v>1.2277749927932931</v>
      </c>
      <c r="P160" s="365">
        <v>2.752293577981634</v>
      </c>
      <c r="Q160" s="366">
        <v>0</v>
      </c>
      <c r="R160" s="365">
        <v>1.1111111111111081</v>
      </c>
      <c r="S160" s="366">
        <v>0</v>
      </c>
      <c r="T160" s="365">
        <v>0.31249999999999878</v>
      </c>
      <c r="U160" s="365">
        <v>2.2222222222222232</v>
      </c>
      <c r="V160" s="365">
        <v>0.98522167487685008</v>
      </c>
      <c r="W160" s="366">
        <v>0</v>
      </c>
    </row>
    <row r="161" spans="1:23" ht="24.95" customHeight="1" x14ac:dyDescent="0.25">
      <c r="A161" s="395" t="s">
        <v>751</v>
      </c>
      <c r="B161" s="349" t="s">
        <v>23</v>
      </c>
      <c r="C161" s="341" t="s">
        <v>60</v>
      </c>
      <c r="D161" s="346" t="s">
        <v>554</v>
      </c>
      <c r="E161" s="346" t="s">
        <v>293</v>
      </c>
      <c r="F161" s="360">
        <v>0.65959461066286396</v>
      </c>
      <c r="G161" s="361">
        <v>0.49504950495049699</v>
      </c>
      <c r="H161" s="361">
        <v>1.40845070422536</v>
      </c>
      <c r="I161" s="361">
        <v>0.60606060606060796</v>
      </c>
      <c r="J161" s="378">
        <v>0</v>
      </c>
      <c r="K161" s="361">
        <v>1.02739726027397</v>
      </c>
      <c r="L161" s="378">
        <v>0</v>
      </c>
      <c r="M161" s="361">
        <v>0.59880239520957901</v>
      </c>
      <c r="N161" s="361">
        <v>0.80971659919028016</v>
      </c>
      <c r="O161" s="364">
        <v>0.95447627602608409</v>
      </c>
      <c r="P161" s="365">
        <v>2.5229357798164975</v>
      </c>
      <c r="Q161" s="366">
        <v>0</v>
      </c>
      <c r="R161" s="365">
        <v>1.1111111111111081</v>
      </c>
      <c r="S161" s="366">
        <v>0</v>
      </c>
      <c r="T161" s="365">
        <v>0.62499999999999756</v>
      </c>
      <c r="U161" s="366">
        <v>0</v>
      </c>
      <c r="V161" s="366">
        <v>0</v>
      </c>
      <c r="W161" s="365">
        <v>0.50000000000000122</v>
      </c>
    </row>
    <row r="162" spans="1:23" ht="24.95" customHeight="1" x14ac:dyDescent="0.25">
      <c r="A162" s="395" t="s">
        <v>752</v>
      </c>
      <c r="B162" s="349" t="s">
        <v>378</v>
      </c>
      <c r="C162" s="341" t="s">
        <v>60</v>
      </c>
      <c r="D162" s="346" t="s">
        <v>554</v>
      </c>
      <c r="E162" s="346" t="s">
        <v>293</v>
      </c>
      <c r="F162" s="360">
        <v>1.7823474367840499</v>
      </c>
      <c r="G162" s="361">
        <v>1.7326732673267402</v>
      </c>
      <c r="H162" s="361">
        <v>1.40845070422536</v>
      </c>
      <c r="I162" s="361">
        <v>1.2121212121212199</v>
      </c>
      <c r="J162" s="361">
        <v>1.5209125475285199</v>
      </c>
      <c r="K162" s="361">
        <v>2.3972602739725901</v>
      </c>
      <c r="L162" s="361">
        <v>2.5</v>
      </c>
      <c r="M162" s="361">
        <v>1.79640718562874</v>
      </c>
      <c r="N162" s="361">
        <v>0.80971659919028016</v>
      </c>
      <c r="O162" s="364">
        <v>1.4570119122856209</v>
      </c>
      <c r="P162" s="365">
        <v>2.5229357798164975</v>
      </c>
      <c r="Q162" s="366">
        <v>0</v>
      </c>
      <c r="R162" s="365">
        <v>0.55555555555555403</v>
      </c>
      <c r="S162" s="365">
        <v>0.5</v>
      </c>
      <c r="T162" s="365">
        <v>0.93749999999999634</v>
      </c>
      <c r="U162" s="365">
        <v>1.4814814814814821</v>
      </c>
      <c r="V162" s="365">
        <v>2.463054187192125</v>
      </c>
      <c r="W162" s="365">
        <v>1.5000000000000038</v>
      </c>
    </row>
    <row r="163" spans="1:23" ht="50.1" customHeight="1" x14ac:dyDescent="0.25">
      <c r="A163" s="225" t="s">
        <v>753</v>
      </c>
      <c r="B163" s="225" t="s">
        <v>383</v>
      </c>
      <c r="C163" s="225" t="s">
        <v>131</v>
      </c>
      <c r="D163" s="225" t="s">
        <v>61</v>
      </c>
      <c r="E163" s="225" t="s">
        <v>62</v>
      </c>
      <c r="F163" s="223">
        <f>F164+F169+F170</f>
        <v>51315717</v>
      </c>
      <c r="G163" s="224">
        <f t="shared" ref="G163:P163" si="64">G164+G169+G170</f>
        <v>15295887</v>
      </c>
      <c r="H163" s="224">
        <f t="shared" si="64"/>
        <v>7673165</v>
      </c>
      <c r="I163" s="224">
        <f t="shared" si="64"/>
        <v>10573448</v>
      </c>
      <c r="J163" s="224">
        <f t="shared" si="64"/>
        <v>400342</v>
      </c>
      <c r="K163" s="224">
        <f t="shared" si="64"/>
        <v>4102228</v>
      </c>
      <c r="L163" s="224">
        <f t="shared" si="64"/>
        <v>2863678</v>
      </c>
      <c r="M163" s="224">
        <f t="shared" si="64"/>
        <v>9100468</v>
      </c>
      <c r="N163" s="224">
        <f t="shared" si="64"/>
        <v>1306501</v>
      </c>
      <c r="O163" s="223">
        <f t="shared" si="64"/>
        <v>57687703</v>
      </c>
      <c r="P163" s="224">
        <f t="shared" si="64"/>
        <v>18925614</v>
      </c>
      <c r="Q163" s="224">
        <f>Q164+Q169+Q170</f>
        <v>12576484</v>
      </c>
      <c r="R163" s="224">
        <f t="shared" ref="R163" si="65">R164+R169+R170</f>
        <v>3826502</v>
      </c>
      <c r="S163" s="224">
        <f t="shared" ref="S163" si="66">S164+S169+S170</f>
        <v>193257</v>
      </c>
      <c r="T163" s="224">
        <f t="shared" ref="T163" si="67">T164+T169+T170</f>
        <v>4981667</v>
      </c>
      <c r="U163" s="224">
        <f t="shared" ref="U163" si="68">U164+U169+U170</f>
        <v>3188143</v>
      </c>
      <c r="V163" s="224">
        <f t="shared" ref="V163" si="69">V164+V169+V170</f>
        <v>12309282</v>
      </c>
      <c r="W163" s="224">
        <f t="shared" ref="W163" si="70">W164+W169+W170</f>
        <v>1686754</v>
      </c>
    </row>
    <row r="164" spans="1:23" ht="24.95" customHeight="1" x14ac:dyDescent="0.25">
      <c r="A164" s="227" t="s">
        <v>525</v>
      </c>
      <c r="B164" s="228" t="s">
        <v>15</v>
      </c>
      <c r="C164" s="227" t="s">
        <v>131</v>
      </c>
      <c r="D164" s="227" t="s">
        <v>61</v>
      </c>
      <c r="E164" s="227" t="s">
        <v>62</v>
      </c>
      <c r="F164" s="221">
        <v>31566667</v>
      </c>
      <c r="G164" s="222">
        <v>10341097</v>
      </c>
      <c r="H164" s="222">
        <v>3131354</v>
      </c>
      <c r="I164" s="222">
        <v>8278317</v>
      </c>
      <c r="J164" s="222">
        <v>286698</v>
      </c>
      <c r="K164" s="222">
        <v>2060760</v>
      </c>
      <c r="L164" s="222">
        <v>304210</v>
      </c>
      <c r="M164" s="222">
        <v>6939928</v>
      </c>
      <c r="N164" s="222">
        <v>224303</v>
      </c>
      <c r="O164" s="221">
        <v>33780777</v>
      </c>
      <c r="P164" s="222">
        <v>12810423</v>
      </c>
      <c r="Q164" s="222">
        <v>6964054</v>
      </c>
      <c r="R164" s="222">
        <v>1057568</v>
      </c>
      <c r="S164" s="222">
        <v>65090</v>
      </c>
      <c r="T164" s="222">
        <v>2395687</v>
      </c>
      <c r="U164" s="222">
        <v>342810</v>
      </c>
      <c r="V164" s="222">
        <v>9832035</v>
      </c>
      <c r="W164" s="222">
        <v>313110</v>
      </c>
    </row>
    <row r="165" spans="1:23" ht="50.1" customHeight="1" x14ac:dyDescent="0.25">
      <c r="A165" s="227" t="s">
        <v>754</v>
      </c>
      <c r="B165" s="228" t="s">
        <v>368</v>
      </c>
      <c r="C165" s="227" t="s">
        <v>131</v>
      </c>
      <c r="D165" s="227" t="s">
        <v>61</v>
      </c>
      <c r="E165" s="227" t="s">
        <v>62</v>
      </c>
      <c r="F165" s="221">
        <v>14334632</v>
      </c>
      <c r="G165" s="222">
        <v>3514127</v>
      </c>
      <c r="H165" s="222">
        <v>552351</v>
      </c>
      <c r="I165" s="222">
        <v>5440454</v>
      </c>
      <c r="J165" s="222">
        <v>4133</v>
      </c>
      <c r="K165" s="222">
        <v>786282</v>
      </c>
      <c r="L165" s="222">
        <v>2396</v>
      </c>
      <c r="M165" s="222">
        <v>4033988</v>
      </c>
      <c r="N165" s="222">
        <v>901</v>
      </c>
      <c r="O165" s="221">
        <v>13968633</v>
      </c>
      <c r="P165" s="222">
        <v>5273753</v>
      </c>
      <c r="Q165" s="222">
        <v>826117</v>
      </c>
      <c r="R165" s="222">
        <v>386977</v>
      </c>
      <c r="S165" s="222">
        <v>3812</v>
      </c>
      <c r="T165" s="222">
        <v>519400</v>
      </c>
      <c r="U165" s="222">
        <v>1646</v>
      </c>
      <c r="V165" s="222">
        <v>6954513</v>
      </c>
      <c r="W165" s="222">
        <v>2415</v>
      </c>
    </row>
    <row r="166" spans="1:23" ht="50.1" customHeight="1" x14ac:dyDescent="0.25">
      <c r="A166" s="227" t="s">
        <v>755</v>
      </c>
      <c r="B166" s="228" t="s">
        <v>370</v>
      </c>
      <c r="C166" s="227" t="s">
        <v>131</v>
      </c>
      <c r="D166" s="227" t="s">
        <v>61</v>
      </c>
      <c r="E166" s="227" t="s">
        <v>62</v>
      </c>
      <c r="F166" s="221">
        <v>5971737</v>
      </c>
      <c r="G166" s="222">
        <v>909119</v>
      </c>
      <c r="H166" s="222">
        <v>634476</v>
      </c>
      <c r="I166" s="222">
        <v>1620777</v>
      </c>
      <c r="J166" s="222">
        <v>280102</v>
      </c>
      <c r="K166" s="222">
        <v>826885</v>
      </c>
      <c r="L166" s="222">
        <v>220730</v>
      </c>
      <c r="M166" s="222">
        <v>1364089</v>
      </c>
      <c r="N166" s="222">
        <v>115559</v>
      </c>
      <c r="O166" s="221">
        <v>8773336</v>
      </c>
      <c r="P166" s="222">
        <v>1460901</v>
      </c>
      <c r="Q166" s="222">
        <v>3244112</v>
      </c>
      <c r="R166" s="222">
        <v>509410</v>
      </c>
      <c r="S166" s="222">
        <v>59896</v>
      </c>
      <c r="T166" s="222">
        <v>1518618</v>
      </c>
      <c r="U166" s="222">
        <v>267798</v>
      </c>
      <c r="V166" s="222">
        <v>1498699</v>
      </c>
      <c r="W166" s="222">
        <v>213902</v>
      </c>
    </row>
    <row r="167" spans="1:23" ht="24.95" customHeight="1" x14ac:dyDescent="0.25">
      <c r="A167" s="227" t="s">
        <v>756</v>
      </c>
      <c r="B167" s="228" t="s">
        <v>371</v>
      </c>
      <c r="C167" s="227" t="s">
        <v>131</v>
      </c>
      <c r="D167" s="227" t="s">
        <v>61</v>
      </c>
      <c r="E167" s="227" t="s">
        <v>62</v>
      </c>
      <c r="F167" s="221">
        <v>3495115</v>
      </c>
      <c r="G167" s="222">
        <v>2171123</v>
      </c>
      <c r="H167" s="222">
        <v>719863</v>
      </c>
      <c r="I167" s="222">
        <v>154239</v>
      </c>
      <c r="J167" s="222">
        <v>30</v>
      </c>
      <c r="K167" s="222">
        <v>16630</v>
      </c>
      <c r="L167" s="222">
        <v>167</v>
      </c>
      <c r="M167" s="222">
        <v>432948</v>
      </c>
      <c r="N167" s="222">
        <v>115</v>
      </c>
      <c r="O167" s="221">
        <v>2617917</v>
      </c>
      <c r="P167" s="222">
        <v>2108008</v>
      </c>
      <c r="Q167" s="222">
        <v>273292</v>
      </c>
      <c r="R167" s="222">
        <v>17019</v>
      </c>
      <c r="S167" s="222">
        <v>33</v>
      </c>
      <c r="T167" s="222">
        <v>2733</v>
      </c>
      <c r="U167" s="222">
        <v>0</v>
      </c>
      <c r="V167" s="222">
        <v>216754</v>
      </c>
      <c r="W167" s="222">
        <v>78</v>
      </c>
    </row>
    <row r="168" spans="1:23" ht="24.95" customHeight="1" x14ac:dyDescent="0.25">
      <c r="A168" s="227" t="s">
        <v>757</v>
      </c>
      <c r="B168" s="228" t="s">
        <v>372</v>
      </c>
      <c r="C168" s="227" t="s">
        <v>131</v>
      </c>
      <c r="D168" s="227" t="s">
        <v>61</v>
      </c>
      <c r="E168" s="227" t="s">
        <v>62</v>
      </c>
      <c r="F168" s="221">
        <v>7765183</v>
      </c>
      <c r="G168" s="222">
        <v>3746728</v>
      </c>
      <c r="H168" s="222">
        <v>1224664</v>
      </c>
      <c r="I168" s="222">
        <v>1062847</v>
      </c>
      <c r="J168" s="222">
        <v>2433</v>
      </c>
      <c r="K168" s="222">
        <v>430963</v>
      </c>
      <c r="L168" s="222">
        <v>80917</v>
      </c>
      <c r="M168" s="222">
        <v>1108903</v>
      </c>
      <c r="N168" s="222">
        <v>107728</v>
      </c>
      <c r="O168" s="221">
        <v>8420891</v>
      </c>
      <c r="P168" s="222">
        <v>3967761</v>
      </c>
      <c r="Q168" s="222">
        <v>2620533</v>
      </c>
      <c r="R168" s="222">
        <v>144162</v>
      </c>
      <c r="S168" s="222">
        <v>1349</v>
      </c>
      <c r="T168" s="222">
        <v>354936</v>
      </c>
      <c r="U168" s="222">
        <v>73366</v>
      </c>
      <c r="V168" s="222">
        <v>1162069</v>
      </c>
      <c r="W168" s="222">
        <v>96715</v>
      </c>
    </row>
    <row r="169" spans="1:23" ht="24.95" customHeight="1" x14ac:dyDescent="0.25">
      <c r="A169" s="227" t="s">
        <v>758</v>
      </c>
      <c r="B169" s="228" t="s">
        <v>25</v>
      </c>
      <c r="C169" s="227" t="s">
        <v>131</v>
      </c>
      <c r="D169" s="227" t="s">
        <v>61</v>
      </c>
      <c r="E169" s="227" t="s">
        <v>62</v>
      </c>
      <c r="F169" s="221">
        <v>466325</v>
      </c>
      <c r="G169" s="222">
        <v>26165</v>
      </c>
      <c r="H169" s="222">
        <v>31484</v>
      </c>
      <c r="I169" s="222">
        <v>28477</v>
      </c>
      <c r="J169" s="222">
        <v>21654</v>
      </c>
      <c r="K169" s="222">
        <v>151302</v>
      </c>
      <c r="L169" s="222">
        <v>49362</v>
      </c>
      <c r="M169" s="222">
        <v>143428</v>
      </c>
      <c r="N169" s="222">
        <v>14453</v>
      </c>
      <c r="O169" s="221">
        <v>546069</v>
      </c>
      <c r="P169" s="222">
        <v>37407</v>
      </c>
      <c r="Q169" s="222">
        <v>40047</v>
      </c>
      <c r="R169" s="222">
        <v>35760</v>
      </c>
      <c r="S169" s="222">
        <v>23032</v>
      </c>
      <c r="T169" s="222">
        <v>188846</v>
      </c>
      <c r="U169" s="222">
        <v>53944</v>
      </c>
      <c r="V169" s="222">
        <v>147435</v>
      </c>
      <c r="W169" s="222">
        <v>19598</v>
      </c>
    </row>
    <row r="170" spans="1:23" ht="24.95" customHeight="1" x14ac:dyDescent="0.25">
      <c r="A170" s="227" t="s">
        <v>759</v>
      </c>
      <c r="B170" s="228" t="s">
        <v>378</v>
      </c>
      <c r="C170" s="227" t="s">
        <v>131</v>
      </c>
      <c r="D170" s="227" t="s">
        <v>61</v>
      </c>
      <c r="E170" s="227" t="s">
        <v>62</v>
      </c>
      <c r="F170" s="221">
        <v>19282725</v>
      </c>
      <c r="G170" s="222">
        <v>4928625</v>
      </c>
      <c r="H170" s="222">
        <v>4510327</v>
      </c>
      <c r="I170" s="222">
        <v>2266654</v>
      </c>
      <c r="J170" s="222">
        <v>91990</v>
      </c>
      <c r="K170" s="222">
        <v>1890166</v>
      </c>
      <c r="L170" s="222">
        <v>2510106</v>
      </c>
      <c r="M170" s="222">
        <v>2017112</v>
      </c>
      <c r="N170" s="222">
        <v>1067745</v>
      </c>
      <c r="O170" s="221">
        <v>23360857</v>
      </c>
      <c r="P170" s="222">
        <v>6077784</v>
      </c>
      <c r="Q170" s="222">
        <v>5572383</v>
      </c>
      <c r="R170" s="222">
        <v>2733174</v>
      </c>
      <c r="S170" s="222">
        <v>105135</v>
      </c>
      <c r="T170" s="222">
        <v>2397134</v>
      </c>
      <c r="U170" s="222">
        <v>2791389</v>
      </c>
      <c r="V170" s="222">
        <v>2329812</v>
      </c>
      <c r="W170" s="222">
        <v>1354046</v>
      </c>
    </row>
    <row r="171" spans="1:23" ht="50.1" customHeight="1" x14ac:dyDescent="0.25">
      <c r="A171" s="225" t="s">
        <v>526</v>
      </c>
      <c r="B171" s="225" t="s">
        <v>384</v>
      </c>
      <c r="C171" s="225" t="s">
        <v>131</v>
      </c>
      <c r="D171" s="225" t="s">
        <v>61</v>
      </c>
      <c r="E171" s="225" t="s">
        <v>62</v>
      </c>
      <c r="F171" s="223">
        <v>11606597</v>
      </c>
      <c r="G171" s="224">
        <v>6941267</v>
      </c>
      <c r="H171" s="224">
        <v>991710</v>
      </c>
      <c r="I171" s="224">
        <v>65469</v>
      </c>
      <c r="J171" s="224">
        <v>0</v>
      </c>
      <c r="K171" s="224">
        <v>316591</v>
      </c>
      <c r="L171" s="224">
        <v>0</v>
      </c>
      <c r="M171" s="224">
        <v>3287864</v>
      </c>
      <c r="N171" s="224">
        <v>3696</v>
      </c>
      <c r="O171" s="223">
        <v>13514479</v>
      </c>
      <c r="P171" s="224">
        <v>9274601</v>
      </c>
      <c r="Q171" s="224">
        <v>676137</v>
      </c>
      <c r="R171" s="224">
        <v>3386</v>
      </c>
      <c r="S171" s="224">
        <v>0</v>
      </c>
      <c r="T171" s="224">
        <v>602747</v>
      </c>
      <c r="U171" s="224">
        <v>2</v>
      </c>
      <c r="V171" s="224">
        <v>2951116</v>
      </c>
      <c r="W171" s="224">
        <v>6490</v>
      </c>
    </row>
    <row r="172" spans="1:23" ht="50.1" customHeight="1" x14ac:dyDescent="0.25">
      <c r="A172" s="227" t="s">
        <v>760</v>
      </c>
      <c r="B172" s="228" t="s">
        <v>368</v>
      </c>
      <c r="C172" s="227" t="s">
        <v>131</v>
      </c>
      <c r="D172" s="227" t="s">
        <v>61</v>
      </c>
      <c r="E172" s="227" t="s">
        <v>62</v>
      </c>
      <c r="F172" s="221">
        <v>5816908</v>
      </c>
      <c r="G172" s="222">
        <v>2300149</v>
      </c>
      <c r="H172" s="222">
        <v>106701</v>
      </c>
      <c r="I172" s="222">
        <v>53368</v>
      </c>
      <c r="J172" s="222">
        <v>0</v>
      </c>
      <c r="K172" s="222">
        <v>211176</v>
      </c>
      <c r="L172" s="222">
        <v>0</v>
      </c>
      <c r="M172" s="222">
        <v>3145513</v>
      </c>
      <c r="N172" s="222">
        <v>1</v>
      </c>
      <c r="O172" s="221">
        <v>7618049</v>
      </c>
      <c r="P172" s="222">
        <v>4225691</v>
      </c>
      <c r="Q172" s="222">
        <v>319886</v>
      </c>
      <c r="R172" s="222">
        <v>0</v>
      </c>
      <c r="S172" s="222">
        <v>0</v>
      </c>
      <c r="T172" s="222">
        <v>319726</v>
      </c>
      <c r="U172" s="222">
        <v>0</v>
      </c>
      <c r="V172" s="222">
        <v>2752746</v>
      </c>
      <c r="W172" s="222">
        <v>0</v>
      </c>
    </row>
    <row r="173" spans="1:23" ht="50.1" customHeight="1" x14ac:dyDescent="0.25">
      <c r="A173" s="227" t="s">
        <v>761</v>
      </c>
      <c r="B173" s="228" t="s">
        <v>370</v>
      </c>
      <c r="C173" s="227" t="s">
        <v>131</v>
      </c>
      <c r="D173" s="227" t="s">
        <v>61</v>
      </c>
      <c r="E173" s="227" t="s">
        <v>62</v>
      </c>
      <c r="F173" s="221">
        <v>377779</v>
      </c>
      <c r="G173" s="222">
        <v>240901</v>
      </c>
      <c r="H173" s="222">
        <v>46794</v>
      </c>
      <c r="I173" s="222">
        <v>6373</v>
      </c>
      <c r="J173" s="222">
        <v>0</v>
      </c>
      <c r="K173" s="222">
        <v>82248</v>
      </c>
      <c r="L173" s="222">
        <v>0</v>
      </c>
      <c r="M173" s="222">
        <v>0</v>
      </c>
      <c r="N173" s="222">
        <v>1463</v>
      </c>
      <c r="O173" s="221">
        <v>884579</v>
      </c>
      <c r="P173" s="222">
        <v>533674</v>
      </c>
      <c r="Q173" s="222">
        <v>70801</v>
      </c>
      <c r="R173" s="222">
        <v>1223</v>
      </c>
      <c r="S173" s="222">
        <v>0</v>
      </c>
      <c r="T173" s="222">
        <v>274604</v>
      </c>
      <c r="U173" s="222">
        <v>0</v>
      </c>
      <c r="V173" s="222">
        <v>0</v>
      </c>
      <c r="W173" s="222">
        <v>4277</v>
      </c>
    </row>
    <row r="174" spans="1:23" ht="24.95" customHeight="1" x14ac:dyDescent="0.25">
      <c r="A174" s="227" t="s">
        <v>762</v>
      </c>
      <c r="B174" s="228" t="s">
        <v>371</v>
      </c>
      <c r="C174" s="227" t="s">
        <v>131</v>
      </c>
      <c r="D174" s="227" t="s">
        <v>61</v>
      </c>
      <c r="E174" s="227" t="s">
        <v>62</v>
      </c>
      <c r="F174" s="221">
        <v>2732688</v>
      </c>
      <c r="G174" s="222">
        <v>1938929</v>
      </c>
      <c r="H174" s="222">
        <v>644050</v>
      </c>
      <c r="I174" s="222">
        <v>0</v>
      </c>
      <c r="J174" s="222">
        <v>0</v>
      </c>
      <c r="K174" s="222">
        <v>11184</v>
      </c>
      <c r="L174" s="222">
        <v>0</v>
      </c>
      <c r="M174" s="222">
        <v>138525</v>
      </c>
      <c r="N174" s="222">
        <v>0</v>
      </c>
      <c r="O174" s="221">
        <v>2535283</v>
      </c>
      <c r="P174" s="222">
        <v>2080668</v>
      </c>
      <c r="Q174" s="222">
        <v>253521</v>
      </c>
      <c r="R174" s="222">
        <v>0</v>
      </c>
      <c r="S174" s="222">
        <v>0</v>
      </c>
      <c r="T174" s="222">
        <v>2724</v>
      </c>
      <c r="U174" s="222">
        <v>0</v>
      </c>
      <c r="V174" s="222">
        <v>198370</v>
      </c>
      <c r="W174" s="222">
        <v>0</v>
      </c>
    </row>
    <row r="175" spans="1:23" ht="24.95" customHeight="1" x14ac:dyDescent="0.25">
      <c r="A175" s="227" t="s">
        <v>763</v>
      </c>
      <c r="B175" s="228" t="s">
        <v>372</v>
      </c>
      <c r="C175" s="227" t="s">
        <v>131</v>
      </c>
      <c r="D175" s="227" t="s">
        <v>61</v>
      </c>
      <c r="E175" s="227" t="s">
        <v>62</v>
      </c>
      <c r="F175" s="221">
        <v>2679222</v>
      </c>
      <c r="G175" s="222">
        <v>2461288</v>
      </c>
      <c r="H175" s="222">
        <v>194165</v>
      </c>
      <c r="I175" s="222">
        <v>5728</v>
      </c>
      <c r="J175" s="222">
        <v>0</v>
      </c>
      <c r="K175" s="222">
        <v>11983</v>
      </c>
      <c r="L175" s="222">
        <v>0</v>
      </c>
      <c r="M175" s="222">
        <v>3826</v>
      </c>
      <c r="N175" s="222">
        <v>2232</v>
      </c>
      <c r="O175" s="221">
        <v>2476568</v>
      </c>
      <c r="P175" s="222">
        <v>2434568</v>
      </c>
      <c r="Q175" s="222">
        <v>31929</v>
      </c>
      <c r="R175" s="222">
        <v>2163</v>
      </c>
      <c r="S175" s="222">
        <v>0</v>
      </c>
      <c r="T175" s="222">
        <v>5693</v>
      </c>
      <c r="U175" s="222">
        <v>2</v>
      </c>
      <c r="V175" s="222">
        <v>0</v>
      </c>
      <c r="W175" s="222">
        <v>2213</v>
      </c>
    </row>
    <row r="176" spans="1:23" ht="50.1" customHeight="1" x14ac:dyDescent="0.25">
      <c r="A176" s="225" t="s">
        <v>764</v>
      </c>
      <c r="B176" s="225" t="s">
        <v>386</v>
      </c>
      <c r="C176" s="225" t="s">
        <v>131</v>
      </c>
      <c r="D176" s="225" t="s">
        <v>61</v>
      </c>
      <c r="E176" s="225" t="s">
        <v>62</v>
      </c>
      <c r="F176" s="223">
        <v>19960070</v>
      </c>
      <c r="G176" s="224">
        <v>3399830</v>
      </c>
      <c r="H176" s="224">
        <v>2139644</v>
      </c>
      <c r="I176" s="224">
        <v>8212848</v>
      </c>
      <c r="J176" s="224">
        <v>286698</v>
      </c>
      <c r="K176" s="224">
        <v>1744169</v>
      </c>
      <c r="L176" s="224">
        <v>304210</v>
      </c>
      <c r="M176" s="224">
        <v>3652064</v>
      </c>
      <c r="N176" s="224">
        <v>220607</v>
      </c>
      <c r="O176" s="223">
        <v>20266298</v>
      </c>
      <c r="P176" s="224">
        <v>3535822</v>
      </c>
      <c r="Q176" s="224">
        <v>6287917</v>
      </c>
      <c r="R176" s="224">
        <v>1054182</v>
      </c>
      <c r="S176" s="224">
        <v>65090</v>
      </c>
      <c r="T176" s="224">
        <v>1792940</v>
      </c>
      <c r="U176" s="224">
        <v>342808</v>
      </c>
      <c r="V176" s="224">
        <v>6880919</v>
      </c>
      <c r="W176" s="224">
        <v>306620</v>
      </c>
    </row>
    <row r="177" spans="1:23" ht="50.1" customHeight="1" x14ac:dyDescent="0.25">
      <c r="A177" s="227" t="s">
        <v>599</v>
      </c>
      <c r="B177" s="228" t="s">
        <v>368</v>
      </c>
      <c r="C177" s="227" t="s">
        <v>131</v>
      </c>
      <c r="D177" s="227" t="s">
        <v>61</v>
      </c>
      <c r="E177" s="227" t="s">
        <v>62</v>
      </c>
      <c r="F177" s="221">
        <v>8517724</v>
      </c>
      <c r="G177" s="222">
        <v>1213978</v>
      </c>
      <c r="H177" s="222">
        <v>445650</v>
      </c>
      <c r="I177" s="222">
        <v>5387086</v>
      </c>
      <c r="J177" s="222">
        <v>4133</v>
      </c>
      <c r="K177" s="222">
        <v>575106</v>
      </c>
      <c r="L177" s="222">
        <v>2396</v>
      </c>
      <c r="M177" s="222">
        <v>888475</v>
      </c>
      <c r="N177" s="222">
        <v>900</v>
      </c>
      <c r="O177" s="221">
        <v>6350584</v>
      </c>
      <c r="P177" s="222">
        <v>1048062</v>
      </c>
      <c r="Q177" s="222">
        <v>506231</v>
      </c>
      <c r="R177" s="222">
        <v>386977</v>
      </c>
      <c r="S177" s="222">
        <v>3812</v>
      </c>
      <c r="T177" s="222">
        <v>199674</v>
      </c>
      <c r="U177" s="222">
        <v>1646</v>
      </c>
      <c r="V177" s="222">
        <v>4201767</v>
      </c>
      <c r="W177" s="222">
        <v>2415</v>
      </c>
    </row>
    <row r="178" spans="1:23" ht="49.5" customHeight="1" x14ac:dyDescent="0.25">
      <c r="A178" s="227" t="s">
        <v>600</v>
      </c>
      <c r="B178" s="228" t="s">
        <v>370</v>
      </c>
      <c r="C178" s="227" t="s">
        <v>131</v>
      </c>
      <c r="D178" s="227" t="s">
        <v>61</v>
      </c>
      <c r="E178" s="227" t="s">
        <v>62</v>
      </c>
      <c r="F178" s="221">
        <v>5593958</v>
      </c>
      <c r="G178" s="222">
        <v>668218</v>
      </c>
      <c r="H178" s="222">
        <v>587682</v>
      </c>
      <c r="I178" s="222">
        <v>1614404</v>
      </c>
      <c r="J178" s="222">
        <v>280102</v>
      </c>
      <c r="K178" s="222">
        <v>744637</v>
      </c>
      <c r="L178" s="222">
        <v>220730</v>
      </c>
      <c r="M178" s="222">
        <v>1364089</v>
      </c>
      <c r="N178" s="222">
        <v>114096</v>
      </c>
      <c r="O178" s="221">
        <v>7888757</v>
      </c>
      <c r="P178" s="222">
        <v>927227</v>
      </c>
      <c r="Q178" s="222">
        <v>3173311</v>
      </c>
      <c r="R178" s="222">
        <v>508187</v>
      </c>
      <c r="S178" s="222">
        <v>59896</v>
      </c>
      <c r="T178" s="222">
        <v>1244014</v>
      </c>
      <c r="U178" s="222">
        <v>267798</v>
      </c>
      <c r="V178" s="222">
        <v>1498699</v>
      </c>
      <c r="W178" s="222">
        <v>209625</v>
      </c>
    </row>
    <row r="179" spans="1:23" ht="24.95" customHeight="1" x14ac:dyDescent="0.25">
      <c r="A179" s="227" t="s">
        <v>765</v>
      </c>
      <c r="B179" s="228" t="s">
        <v>371</v>
      </c>
      <c r="C179" s="227" t="s">
        <v>131</v>
      </c>
      <c r="D179" s="227" t="s">
        <v>61</v>
      </c>
      <c r="E179" s="227" t="s">
        <v>62</v>
      </c>
      <c r="F179" s="221">
        <v>762427</v>
      </c>
      <c r="G179" s="222">
        <v>232194</v>
      </c>
      <c r="H179" s="222">
        <v>75813</v>
      </c>
      <c r="I179" s="222">
        <v>154239</v>
      </c>
      <c r="J179" s="222">
        <v>30</v>
      </c>
      <c r="K179" s="222">
        <v>5446</v>
      </c>
      <c r="L179" s="222">
        <v>167</v>
      </c>
      <c r="M179" s="222">
        <v>294423</v>
      </c>
      <c r="N179" s="222">
        <v>115</v>
      </c>
      <c r="O179" s="221">
        <v>82634</v>
      </c>
      <c r="P179" s="222">
        <v>27340</v>
      </c>
      <c r="Q179" s="222">
        <v>19771</v>
      </c>
      <c r="R179" s="222">
        <v>17019</v>
      </c>
      <c r="S179" s="222">
        <v>33</v>
      </c>
      <c r="T179" s="222">
        <v>9</v>
      </c>
      <c r="U179" s="222">
        <v>0</v>
      </c>
      <c r="V179" s="222">
        <v>18384</v>
      </c>
      <c r="W179" s="222">
        <v>78</v>
      </c>
    </row>
    <row r="180" spans="1:23" ht="24.95" customHeight="1" x14ac:dyDescent="0.25">
      <c r="A180" s="227" t="s">
        <v>766</v>
      </c>
      <c r="B180" s="228" t="s">
        <v>372</v>
      </c>
      <c r="C180" s="227" t="s">
        <v>131</v>
      </c>
      <c r="D180" s="227" t="s">
        <v>61</v>
      </c>
      <c r="E180" s="227" t="s">
        <v>62</v>
      </c>
      <c r="F180" s="221">
        <v>5085961</v>
      </c>
      <c r="G180" s="222">
        <v>1285440</v>
      </c>
      <c r="H180" s="222">
        <v>1030499</v>
      </c>
      <c r="I180" s="222">
        <v>1057119</v>
      </c>
      <c r="J180" s="222">
        <v>2433</v>
      </c>
      <c r="K180" s="222">
        <v>418980</v>
      </c>
      <c r="L180" s="222">
        <v>80917</v>
      </c>
      <c r="M180" s="222">
        <v>1105077</v>
      </c>
      <c r="N180" s="222">
        <v>105496</v>
      </c>
      <c r="O180" s="221">
        <v>5944323</v>
      </c>
      <c r="P180" s="222">
        <v>1533193</v>
      </c>
      <c r="Q180" s="222">
        <v>2588604</v>
      </c>
      <c r="R180" s="222">
        <v>141999</v>
      </c>
      <c r="S180" s="222">
        <v>1349</v>
      </c>
      <c r="T180" s="222">
        <v>349243</v>
      </c>
      <c r="U180" s="222">
        <v>73364</v>
      </c>
      <c r="V180" s="222">
        <v>1162069</v>
      </c>
      <c r="W180" s="222">
        <v>94502</v>
      </c>
    </row>
    <row r="181" spans="1:23" ht="75" customHeight="1" x14ac:dyDescent="0.25">
      <c r="A181" s="395" t="s">
        <v>767</v>
      </c>
      <c r="B181" s="346" t="s">
        <v>601</v>
      </c>
      <c r="C181" s="346" t="s">
        <v>131</v>
      </c>
      <c r="D181" s="346" t="s">
        <v>554</v>
      </c>
      <c r="E181" s="346" t="s">
        <v>293</v>
      </c>
      <c r="F181" s="362">
        <v>39.560999429106701</v>
      </c>
      <c r="G181" s="363">
        <v>36.386138613861498</v>
      </c>
      <c r="H181" s="363">
        <v>36.619718309859302</v>
      </c>
      <c r="I181" s="363">
        <v>40.000000000000199</v>
      </c>
      <c r="J181" s="363">
        <v>27.756653992395599</v>
      </c>
      <c r="K181" s="363">
        <v>41.4383561643833</v>
      </c>
      <c r="L181" s="363">
        <v>44.1666666666666</v>
      </c>
      <c r="M181" s="363">
        <v>46.107784431137603</v>
      </c>
      <c r="N181" s="363">
        <v>46.153846153845997</v>
      </c>
      <c r="O181" s="347">
        <v>36.036409539692436</v>
      </c>
      <c r="P181" s="350">
        <v>38.073394495412543</v>
      </c>
      <c r="Q181" s="350">
        <v>47.36842105263149</v>
      </c>
      <c r="R181" s="350">
        <v>31.666666666666561</v>
      </c>
      <c r="S181" s="350">
        <v>30.499999999999893</v>
      </c>
      <c r="T181" s="350">
        <v>28.124999999999929</v>
      </c>
      <c r="U181" s="350">
        <v>47.407407407407469</v>
      </c>
      <c r="V181" s="350">
        <v>32.512315270936071</v>
      </c>
      <c r="W181" s="350">
        <v>41.000000000000114</v>
      </c>
    </row>
    <row r="182" spans="1:23" ht="24.95" customHeight="1" x14ac:dyDescent="0.25">
      <c r="A182" s="395" t="s">
        <v>417</v>
      </c>
      <c r="B182" s="341" t="s">
        <v>11</v>
      </c>
      <c r="C182" s="341" t="s">
        <v>131</v>
      </c>
      <c r="D182" s="346" t="s">
        <v>554</v>
      </c>
      <c r="E182" s="346" t="s">
        <v>293</v>
      </c>
      <c r="F182" s="362">
        <v>38.2407644820033</v>
      </c>
      <c r="G182" s="363">
        <v>34.900990099010102</v>
      </c>
      <c r="H182" s="363">
        <v>36.619718309859302</v>
      </c>
      <c r="I182" s="363">
        <v>39.393939393939597</v>
      </c>
      <c r="J182" s="363">
        <v>26.615969581749198</v>
      </c>
      <c r="K182" s="363">
        <v>40.068493150684702</v>
      </c>
      <c r="L182" s="363">
        <v>42.5</v>
      </c>
      <c r="M182" s="363">
        <v>44.311377245508901</v>
      </c>
      <c r="N182" s="363">
        <v>43.319838056679998</v>
      </c>
      <c r="O182" s="347">
        <v>34.161534999625445</v>
      </c>
      <c r="P182" s="343">
        <v>36.697247706421734</v>
      </c>
      <c r="Q182" s="343">
        <v>46.710526315789387</v>
      </c>
      <c r="R182" s="343">
        <v>28.333333333333243</v>
      </c>
      <c r="S182" s="343">
        <v>29.999999999999893</v>
      </c>
      <c r="T182" s="343">
        <v>27.187499999999932</v>
      </c>
      <c r="U182" s="343">
        <v>44.4444444444445</v>
      </c>
      <c r="V182" s="343">
        <v>29.064039408867103</v>
      </c>
      <c r="W182" s="343">
        <v>37.500000000000085</v>
      </c>
    </row>
    <row r="183" spans="1:23" ht="24.95" customHeight="1" x14ac:dyDescent="0.25">
      <c r="A183" s="395" t="s">
        <v>418</v>
      </c>
      <c r="B183" s="341" t="s">
        <v>579</v>
      </c>
      <c r="C183" s="341" t="s">
        <v>131</v>
      </c>
      <c r="D183" s="346" t="s">
        <v>554</v>
      </c>
      <c r="E183" s="346" t="s">
        <v>293</v>
      </c>
      <c r="F183" s="362">
        <v>7.50385850021362</v>
      </c>
      <c r="G183" s="363">
        <v>6.9306930693069608</v>
      </c>
      <c r="H183" s="363">
        <v>4.2253521126760702</v>
      </c>
      <c r="I183" s="363">
        <v>4.8484848484848602</v>
      </c>
      <c r="J183" s="363">
        <v>6.8441064638783491</v>
      </c>
      <c r="K183" s="363">
        <v>10.6164383561643</v>
      </c>
      <c r="L183" s="363">
        <v>8.3333333333333304</v>
      </c>
      <c r="M183" s="363">
        <v>7.7844311377245301</v>
      </c>
      <c r="N183" s="363">
        <v>9.3117408906882204</v>
      </c>
      <c r="O183" s="347">
        <v>7.9413386167967532</v>
      </c>
      <c r="P183" s="343">
        <v>11.467889908256801</v>
      </c>
      <c r="Q183" s="343">
        <v>2.6315789473684159</v>
      </c>
      <c r="R183" s="343">
        <v>8.3333333333333091</v>
      </c>
      <c r="S183" s="343">
        <v>3</v>
      </c>
      <c r="T183" s="343">
        <v>4.6874999999999822</v>
      </c>
      <c r="U183" s="343">
        <v>12.592592592592592</v>
      </c>
      <c r="V183" s="343">
        <v>7.8817733990148025</v>
      </c>
      <c r="W183" s="343">
        <v>10.00000000000003</v>
      </c>
    </row>
    <row r="184" spans="1:23" ht="24.95" customHeight="1" x14ac:dyDescent="0.25">
      <c r="A184" s="395" t="s">
        <v>768</v>
      </c>
      <c r="B184" s="349" t="s">
        <v>15</v>
      </c>
      <c r="C184" s="341" t="s">
        <v>131</v>
      </c>
      <c r="D184" s="346" t="s">
        <v>554</v>
      </c>
      <c r="E184" s="346" t="s">
        <v>293</v>
      </c>
      <c r="F184" s="360">
        <v>4.6310967678610302</v>
      </c>
      <c r="G184" s="361">
        <v>4.7029702970297196</v>
      </c>
      <c r="H184" s="361">
        <v>2.8169014084507098</v>
      </c>
      <c r="I184" s="361">
        <v>1.8181818181818199</v>
      </c>
      <c r="J184" s="361">
        <v>4.9429657794677002</v>
      </c>
      <c r="K184" s="361">
        <v>5.8219178082191503</v>
      </c>
      <c r="L184" s="361">
        <v>5</v>
      </c>
      <c r="M184" s="361">
        <v>5.3892215568862101</v>
      </c>
      <c r="N184" s="361">
        <v>6.4777327935222413</v>
      </c>
      <c r="O184" s="364">
        <v>4.3576189702207317</v>
      </c>
      <c r="P184" s="365">
        <v>5.7339449541284058</v>
      </c>
      <c r="Q184" s="365">
        <v>2.6315789473684159</v>
      </c>
      <c r="R184" s="365">
        <v>6.1111111111110938</v>
      </c>
      <c r="S184" s="366">
        <v>0</v>
      </c>
      <c r="T184" s="365">
        <v>2.8124999999999893</v>
      </c>
      <c r="U184" s="365">
        <v>5.9259259259259283</v>
      </c>
      <c r="V184" s="365">
        <v>3.4482758620689751</v>
      </c>
      <c r="W184" s="365">
        <v>7.5000000000000222</v>
      </c>
    </row>
    <row r="185" spans="1:23" ht="24.95" customHeight="1" x14ac:dyDescent="0.25">
      <c r="A185" s="395" t="s">
        <v>769</v>
      </c>
      <c r="B185" s="349" t="s">
        <v>21</v>
      </c>
      <c r="C185" s="341" t="s">
        <v>131</v>
      </c>
      <c r="D185" s="346" t="s">
        <v>554</v>
      </c>
      <c r="E185" s="346" t="s">
        <v>293</v>
      </c>
      <c r="F185" s="360">
        <v>2.4384109407805701</v>
      </c>
      <c r="G185" s="361">
        <v>1.48514851485149</v>
      </c>
      <c r="H185" s="361">
        <v>3.5211267605633894</v>
      </c>
      <c r="I185" s="361">
        <v>3.03030303030304</v>
      </c>
      <c r="J185" s="361">
        <v>1.5209125475285199</v>
      </c>
      <c r="K185" s="361">
        <v>3.0821917808219101</v>
      </c>
      <c r="L185" s="361">
        <v>1.6666666666666701</v>
      </c>
      <c r="M185" s="361">
        <v>2.9940119760478998</v>
      </c>
      <c r="N185" s="361">
        <v>2.83400809716598</v>
      </c>
      <c r="O185" s="364">
        <v>1.9706028336575736</v>
      </c>
      <c r="P185" s="365">
        <v>4.357798165137587</v>
      </c>
      <c r="Q185" s="366">
        <v>0</v>
      </c>
      <c r="R185" s="365">
        <v>1.6666666666666621</v>
      </c>
      <c r="S185" s="366">
        <v>0</v>
      </c>
      <c r="T185" s="365">
        <v>0.93749999999999634</v>
      </c>
      <c r="U185" s="365">
        <v>3.7037037037037051</v>
      </c>
      <c r="V185" s="365">
        <v>0.98522167487685008</v>
      </c>
      <c r="W185" s="366">
        <v>0</v>
      </c>
    </row>
    <row r="186" spans="1:23" ht="24.95" customHeight="1" x14ac:dyDescent="0.25">
      <c r="A186" s="395" t="s">
        <v>770</v>
      </c>
      <c r="B186" s="349" t="s">
        <v>23</v>
      </c>
      <c r="C186" s="341" t="s">
        <v>131</v>
      </c>
      <c r="D186" s="346" t="s">
        <v>554</v>
      </c>
      <c r="E186" s="346" t="s">
        <v>293</v>
      </c>
      <c r="F186" s="360">
        <v>1.00335998374304</v>
      </c>
      <c r="G186" s="361">
        <v>1.2376237623762401</v>
      </c>
      <c r="H186" s="361">
        <v>1.40845070422536</v>
      </c>
      <c r="I186" s="361">
        <v>1.2121212121212199</v>
      </c>
      <c r="J186" s="361">
        <v>0.76045627376426195</v>
      </c>
      <c r="K186" s="361">
        <v>1.02739726027397</v>
      </c>
      <c r="L186" s="378">
        <v>0</v>
      </c>
      <c r="M186" s="361">
        <v>0.59880239520957901</v>
      </c>
      <c r="N186" s="361">
        <v>1.2145748987854199</v>
      </c>
      <c r="O186" s="364">
        <v>1.9322193574308082</v>
      </c>
      <c r="P186" s="365">
        <v>5.2752293577981328</v>
      </c>
      <c r="Q186" s="366">
        <v>0</v>
      </c>
      <c r="R186" s="365">
        <v>1.1111111111111081</v>
      </c>
      <c r="S186" s="365">
        <v>0.5</v>
      </c>
      <c r="T186" s="365">
        <v>0.93749999999999634</v>
      </c>
      <c r="U186" s="366">
        <v>0</v>
      </c>
      <c r="V186" s="365">
        <v>0.98522167487685008</v>
      </c>
      <c r="W186" s="365">
        <v>1.0000000000000024</v>
      </c>
    </row>
    <row r="187" spans="1:23" ht="24.95" customHeight="1" x14ac:dyDescent="0.25">
      <c r="A187" s="395" t="s">
        <v>771</v>
      </c>
      <c r="B187" s="349" t="s">
        <v>378</v>
      </c>
      <c r="C187" s="341" t="s">
        <v>131</v>
      </c>
      <c r="D187" s="346" t="s">
        <v>554</v>
      </c>
      <c r="E187" s="346" t="s">
        <v>293</v>
      </c>
      <c r="F187" s="360">
        <v>2.6070979460987198</v>
      </c>
      <c r="G187" s="361">
        <v>2.97029702970298</v>
      </c>
      <c r="H187" s="361">
        <v>1.40845070422536</v>
      </c>
      <c r="I187" s="361">
        <v>1.2121212121212199</v>
      </c>
      <c r="J187" s="361">
        <v>2.6615969581749201</v>
      </c>
      <c r="K187" s="361">
        <v>4.1095890410958704</v>
      </c>
      <c r="L187" s="361">
        <v>2.5</v>
      </c>
      <c r="M187" s="361">
        <v>2.39520958083832</v>
      </c>
      <c r="N187" s="361">
        <v>0.80971659919028016</v>
      </c>
      <c r="O187" s="364">
        <v>3.5816194924119396</v>
      </c>
      <c r="P187" s="365">
        <v>6.1926605504586787</v>
      </c>
      <c r="Q187" s="365">
        <v>0.65789473684210398</v>
      </c>
      <c r="R187" s="365">
        <v>2.7777777777777701</v>
      </c>
      <c r="S187" s="365">
        <v>2.5</v>
      </c>
      <c r="T187" s="365">
        <v>2.187499999999992</v>
      </c>
      <c r="U187" s="365">
        <v>3.7037037037037051</v>
      </c>
      <c r="V187" s="365">
        <v>3.9408866995074003</v>
      </c>
      <c r="W187" s="365">
        <v>3.0000000000000075</v>
      </c>
    </row>
    <row r="188" spans="1:23" ht="50.1" customHeight="1" x14ac:dyDescent="0.25">
      <c r="A188" s="329" t="s">
        <v>419</v>
      </c>
      <c r="B188" s="239" t="s">
        <v>594</v>
      </c>
      <c r="C188" s="225" t="s">
        <v>60</v>
      </c>
      <c r="D188" s="225" t="s">
        <v>134</v>
      </c>
      <c r="E188" s="225" t="s">
        <v>62</v>
      </c>
      <c r="F188" s="240">
        <v>20043.643507000001</v>
      </c>
      <c r="G188" s="241">
        <v>15698.114672</v>
      </c>
      <c r="H188" s="241">
        <v>3454.86175</v>
      </c>
      <c r="I188" s="241">
        <v>156.25786299999999</v>
      </c>
      <c r="J188" s="241">
        <v>0.83859799999999995</v>
      </c>
      <c r="K188" s="241">
        <v>318.91050999999999</v>
      </c>
      <c r="L188" s="241">
        <v>164.181759</v>
      </c>
      <c r="M188" s="241">
        <v>38.739944999999999</v>
      </c>
      <c r="N188" s="241">
        <v>211.73840999999999</v>
      </c>
      <c r="O188" s="240">
        <v>17650.728616</v>
      </c>
      <c r="P188" s="241">
        <v>13693.367265000001</v>
      </c>
      <c r="Q188" s="241">
        <v>3086.535523</v>
      </c>
      <c r="R188" s="241">
        <v>134.852588</v>
      </c>
      <c r="S188" s="241">
        <v>1.12869</v>
      </c>
      <c r="T188" s="241">
        <v>306.53698800000001</v>
      </c>
      <c r="U188" s="241">
        <v>188.99313900000001</v>
      </c>
      <c r="V188" s="241">
        <v>36.901403000000002</v>
      </c>
      <c r="W188" s="241">
        <v>202.41301999999999</v>
      </c>
    </row>
    <row r="189" spans="1:23" ht="50.1" customHeight="1" x14ac:dyDescent="0.25">
      <c r="A189" s="227" t="s">
        <v>527</v>
      </c>
      <c r="B189" s="225" t="s">
        <v>393</v>
      </c>
      <c r="C189" s="225" t="s">
        <v>60</v>
      </c>
      <c r="D189" s="225" t="s">
        <v>134</v>
      </c>
      <c r="E189" s="225" t="s">
        <v>62</v>
      </c>
      <c r="F189" s="240">
        <v>932.4454179999999</v>
      </c>
      <c r="G189" s="241">
        <v>752.13263199999994</v>
      </c>
      <c r="H189" s="241">
        <v>121.785291</v>
      </c>
      <c r="I189" s="241">
        <v>5.6683279999999998</v>
      </c>
      <c r="J189" s="241">
        <v>0.141263</v>
      </c>
      <c r="K189" s="241">
        <v>15.692486000000001</v>
      </c>
      <c r="L189" s="241">
        <v>8.0659449999999993</v>
      </c>
      <c r="M189" s="241">
        <v>1.2456700000000001</v>
      </c>
      <c r="N189" s="241">
        <v>27.713802999999999</v>
      </c>
      <c r="O189" s="240">
        <v>764.53167899999994</v>
      </c>
      <c r="P189" s="241">
        <v>607.46785799999998</v>
      </c>
      <c r="Q189" s="241">
        <v>100.63272600000001</v>
      </c>
      <c r="R189" s="241">
        <v>5.1089260000000003</v>
      </c>
      <c r="S189" s="241">
        <v>0.18252199999999999</v>
      </c>
      <c r="T189" s="241">
        <v>16.638421999999998</v>
      </c>
      <c r="U189" s="241">
        <v>6.8294860000000002</v>
      </c>
      <c r="V189" s="241">
        <v>1.147265</v>
      </c>
      <c r="W189" s="241">
        <v>26.524474000000001</v>
      </c>
    </row>
    <row r="190" spans="1:23" ht="75" customHeight="1" x14ac:dyDescent="0.25">
      <c r="A190" s="242" t="s">
        <v>773</v>
      </c>
      <c r="B190" s="242" t="s">
        <v>400</v>
      </c>
      <c r="C190" s="242" t="s">
        <v>60</v>
      </c>
      <c r="D190" s="242" t="s">
        <v>134</v>
      </c>
      <c r="E190" s="242" t="s">
        <v>62</v>
      </c>
      <c r="F190" s="240">
        <f>F191+F197+F199+F200</f>
        <v>269.31847106000004</v>
      </c>
      <c r="G190" s="241">
        <f t="shared" ref="G190:P190" si="71">G191+G197+G199+G200</f>
        <v>131.18150774300003</v>
      </c>
      <c r="H190" s="241">
        <f t="shared" si="71"/>
        <v>24.518191040999998</v>
      </c>
      <c r="I190" s="241">
        <f t="shared" si="71"/>
        <v>33.440129278000001</v>
      </c>
      <c r="J190" s="241">
        <f t="shared" si="71"/>
        <v>3.5541369999999994</v>
      </c>
      <c r="K190" s="241">
        <f t="shared" si="71"/>
        <v>18.933104643000004</v>
      </c>
      <c r="L190" s="241">
        <f t="shared" si="71"/>
        <v>13.027017429999999</v>
      </c>
      <c r="M190" s="241">
        <f t="shared" si="71"/>
        <v>36.035165194000001</v>
      </c>
      <c r="N190" s="241">
        <f t="shared" si="71"/>
        <v>8.6292187309999981</v>
      </c>
      <c r="O190" s="240">
        <f t="shared" si="71"/>
        <v>253.42482992700002</v>
      </c>
      <c r="P190" s="241">
        <f t="shared" si="71"/>
        <v>132.56666461999998</v>
      </c>
      <c r="Q190" s="241">
        <f>Q191+Q197+Q199+Q200</f>
        <v>27.854795093</v>
      </c>
      <c r="R190" s="241">
        <f t="shared" ref="R190" si="72">R191+R197+R199+R200</f>
        <v>15.712609493</v>
      </c>
      <c r="S190" s="241">
        <f t="shared" ref="S190" si="73">S191+S197+S199+S200</f>
        <v>2.59904</v>
      </c>
      <c r="T190" s="241">
        <f t="shared" ref="T190" si="74">T191+T197+T199+T200</f>
        <v>18.345713978999999</v>
      </c>
      <c r="U190" s="241">
        <f t="shared" ref="U190" si="75">U191+U197+U199+U200</f>
        <v>12.189205973</v>
      </c>
      <c r="V190" s="241">
        <f t="shared" ref="V190" si="76">V191+V197+V199+V200</f>
        <v>35.392560485000004</v>
      </c>
      <c r="W190" s="241">
        <f t="shared" ref="W190" si="77">W191+W197+W199+W200</f>
        <v>8.7642402839999995</v>
      </c>
    </row>
    <row r="191" spans="1:23" ht="24.95" customHeight="1" x14ac:dyDescent="0.25">
      <c r="A191" s="242" t="s">
        <v>774</v>
      </c>
      <c r="B191" s="244" t="s">
        <v>401</v>
      </c>
      <c r="C191" s="242" t="s">
        <v>60</v>
      </c>
      <c r="D191" s="242" t="s">
        <v>134</v>
      </c>
      <c r="E191" s="242" t="s">
        <v>62</v>
      </c>
      <c r="F191" s="240">
        <v>188.212782</v>
      </c>
      <c r="G191" s="246">
        <v>113.950191</v>
      </c>
      <c r="H191" s="246">
        <v>9.1126989999999992</v>
      </c>
      <c r="I191" s="246">
        <v>22.403355999999999</v>
      </c>
      <c r="J191" s="246">
        <v>0.56577900000000003</v>
      </c>
      <c r="K191" s="246">
        <v>10.644887000000001</v>
      </c>
      <c r="L191" s="246">
        <v>1.1117060000000001</v>
      </c>
      <c r="M191" s="246">
        <v>28.725209</v>
      </c>
      <c r="N191" s="246">
        <v>1.698955</v>
      </c>
      <c r="O191" s="240">
        <v>171.47427300000001</v>
      </c>
      <c r="P191" s="246">
        <v>113.66672799999999</v>
      </c>
      <c r="Q191" s="246">
        <v>13.004856999999999</v>
      </c>
      <c r="R191" s="246">
        <v>4.7403209999999998</v>
      </c>
      <c r="S191" s="246">
        <v>0.13638500000000001</v>
      </c>
      <c r="T191" s="246">
        <v>9.2927420000000005</v>
      </c>
      <c r="U191" s="246">
        <v>1.023644</v>
      </c>
      <c r="V191" s="246">
        <v>27.983031</v>
      </c>
      <c r="W191" s="246">
        <v>1.626565</v>
      </c>
    </row>
    <row r="192" spans="1:23" ht="50.1" customHeight="1" x14ac:dyDescent="0.25">
      <c r="A192" s="243" t="s">
        <v>775</v>
      </c>
      <c r="B192" s="245" t="s">
        <v>368</v>
      </c>
      <c r="C192" s="243" t="s">
        <v>60</v>
      </c>
      <c r="D192" s="243" t="s">
        <v>134</v>
      </c>
      <c r="E192" s="243" t="s">
        <v>62</v>
      </c>
      <c r="F192" s="247">
        <v>37.161619999999999</v>
      </c>
      <c r="G192" s="248">
        <v>7.5185550000000001</v>
      </c>
      <c r="H192" s="248">
        <v>1.828738</v>
      </c>
      <c r="I192" s="248">
        <v>14.372828</v>
      </c>
      <c r="J192" s="249">
        <v>1.3431E-2</v>
      </c>
      <c r="K192" s="248">
        <v>3.2146810000000001</v>
      </c>
      <c r="L192" s="249">
        <v>7.5570000000000003E-3</v>
      </c>
      <c r="M192" s="248">
        <v>10.204891999999999</v>
      </c>
      <c r="N192" s="250">
        <v>9.3800000000000003E-4</v>
      </c>
      <c r="O192" s="247">
        <v>32.970756000000002</v>
      </c>
      <c r="P192" s="248">
        <v>11.547981</v>
      </c>
      <c r="Q192" s="248">
        <v>1.70275</v>
      </c>
      <c r="R192" s="248">
        <v>2.0182739999999999</v>
      </c>
      <c r="S192" s="249">
        <v>1.8634000000000001E-2</v>
      </c>
      <c r="T192" s="248">
        <v>1.593148</v>
      </c>
      <c r="U192" s="249">
        <v>3.6017E-2</v>
      </c>
      <c r="V192" s="248">
        <v>16.052326000000001</v>
      </c>
      <c r="W192" s="250">
        <v>1.6260000000000001E-3</v>
      </c>
    </row>
    <row r="193" spans="1:23" ht="50.1" customHeight="1" x14ac:dyDescent="0.25">
      <c r="A193" s="243" t="s">
        <v>776</v>
      </c>
      <c r="B193" s="245" t="s">
        <v>370</v>
      </c>
      <c r="C193" s="243" t="s">
        <v>60</v>
      </c>
      <c r="D193" s="243" t="s">
        <v>134</v>
      </c>
      <c r="E193" s="243" t="s">
        <v>62</v>
      </c>
      <c r="F193" s="247">
        <v>17.230741999999999</v>
      </c>
      <c r="G193" s="248">
        <v>3.8009360000000001</v>
      </c>
      <c r="H193" s="248">
        <v>1.3616889999999999</v>
      </c>
      <c r="I193" s="248">
        <v>3.6160939999999999</v>
      </c>
      <c r="J193" s="248">
        <v>0.44602000000000003</v>
      </c>
      <c r="K193" s="248">
        <v>3.1078779999999999</v>
      </c>
      <c r="L193" s="248">
        <v>0.34290399999999999</v>
      </c>
      <c r="M193" s="248">
        <v>4.3125340000000003</v>
      </c>
      <c r="N193" s="248">
        <v>0.24268700000000001</v>
      </c>
      <c r="O193" s="247">
        <v>18.158951999999999</v>
      </c>
      <c r="P193" s="248">
        <v>4.3619209999999997</v>
      </c>
      <c r="Q193" s="248">
        <v>4.2602059999999993</v>
      </c>
      <c r="R193" s="248">
        <v>1.5194240000000001</v>
      </c>
      <c r="S193" s="248">
        <v>5.5543000000000002E-2</v>
      </c>
      <c r="T193" s="248">
        <v>3.5222629999999997</v>
      </c>
      <c r="U193" s="248">
        <v>0.41905500000000001</v>
      </c>
      <c r="V193" s="248">
        <v>3.6789649999999998</v>
      </c>
      <c r="W193" s="248">
        <v>0.34157499999999996</v>
      </c>
    </row>
    <row r="194" spans="1:23" ht="24.95" customHeight="1" x14ac:dyDescent="0.25">
      <c r="A194" s="243" t="s">
        <v>777</v>
      </c>
      <c r="B194" s="245" t="s">
        <v>402</v>
      </c>
      <c r="C194" s="243" t="s">
        <v>60</v>
      </c>
      <c r="D194" s="243" t="s">
        <v>134</v>
      </c>
      <c r="E194" s="243" t="s">
        <v>62</v>
      </c>
      <c r="F194" s="247">
        <v>17.979714000000001</v>
      </c>
      <c r="G194" s="248">
        <v>12.453106999999999</v>
      </c>
      <c r="H194" s="248">
        <v>2.1612499999999999</v>
      </c>
      <c r="I194" s="248">
        <v>0.93886800000000004</v>
      </c>
      <c r="J194" s="251">
        <v>2.5599999999999999E-4</v>
      </c>
      <c r="K194" s="249">
        <v>4.5134000000000001E-2</v>
      </c>
      <c r="L194" s="252">
        <v>4.6999999999999997E-5</v>
      </c>
      <c r="M194" s="248">
        <v>2.3803890000000001</v>
      </c>
      <c r="N194" s="250">
        <v>6.6299999999999996E-4</v>
      </c>
      <c r="O194" s="247">
        <v>16.499788000000002</v>
      </c>
      <c r="P194" s="248">
        <v>14.291252</v>
      </c>
      <c r="Q194" s="248">
        <v>0.93871100000000007</v>
      </c>
      <c r="R194" s="248">
        <v>0.143511</v>
      </c>
      <c r="S194" s="250">
        <v>5.4000000000000001E-4</v>
      </c>
      <c r="T194" s="250">
        <v>7.0100000000000002E-4</v>
      </c>
      <c r="U194" s="253">
        <v>0</v>
      </c>
      <c r="V194" s="248">
        <v>1.124439</v>
      </c>
      <c r="W194" s="250">
        <v>6.3400000000000001E-4</v>
      </c>
    </row>
    <row r="195" spans="1:23" ht="24.95" customHeight="1" x14ac:dyDescent="0.25">
      <c r="A195" s="243" t="s">
        <v>778</v>
      </c>
      <c r="B195" s="245" t="s">
        <v>403</v>
      </c>
      <c r="C195" s="243" t="s">
        <v>60</v>
      </c>
      <c r="D195" s="243" t="s">
        <v>134</v>
      </c>
      <c r="E195" s="243" t="s">
        <v>62</v>
      </c>
      <c r="F195" s="247">
        <v>115.840706</v>
      </c>
      <c r="G195" s="248">
        <v>90.177593000000002</v>
      </c>
      <c r="H195" s="248">
        <v>3.7610220000000001</v>
      </c>
      <c r="I195" s="248">
        <v>3.4755660000000002</v>
      </c>
      <c r="J195" s="248">
        <v>0.106072</v>
      </c>
      <c r="K195" s="248">
        <v>4.2771939999999997</v>
      </c>
      <c r="L195" s="248">
        <v>0.76119800000000004</v>
      </c>
      <c r="M195" s="248">
        <v>11.827394</v>
      </c>
      <c r="N195" s="248">
        <v>1.4546669999999999</v>
      </c>
      <c r="O195" s="247">
        <v>103.84477699999999</v>
      </c>
      <c r="P195" s="248">
        <v>83.465574000000004</v>
      </c>
      <c r="Q195" s="248">
        <v>6.1031899999999997</v>
      </c>
      <c r="R195" s="248">
        <v>1.0591120000000001</v>
      </c>
      <c r="S195" s="248">
        <v>6.1668000000000001E-2</v>
      </c>
      <c r="T195" s="248">
        <v>4.1766299999999994</v>
      </c>
      <c r="U195" s="248">
        <v>0.56857199999999997</v>
      </c>
      <c r="V195" s="248">
        <v>7.1273010000000001</v>
      </c>
      <c r="W195" s="248">
        <v>1.2827299999999999</v>
      </c>
    </row>
    <row r="196" spans="1:23" ht="50.1" customHeight="1" x14ac:dyDescent="0.25">
      <c r="A196" s="242" t="s">
        <v>779</v>
      </c>
      <c r="B196" s="242" t="s">
        <v>404</v>
      </c>
      <c r="C196" s="242" t="s">
        <v>60</v>
      </c>
      <c r="D196" s="242" t="s">
        <v>134</v>
      </c>
      <c r="E196" s="242" t="s">
        <v>62</v>
      </c>
      <c r="F196" s="240">
        <v>66.736716000000001</v>
      </c>
      <c r="G196" s="241">
        <v>31.018198999999999</v>
      </c>
      <c r="H196" s="241">
        <v>5.2867259999999998</v>
      </c>
      <c r="I196" s="241">
        <v>12.172250999999999</v>
      </c>
      <c r="J196" s="241">
        <v>0.29006300000000002</v>
      </c>
      <c r="K196" s="241">
        <v>4.921036</v>
      </c>
      <c r="L196" s="241">
        <v>0.43570999999999999</v>
      </c>
      <c r="M196" s="241">
        <v>12.105859000000001</v>
      </c>
      <c r="N196" s="241">
        <v>0.50687199999999999</v>
      </c>
      <c r="O196" s="240">
        <v>61.582328000000004</v>
      </c>
      <c r="P196" s="241">
        <v>32.006416999999999</v>
      </c>
      <c r="Q196" s="241">
        <v>6.8156049999999997</v>
      </c>
      <c r="R196" s="241">
        <v>2.1158409999999996</v>
      </c>
      <c r="S196" s="254">
        <v>4.0944000000000001E-2</v>
      </c>
      <c r="T196" s="241">
        <v>4.1598329999999999</v>
      </c>
      <c r="U196" s="241">
        <v>0.45962799999999998</v>
      </c>
      <c r="V196" s="241">
        <v>15.448150999999999</v>
      </c>
      <c r="W196" s="241">
        <v>0.53590899999999997</v>
      </c>
    </row>
    <row r="197" spans="1:23" ht="24.95" customHeight="1" x14ac:dyDescent="0.25">
      <c r="A197" s="243" t="s">
        <v>780</v>
      </c>
      <c r="B197" s="245" t="s">
        <v>25</v>
      </c>
      <c r="C197" s="243" t="s">
        <v>60</v>
      </c>
      <c r="D197" s="243" t="s">
        <v>134</v>
      </c>
      <c r="E197" s="243" t="s">
        <v>62</v>
      </c>
      <c r="F197" s="247">
        <v>31.845392000000007</v>
      </c>
      <c r="G197" s="248">
        <v>4.4178040000000012</v>
      </c>
      <c r="H197" s="248">
        <v>3.4052250000000019</v>
      </c>
      <c r="I197" s="248">
        <v>2.5701480000000014</v>
      </c>
      <c r="J197" s="248">
        <v>2.6504869999999996</v>
      </c>
      <c r="K197" s="248">
        <v>5.4270000000000032</v>
      </c>
      <c r="L197" s="248">
        <v>6.2236889999999994</v>
      </c>
      <c r="M197" s="248">
        <v>5.2499279999999997</v>
      </c>
      <c r="N197" s="248">
        <v>1.9011109999999996</v>
      </c>
      <c r="O197" s="247">
        <v>34.454569999999997</v>
      </c>
      <c r="P197" s="248">
        <v>6.2862330000000002</v>
      </c>
      <c r="Q197" s="248">
        <v>3.7376040000000001</v>
      </c>
      <c r="R197" s="248">
        <v>3.020597</v>
      </c>
      <c r="S197" s="248">
        <v>2.215805</v>
      </c>
      <c r="T197" s="248">
        <v>6.0634880000000004</v>
      </c>
      <c r="U197" s="248">
        <v>6.1548309999999997</v>
      </c>
      <c r="V197" s="248">
        <v>4.592155</v>
      </c>
      <c r="W197" s="248">
        <v>2.3838569999999999</v>
      </c>
    </row>
    <row r="198" spans="1:23" ht="50.1" customHeight="1" x14ac:dyDescent="0.25">
      <c r="A198" s="243" t="s">
        <v>781</v>
      </c>
      <c r="B198" s="242" t="s">
        <v>405</v>
      </c>
      <c r="C198" s="242" t="s">
        <v>60</v>
      </c>
      <c r="D198" s="242" t="s">
        <v>134</v>
      </c>
      <c r="E198" s="242" t="s">
        <v>62</v>
      </c>
      <c r="F198" s="240">
        <v>6.0467987379999988</v>
      </c>
      <c r="G198" s="246">
        <v>0.93370613200000019</v>
      </c>
      <c r="H198" s="246">
        <v>0.77363132099999998</v>
      </c>
      <c r="I198" s="246">
        <v>0.50959887800000025</v>
      </c>
      <c r="J198" s="246">
        <v>0.14312218899999998</v>
      </c>
      <c r="K198" s="246">
        <v>1.4411833620000001</v>
      </c>
      <c r="L198" s="246">
        <v>0.88352648200000006</v>
      </c>
      <c r="M198" s="246">
        <v>0.95976081399999946</v>
      </c>
      <c r="N198" s="246">
        <v>0.40226955999999991</v>
      </c>
      <c r="O198" s="240">
        <v>6.9934543830000147</v>
      </c>
      <c r="P198" s="246">
        <v>1.3029770140000008</v>
      </c>
      <c r="Q198" s="246">
        <v>0.88139664000000018</v>
      </c>
      <c r="R198" s="246">
        <v>0.70112905499999989</v>
      </c>
      <c r="S198" s="246">
        <v>8.2493917000000014E-2</v>
      </c>
      <c r="T198" s="246">
        <v>1.6504125179999998</v>
      </c>
      <c r="U198" s="246">
        <v>0.84129273400000004</v>
      </c>
      <c r="V198" s="246">
        <v>0.8769557179999995</v>
      </c>
      <c r="W198" s="246">
        <v>0.65679678699999999</v>
      </c>
    </row>
    <row r="199" spans="1:23" ht="24.95" customHeight="1" x14ac:dyDescent="0.25">
      <c r="A199" s="243" t="s">
        <v>782</v>
      </c>
      <c r="B199" s="245" t="s">
        <v>378</v>
      </c>
      <c r="C199" s="243" t="s">
        <v>60</v>
      </c>
      <c r="D199" s="243" t="s">
        <v>134</v>
      </c>
      <c r="E199" s="243" t="s">
        <v>62</v>
      </c>
      <c r="F199" s="247">
        <v>40.992185999999997</v>
      </c>
      <c r="G199" s="248">
        <v>11.542514000000001</v>
      </c>
      <c r="H199" s="248">
        <v>11.236368000000001</v>
      </c>
      <c r="I199" s="248">
        <v>7.1006369999999999</v>
      </c>
      <c r="J199" s="248">
        <v>0.26623999999999998</v>
      </c>
      <c r="K199" s="248">
        <v>2.235916</v>
      </c>
      <c r="L199" s="248">
        <v>5.1387669999999996</v>
      </c>
      <c r="M199" s="248">
        <v>1.9141550000000001</v>
      </c>
      <c r="N199" s="248">
        <v>1.5575889999999999</v>
      </c>
      <c r="O199" s="247">
        <v>38.020000000000003</v>
      </c>
      <c r="P199" s="248">
        <v>11.257</v>
      </c>
      <c r="Q199" s="248">
        <v>10.28</v>
      </c>
      <c r="R199" s="248">
        <v>6.468</v>
      </c>
      <c r="S199" s="248">
        <v>0.22700000000000001</v>
      </c>
      <c r="T199" s="248">
        <v>2.1920000000000002</v>
      </c>
      <c r="U199" s="248">
        <v>4.3869999999999996</v>
      </c>
      <c r="V199" s="248">
        <v>1.6919999999999999</v>
      </c>
      <c r="W199" s="248">
        <v>1.5169999999999999</v>
      </c>
    </row>
    <row r="200" spans="1:23" ht="24.95" customHeight="1" x14ac:dyDescent="0.25">
      <c r="A200" s="243" t="s">
        <v>783</v>
      </c>
      <c r="B200" s="245" t="s">
        <v>361</v>
      </c>
      <c r="C200" s="243" t="s">
        <v>60</v>
      </c>
      <c r="D200" s="243" t="s">
        <v>134</v>
      </c>
      <c r="E200" s="243" t="s">
        <v>62</v>
      </c>
      <c r="F200" s="247">
        <v>8.2681110600000007</v>
      </c>
      <c r="G200" s="248">
        <v>1.2709987430000007</v>
      </c>
      <c r="H200" s="248">
        <v>0.76389904099999995</v>
      </c>
      <c r="I200" s="248">
        <v>1.3659882780000001</v>
      </c>
      <c r="J200" s="248">
        <v>7.1631E-2</v>
      </c>
      <c r="K200" s="248">
        <v>0.6253016429999998</v>
      </c>
      <c r="L200" s="248">
        <v>0.55285542999999993</v>
      </c>
      <c r="M200" s="248">
        <v>0.14587319400000001</v>
      </c>
      <c r="N200" s="248">
        <v>3.4715637309999994</v>
      </c>
      <c r="O200" s="247">
        <v>9.4759869269999975</v>
      </c>
      <c r="P200" s="248">
        <v>1.3567036199999993</v>
      </c>
      <c r="Q200" s="248">
        <v>0.83233409299999983</v>
      </c>
      <c r="R200" s="248">
        <v>1.4836914930000002</v>
      </c>
      <c r="S200" s="249">
        <v>1.985E-2</v>
      </c>
      <c r="T200" s="248">
        <v>0.79748397900000001</v>
      </c>
      <c r="U200" s="248">
        <v>0.62373097300000013</v>
      </c>
      <c r="V200" s="248">
        <v>1.1253744849999998</v>
      </c>
      <c r="W200" s="248">
        <v>3.2368182839999999</v>
      </c>
    </row>
    <row r="201" spans="1:23" ht="75" customHeight="1" x14ac:dyDescent="0.25">
      <c r="A201" s="243" t="s">
        <v>784</v>
      </c>
      <c r="B201" s="243" t="s">
        <v>406</v>
      </c>
      <c r="C201" s="243" t="s">
        <v>60</v>
      </c>
      <c r="D201" s="243" t="s">
        <v>134</v>
      </c>
      <c r="E201" s="243" t="s">
        <v>62</v>
      </c>
      <c r="F201" s="240">
        <v>1.1148747369999998</v>
      </c>
      <c r="G201" s="246">
        <v>0.12208601600000002</v>
      </c>
      <c r="H201" s="246">
        <v>9.5519557999999991E-2</v>
      </c>
      <c r="I201" s="246">
        <v>0.40063956399999995</v>
      </c>
      <c r="J201" s="255">
        <v>0</v>
      </c>
      <c r="K201" s="246">
        <v>0.18561380099999991</v>
      </c>
      <c r="L201" s="256">
        <v>3.0380652999999997E-2</v>
      </c>
      <c r="M201" s="256">
        <v>2.1438922000000003E-2</v>
      </c>
      <c r="N201" s="246">
        <v>0.25919622299999995</v>
      </c>
      <c r="O201" s="240">
        <v>0.93053806099999981</v>
      </c>
      <c r="P201" s="246">
        <v>9.4381499000000008E-2</v>
      </c>
      <c r="Q201" s="246">
        <v>9.1755223999999996E-2</v>
      </c>
      <c r="R201" s="246">
        <v>0.30300067799999997</v>
      </c>
      <c r="S201" s="257">
        <v>4.8000000000000001E-5</v>
      </c>
      <c r="T201" s="246">
        <v>0.13978490300000002</v>
      </c>
      <c r="U201" s="256">
        <v>3.5712854000000002E-2</v>
      </c>
      <c r="V201" s="256">
        <v>2.7327227999999999E-2</v>
      </c>
      <c r="W201" s="246">
        <v>0.23852767500000002</v>
      </c>
    </row>
    <row r="202" spans="1:23" ht="50.1" customHeight="1" x14ac:dyDescent="0.25">
      <c r="A202" s="242" t="s">
        <v>422</v>
      </c>
      <c r="B202" s="242" t="s">
        <v>407</v>
      </c>
      <c r="C202" s="242" t="s">
        <v>60</v>
      </c>
      <c r="D202" s="242" t="s">
        <v>134</v>
      </c>
      <c r="E202" s="242" t="s">
        <v>62</v>
      </c>
      <c r="F202" s="240">
        <v>111.552453</v>
      </c>
      <c r="G202" s="241">
        <v>95.854253</v>
      </c>
      <c r="H202" s="241">
        <v>2.8604240000000001</v>
      </c>
      <c r="I202" s="241">
        <v>0.404144</v>
      </c>
      <c r="J202" s="258">
        <v>0</v>
      </c>
      <c r="K202" s="241">
        <v>2.4471639999999999</v>
      </c>
      <c r="L202" s="258">
        <v>0</v>
      </c>
      <c r="M202" s="241">
        <v>9.9122020000000006</v>
      </c>
      <c r="N202" s="241">
        <v>7.4265999999999999E-2</v>
      </c>
      <c r="O202" s="240">
        <v>110.20337000000001</v>
      </c>
      <c r="P202" s="241">
        <v>97.695971999999998</v>
      </c>
      <c r="Q202" s="241">
        <v>1.6132580000000001</v>
      </c>
      <c r="R202" s="241">
        <v>7.3277999999999996E-2</v>
      </c>
      <c r="S202" s="258">
        <v>0</v>
      </c>
      <c r="T202" s="241">
        <v>2.6934840000000002</v>
      </c>
      <c r="U202" s="258">
        <v>0</v>
      </c>
      <c r="V202" s="241">
        <v>8.0472210000000004</v>
      </c>
      <c r="W202" s="241">
        <v>8.0157000000000006E-2</v>
      </c>
    </row>
    <row r="203" spans="1:23" ht="50.1" customHeight="1" x14ac:dyDescent="0.25">
      <c r="A203" s="243" t="s">
        <v>785</v>
      </c>
      <c r="B203" s="245" t="s">
        <v>368</v>
      </c>
      <c r="C203" s="243" t="s">
        <v>60</v>
      </c>
      <c r="D203" s="243" t="s">
        <v>134</v>
      </c>
      <c r="E203" s="243" t="s">
        <v>62</v>
      </c>
      <c r="F203" s="247">
        <v>14.520799999999999</v>
      </c>
      <c r="G203" s="248">
        <v>4.8442679999999996</v>
      </c>
      <c r="H203" s="248">
        <v>0.40171699999999999</v>
      </c>
      <c r="I203" s="248">
        <v>0.228542</v>
      </c>
      <c r="J203" s="253">
        <v>0</v>
      </c>
      <c r="K203" s="248">
        <v>1.0177069999999999</v>
      </c>
      <c r="L203" s="253">
        <v>0</v>
      </c>
      <c r="M203" s="248">
        <v>8.0285659999999996</v>
      </c>
      <c r="N203" s="253">
        <v>0</v>
      </c>
      <c r="O203" s="247">
        <v>18.225524</v>
      </c>
      <c r="P203" s="248">
        <v>9.8760220000000007</v>
      </c>
      <c r="Q203" s="248">
        <v>0.40365299999999998</v>
      </c>
      <c r="R203" s="253">
        <v>0</v>
      </c>
      <c r="S203" s="253">
        <v>0</v>
      </c>
      <c r="T203" s="248">
        <v>0.80802399999999996</v>
      </c>
      <c r="U203" s="253">
        <v>0</v>
      </c>
      <c r="V203" s="248">
        <v>7.1378250000000003</v>
      </c>
      <c r="W203" s="253">
        <v>0</v>
      </c>
    </row>
    <row r="204" spans="1:23" ht="50.1" customHeight="1" x14ac:dyDescent="0.25">
      <c r="A204" s="243" t="s">
        <v>786</v>
      </c>
      <c r="B204" s="245" t="s">
        <v>370</v>
      </c>
      <c r="C204" s="243" t="s">
        <v>60</v>
      </c>
      <c r="D204" s="243" t="s">
        <v>134</v>
      </c>
      <c r="E204" s="243" t="s">
        <v>62</v>
      </c>
      <c r="F204" s="247">
        <v>1.657009</v>
      </c>
      <c r="G204" s="248">
        <v>0.78201200000000004</v>
      </c>
      <c r="H204" s="248">
        <v>8.0779000000000004E-2</v>
      </c>
      <c r="I204" s="249">
        <v>4.3536999999999999E-2</v>
      </c>
      <c r="J204" s="253">
        <v>0</v>
      </c>
      <c r="K204" s="248">
        <v>0.74468900000000005</v>
      </c>
      <c r="L204" s="253">
        <v>0</v>
      </c>
      <c r="M204" s="253">
        <v>0</v>
      </c>
      <c r="N204" s="249">
        <v>5.9919999999999999E-3</v>
      </c>
      <c r="O204" s="247">
        <v>2.259773</v>
      </c>
      <c r="P204" s="248">
        <v>0.85788699999999996</v>
      </c>
      <c r="Q204" s="248">
        <v>0.138907</v>
      </c>
      <c r="R204" s="253">
        <v>0</v>
      </c>
      <c r="S204" s="253">
        <v>0</v>
      </c>
      <c r="T204" s="248">
        <v>1.254542</v>
      </c>
      <c r="U204" s="253">
        <v>0</v>
      </c>
      <c r="V204" s="253">
        <v>0</v>
      </c>
      <c r="W204" s="249">
        <v>8.4370000000000001E-3</v>
      </c>
    </row>
    <row r="205" spans="1:23" ht="24.95" customHeight="1" x14ac:dyDescent="0.25">
      <c r="A205" s="243" t="s">
        <v>787</v>
      </c>
      <c r="B205" s="245" t="s">
        <v>402</v>
      </c>
      <c r="C205" s="243" t="s">
        <v>60</v>
      </c>
      <c r="D205" s="243" t="s">
        <v>134</v>
      </c>
      <c r="E205" s="243" t="s">
        <v>62</v>
      </c>
      <c r="F205" s="247">
        <v>14.051245</v>
      </c>
      <c r="G205" s="248">
        <v>11.321647</v>
      </c>
      <c r="H205" s="248">
        <v>1.6280790000000001</v>
      </c>
      <c r="I205" s="253">
        <v>0</v>
      </c>
      <c r="J205" s="253">
        <v>0</v>
      </c>
      <c r="K205" s="249">
        <v>3.1363000000000002E-2</v>
      </c>
      <c r="L205" s="253">
        <v>0</v>
      </c>
      <c r="M205" s="248">
        <v>1.0701560000000001</v>
      </c>
      <c r="N205" s="253">
        <v>0</v>
      </c>
      <c r="O205" s="247">
        <v>15.748530000000001</v>
      </c>
      <c r="P205" s="248">
        <v>14.144475</v>
      </c>
      <c r="Q205" s="248">
        <v>0.69396400000000003</v>
      </c>
      <c r="R205" s="253">
        <v>0</v>
      </c>
      <c r="S205" s="253">
        <v>0</v>
      </c>
      <c r="T205" s="250">
        <v>6.9499999999999998E-4</v>
      </c>
      <c r="U205" s="253">
        <v>0</v>
      </c>
      <c r="V205" s="248">
        <v>0.90939599999999998</v>
      </c>
      <c r="W205" s="253">
        <v>0</v>
      </c>
    </row>
    <row r="206" spans="1:23" ht="24.95" customHeight="1" x14ac:dyDescent="0.25">
      <c r="A206" s="243" t="s">
        <v>788</v>
      </c>
      <c r="B206" s="245" t="s">
        <v>403</v>
      </c>
      <c r="C206" s="243" t="s">
        <v>60</v>
      </c>
      <c r="D206" s="243" t="s">
        <v>134</v>
      </c>
      <c r="E206" s="243" t="s">
        <v>62</v>
      </c>
      <c r="F206" s="247">
        <v>81.323398999999995</v>
      </c>
      <c r="G206" s="248">
        <v>78.906326000000007</v>
      </c>
      <c r="H206" s="248">
        <v>0.74984899999999999</v>
      </c>
      <c r="I206" s="248">
        <v>0.13206499999999999</v>
      </c>
      <c r="J206" s="253">
        <v>0</v>
      </c>
      <c r="K206" s="248">
        <v>0.65340500000000001</v>
      </c>
      <c r="L206" s="253">
        <v>0</v>
      </c>
      <c r="M206" s="248">
        <v>0.81347999999999998</v>
      </c>
      <c r="N206" s="248">
        <v>6.8274000000000001E-2</v>
      </c>
      <c r="O206" s="247">
        <v>73.969543000000002</v>
      </c>
      <c r="P206" s="248">
        <v>72.817588000000001</v>
      </c>
      <c r="Q206" s="248">
        <v>0.37673400000000001</v>
      </c>
      <c r="R206" s="248">
        <v>7.3277999999999996E-2</v>
      </c>
      <c r="S206" s="253">
        <v>0</v>
      </c>
      <c r="T206" s="248">
        <v>0.63022299999999998</v>
      </c>
      <c r="U206" s="253">
        <v>0</v>
      </c>
      <c r="V206" s="253">
        <v>0</v>
      </c>
      <c r="W206" s="248">
        <v>7.1720000000000006E-2</v>
      </c>
    </row>
    <row r="207" spans="1:23" ht="50.1" customHeight="1" x14ac:dyDescent="0.25">
      <c r="A207" s="242" t="s">
        <v>789</v>
      </c>
      <c r="B207" s="242" t="s">
        <v>408</v>
      </c>
      <c r="C207" s="242" t="s">
        <v>60</v>
      </c>
      <c r="D207" s="242" t="s">
        <v>134</v>
      </c>
      <c r="E207" s="242" t="s">
        <v>62</v>
      </c>
      <c r="F207" s="240">
        <v>33.420921</v>
      </c>
      <c r="G207" s="241">
        <v>25.244982</v>
      </c>
      <c r="H207" s="241">
        <v>1.943114</v>
      </c>
      <c r="I207" s="241">
        <v>0.149307</v>
      </c>
      <c r="J207" s="258">
        <v>0</v>
      </c>
      <c r="K207" s="241">
        <v>1.3784350000000001</v>
      </c>
      <c r="L207" s="258">
        <v>0</v>
      </c>
      <c r="M207" s="241">
        <v>4.6771820000000002</v>
      </c>
      <c r="N207" s="254">
        <v>2.7900999999999999E-2</v>
      </c>
      <c r="O207" s="240">
        <v>31.71724</v>
      </c>
      <c r="P207" s="241">
        <v>25.660768999999998</v>
      </c>
      <c r="Q207" s="241">
        <v>0.84338000000000002</v>
      </c>
      <c r="R207" s="254">
        <v>3.3170999999999999E-2</v>
      </c>
      <c r="S207" s="258">
        <v>0</v>
      </c>
      <c r="T207" s="241">
        <v>1.6457079999999999</v>
      </c>
      <c r="U207" s="258">
        <v>0</v>
      </c>
      <c r="V207" s="241">
        <v>3.500013</v>
      </c>
      <c r="W207" s="254">
        <v>3.4199E-2</v>
      </c>
    </row>
    <row r="208" spans="1:23" ht="50.1" customHeight="1" x14ac:dyDescent="0.25">
      <c r="A208" s="243" t="s">
        <v>426</v>
      </c>
      <c r="B208" s="243" t="s">
        <v>409</v>
      </c>
      <c r="C208" s="243" t="s">
        <v>60</v>
      </c>
      <c r="D208" s="243" t="s">
        <v>134</v>
      </c>
      <c r="E208" s="243" t="s">
        <v>62</v>
      </c>
      <c r="F208" s="240">
        <v>76.660329000000004</v>
      </c>
      <c r="G208" s="246">
        <v>18.095938</v>
      </c>
      <c r="H208" s="246">
        <v>6.252275</v>
      </c>
      <c r="I208" s="246">
        <v>21.999212</v>
      </c>
      <c r="J208" s="246">
        <v>0.56577900000000003</v>
      </c>
      <c r="K208" s="246">
        <v>8.1977229999999999</v>
      </c>
      <c r="L208" s="246">
        <v>1.1117060000000001</v>
      </c>
      <c r="M208" s="246">
        <v>18.813006999999999</v>
      </c>
      <c r="N208" s="246">
        <v>1.624689</v>
      </c>
      <c r="O208" s="240">
        <v>61.270902999999997</v>
      </c>
      <c r="P208" s="246">
        <v>15.970756</v>
      </c>
      <c r="Q208" s="246">
        <v>11.391598999999999</v>
      </c>
      <c r="R208" s="246">
        <v>4.6670429999999996</v>
      </c>
      <c r="S208" s="246">
        <v>0.13638500000000001</v>
      </c>
      <c r="T208" s="246">
        <v>6.5992579999999998</v>
      </c>
      <c r="U208" s="246">
        <v>1.023644</v>
      </c>
      <c r="V208" s="246">
        <v>19.93581</v>
      </c>
      <c r="W208" s="246">
        <v>1.546408</v>
      </c>
    </row>
    <row r="209" spans="1:23" ht="50.1" customHeight="1" x14ac:dyDescent="0.25">
      <c r="A209" s="243" t="s">
        <v>428</v>
      </c>
      <c r="B209" s="245" t="s">
        <v>368</v>
      </c>
      <c r="C209" s="243" t="s">
        <v>60</v>
      </c>
      <c r="D209" s="243" t="s">
        <v>134</v>
      </c>
      <c r="E209" s="243" t="s">
        <v>62</v>
      </c>
      <c r="F209" s="247">
        <v>22.640820000000001</v>
      </c>
      <c r="G209" s="248">
        <v>2.6742870000000001</v>
      </c>
      <c r="H209" s="248">
        <v>1.4270210000000001</v>
      </c>
      <c r="I209" s="248">
        <v>14.144285999999999</v>
      </c>
      <c r="J209" s="249">
        <v>1.3431E-2</v>
      </c>
      <c r="K209" s="248">
        <v>2.196974</v>
      </c>
      <c r="L209" s="249">
        <v>7.5570000000000003E-3</v>
      </c>
      <c r="M209" s="248">
        <v>2.176326</v>
      </c>
      <c r="N209" s="250">
        <v>9.3800000000000003E-4</v>
      </c>
      <c r="O209" s="247">
        <v>14.745232</v>
      </c>
      <c r="P209" s="248">
        <v>1.671959</v>
      </c>
      <c r="Q209" s="248">
        <v>1.2990969999999999</v>
      </c>
      <c r="R209" s="248">
        <v>2.0182739999999999</v>
      </c>
      <c r="S209" s="249">
        <v>1.8634000000000001E-2</v>
      </c>
      <c r="T209" s="248">
        <v>0.78512400000000004</v>
      </c>
      <c r="U209" s="249">
        <v>3.6017E-2</v>
      </c>
      <c r="V209" s="248">
        <v>8.9145009999999996</v>
      </c>
      <c r="W209" s="250">
        <v>1.6260000000000001E-3</v>
      </c>
    </row>
    <row r="210" spans="1:23" ht="50.1" customHeight="1" x14ac:dyDescent="0.25">
      <c r="A210" s="243" t="s">
        <v>528</v>
      </c>
      <c r="B210" s="245" t="s">
        <v>370</v>
      </c>
      <c r="C210" s="243" t="s">
        <v>60</v>
      </c>
      <c r="D210" s="243" t="s">
        <v>134</v>
      </c>
      <c r="E210" s="243" t="s">
        <v>62</v>
      </c>
      <c r="F210" s="247">
        <v>15.573733000000001</v>
      </c>
      <c r="G210" s="248">
        <v>3.0189240000000002</v>
      </c>
      <c r="H210" s="248">
        <v>1.28091</v>
      </c>
      <c r="I210" s="248">
        <v>3.5725570000000002</v>
      </c>
      <c r="J210" s="248">
        <v>0.44602000000000003</v>
      </c>
      <c r="K210" s="248">
        <v>2.3631890000000002</v>
      </c>
      <c r="L210" s="248">
        <v>0.34290399999999999</v>
      </c>
      <c r="M210" s="248">
        <v>4.3125340000000003</v>
      </c>
      <c r="N210" s="248">
        <v>0.23669499999999999</v>
      </c>
      <c r="O210" s="247">
        <v>15.899179</v>
      </c>
      <c r="P210" s="248">
        <v>3.5040339999999999</v>
      </c>
      <c r="Q210" s="248">
        <v>4.1212989999999996</v>
      </c>
      <c r="R210" s="248">
        <v>1.5194240000000001</v>
      </c>
      <c r="S210" s="248">
        <v>5.5543000000000002E-2</v>
      </c>
      <c r="T210" s="248">
        <v>2.2677209999999999</v>
      </c>
      <c r="U210" s="248">
        <v>0.41905500000000001</v>
      </c>
      <c r="V210" s="248">
        <v>3.6789649999999998</v>
      </c>
      <c r="W210" s="248">
        <v>0.33313799999999999</v>
      </c>
    </row>
    <row r="211" spans="1:23" ht="24.95" customHeight="1" x14ac:dyDescent="0.25">
      <c r="A211" s="243" t="s">
        <v>790</v>
      </c>
      <c r="B211" s="245" t="s">
        <v>402</v>
      </c>
      <c r="C211" s="243" t="s">
        <v>60</v>
      </c>
      <c r="D211" s="243" t="s">
        <v>134</v>
      </c>
      <c r="E211" s="243" t="s">
        <v>62</v>
      </c>
      <c r="F211" s="247">
        <v>3.9284690000000002</v>
      </c>
      <c r="G211" s="248">
        <v>1.1314599999999999</v>
      </c>
      <c r="H211" s="248">
        <v>0.53317099999999995</v>
      </c>
      <c r="I211" s="248">
        <v>0.93886800000000004</v>
      </c>
      <c r="J211" s="251">
        <v>2.5599999999999999E-4</v>
      </c>
      <c r="K211" s="249">
        <v>1.3771E-2</v>
      </c>
      <c r="L211" s="252">
        <v>4.6999999999999997E-5</v>
      </c>
      <c r="M211" s="248">
        <v>1.310233</v>
      </c>
      <c r="N211" s="250">
        <v>6.6299999999999996E-4</v>
      </c>
      <c r="O211" s="247">
        <v>0.75125799999999998</v>
      </c>
      <c r="P211" s="248">
        <v>0.14677699999999999</v>
      </c>
      <c r="Q211" s="248">
        <v>0.24474699999999999</v>
      </c>
      <c r="R211" s="248">
        <v>0.143511</v>
      </c>
      <c r="S211" s="250">
        <v>5.4000000000000001E-4</v>
      </c>
      <c r="T211" s="252">
        <v>6.0000000000000002E-6</v>
      </c>
      <c r="U211" s="253">
        <v>0</v>
      </c>
      <c r="V211" s="248">
        <v>0.21504300000000001</v>
      </c>
      <c r="W211" s="250">
        <v>6.3400000000000001E-4</v>
      </c>
    </row>
    <row r="212" spans="1:23" ht="24.95" customHeight="1" x14ac:dyDescent="0.25">
      <c r="A212" s="243" t="s">
        <v>791</v>
      </c>
      <c r="B212" s="245" t="s">
        <v>403</v>
      </c>
      <c r="C212" s="243" t="s">
        <v>60</v>
      </c>
      <c r="D212" s="243" t="s">
        <v>134</v>
      </c>
      <c r="E212" s="243" t="s">
        <v>62</v>
      </c>
      <c r="F212" s="247">
        <v>34.517307000000002</v>
      </c>
      <c r="G212" s="248">
        <v>11.271267</v>
      </c>
      <c r="H212" s="248">
        <v>3.0111729999999999</v>
      </c>
      <c r="I212" s="248">
        <v>3.3435009999999998</v>
      </c>
      <c r="J212" s="248">
        <v>0.106072</v>
      </c>
      <c r="K212" s="248">
        <v>3.6237889999999999</v>
      </c>
      <c r="L212" s="248">
        <v>0.76119800000000004</v>
      </c>
      <c r="M212" s="248">
        <v>11.013914</v>
      </c>
      <c r="N212" s="248">
        <v>1.386393</v>
      </c>
      <c r="O212" s="247">
        <v>29.875233999999999</v>
      </c>
      <c r="P212" s="248">
        <v>10.647986</v>
      </c>
      <c r="Q212" s="248">
        <v>5.7264559999999998</v>
      </c>
      <c r="R212" s="248">
        <v>0.98583399999999999</v>
      </c>
      <c r="S212" s="248">
        <v>6.1668000000000001E-2</v>
      </c>
      <c r="T212" s="248">
        <v>3.5464069999999999</v>
      </c>
      <c r="U212" s="248">
        <v>0.56857199999999997</v>
      </c>
      <c r="V212" s="248">
        <v>7.1273010000000001</v>
      </c>
      <c r="W212" s="248">
        <v>1.2110099999999999</v>
      </c>
    </row>
    <row r="213" spans="1:23" ht="50.1" customHeight="1" x14ac:dyDescent="0.25">
      <c r="A213" s="242" t="s">
        <v>792</v>
      </c>
      <c r="B213" s="242" t="s">
        <v>410</v>
      </c>
      <c r="C213" s="242" t="s">
        <v>60</v>
      </c>
      <c r="D213" s="242" t="s">
        <v>134</v>
      </c>
      <c r="E213" s="242" t="s">
        <v>62</v>
      </c>
      <c r="F213" s="240">
        <v>33.315795000000001</v>
      </c>
      <c r="G213" s="241">
        <v>5.7732169999999998</v>
      </c>
      <c r="H213" s="241">
        <v>3.3436119999999998</v>
      </c>
      <c r="I213" s="241">
        <v>12.022944000000001</v>
      </c>
      <c r="J213" s="241">
        <v>0.29006300000000002</v>
      </c>
      <c r="K213" s="241">
        <v>3.5426009999999999</v>
      </c>
      <c r="L213" s="241">
        <v>0.43570999999999999</v>
      </c>
      <c r="M213" s="241">
        <v>7.4286770000000004</v>
      </c>
      <c r="N213" s="241">
        <v>0.47897099999999998</v>
      </c>
      <c r="O213" s="240">
        <v>29.865088</v>
      </c>
      <c r="P213" s="241">
        <v>6.3456479999999997</v>
      </c>
      <c r="Q213" s="241">
        <v>5.9722249999999999</v>
      </c>
      <c r="R213" s="241">
        <v>2.0826699999999998</v>
      </c>
      <c r="S213" s="241">
        <v>4.0944000000000001E-2</v>
      </c>
      <c r="T213" s="241">
        <v>2.5141249999999999</v>
      </c>
      <c r="U213" s="241">
        <v>0.45962799999999998</v>
      </c>
      <c r="V213" s="241">
        <v>11.948138</v>
      </c>
      <c r="W213" s="241">
        <v>0.50170999999999999</v>
      </c>
    </row>
    <row r="214" spans="1:23" ht="75" customHeight="1" x14ac:dyDescent="0.25">
      <c r="A214" s="242" t="s">
        <v>429</v>
      </c>
      <c r="B214" s="242" t="s">
        <v>412</v>
      </c>
      <c r="C214" s="242" t="s">
        <v>60</v>
      </c>
      <c r="D214" s="242" t="s">
        <v>134</v>
      </c>
      <c r="E214" s="242" t="s">
        <v>62</v>
      </c>
      <c r="F214" s="240">
        <f>F188+F190</f>
        <v>20312.961978060001</v>
      </c>
      <c r="G214" s="246">
        <f t="shared" ref="G214:W214" si="78">G188+G190</f>
        <v>15829.296179743</v>
      </c>
      <c r="H214" s="246">
        <f t="shared" si="78"/>
        <v>3479.3799410410002</v>
      </c>
      <c r="I214" s="246">
        <f t="shared" si="78"/>
        <v>189.69799227799999</v>
      </c>
      <c r="J214" s="246">
        <f t="shared" si="78"/>
        <v>4.3927349999999992</v>
      </c>
      <c r="K214" s="246">
        <f t="shared" si="78"/>
        <v>337.84361464299997</v>
      </c>
      <c r="L214" s="246">
        <f t="shared" si="78"/>
        <v>177.20877643</v>
      </c>
      <c r="M214" s="246">
        <f t="shared" si="78"/>
        <v>74.775110194000007</v>
      </c>
      <c r="N214" s="246">
        <f t="shared" si="78"/>
        <v>220.367628731</v>
      </c>
      <c r="O214" s="240">
        <f t="shared" si="78"/>
        <v>17904.153445927001</v>
      </c>
      <c r="P214" s="241">
        <f t="shared" si="78"/>
        <v>13825.933929620001</v>
      </c>
      <c r="Q214" s="241">
        <f t="shared" si="78"/>
        <v>3114.3903180930001</v>
      </c>
      <c r="R214" s="241">
        <f t="shared" si="78"/>
        <v>150.565197493</v>
      </c>
      <c r="S214" s="241">
        <f>S188+S190</f>
        <v>3.7277300000000002</v>
      </c>
      <c r="T214" s="241">
        <f t="shared" si="78"/>
        <v>324.88270197899999</v>
      </c>
      <c r="U214" s="241">
        <f t="shared" si="78"/>
        <v>201.182344973</v>
      </c>
      <c r="V214" s="241">
        <f t="shared" si="78"/>
        <v>72.293963485000006</v>
      </c>
      <c r="W214" s="241">
        <f t="shared" si="78"/>
        <v>211.177260284</v>
      </c>
    </row>
    <row r="215" spans="1:23" ht="75" customHeight="1" x14ac:dyDescent="0.25">
      <c r="A215" s="242" t="s">
        <v>793</v>
      </c>
      <c r="B215" s="242" t="s">
        <v>343</v>
      </c>
      <c r="C215" s="242" t="s">
        <v>60</v>
      </c>
      <c r="D215" s="242" t="s">
        <v>344</v>
      </c>
      <c r="E215" s="242" t="s">
        <v>72</v>
      </c>
      <c r="F215" s="240">
        <f>F214/Справочно!D5*1000000</f>
        <v>175.43234531358078</v>
      </c>
      <c r="G215" s="246">
        <f>G214/Справочно!E5*1000000</f>
        <v>493.99348922406551</v>
      </c>
      <c r="H215" s="246">
        <f>H214/Справочно!F5*1000000</f>
        <v>308.61676210427925</v>
      </c>
      <c r="I215" s="246">
        <f>I214/Справочно!G5*1000000</f>
        <v>14.430131733055102</v>
      </c>
      <c r="J215" s="246">
        <f>J214/Справочно!H5*1000000</f>
        <v>0.60067917899582735</v>
      </c>
      <c r="K215" s="246">
        <f>K214/Справочно!I5*1000000</f>
        <v>14.657452723148912</v>
      </c>
      <c r="L215" s="246">
        <f>L214/Справочно!J5*1000000</f>
        <v>18.602976856922375</v>
      </c>
      <c r="M215" s="246">
        <f>M214/Справочно!K5*1000000</f>
        <v>5.6690672337115489</v>
      </c>
      <c r="N215" s="246">
        <f>N214/Справочно!L5*1000000</f>
        <v>35.279519796815187</v>
      </c>
      <c r="O215" s="240">
        <f>O214/Справочно!M5*1000000</f>
        <v>153.84454027236438</v>
      </c>
      <c r="P215" s="241">
        <f>P214/Справочно!N5*1000000</f>
        <v>428.66871465896202</v>
      </c>
      <c r="Q215" s="241">
        <f>Q214/Справочно!O5*1000000</f>
        <v>275.03940881647821</v>
      </c>
      <c r="R215" s="241">
        <f>R214/Справочно!P5*1000000</f>
        <v>11.454122595732878</v>
      </c>
      <c r="S215" s="241">
        <f>S214/Справочно!Q5*1000000</f>
        <v>0.51216634301308073</v>
      </c>
      <c r="T215" s="241">
        <f>T214/Справочно!R5*1000000</f>
        <v>13.978959361831906</v>
      </c>
      <c r="U215" s="241">
        <f>U214/Справочно!S5*1000000</f>
        <v>21.042397664570018</v>
      </c>
      <c r="V215" s="241">
        <f>V214/Справочно!T5*1000000</f>
        <v>5.4399940738242512</v>
      </c>
      <c r="W215" s="241">
        <f>W214/Справочно!U5*1000000</f>
        <v>33.588555421119715</v>
      </c>
    </row>
    <row r="216" spans="1:23" ht="50.1" customHeight="1" x14ac:dyDescent="0.25">
      <c r="A216" s="242" t="s">
        <v>794</v>
      </c>
      <c r="B216" s="242" t="s">
        <v>345</v>
      </c>
      <c r="C216" s="242" t="s">
        <v>60</v>
      </c>
      <c r="D216" s="242" t="s">
        <v>118</v>
      </c>
      <c r="E216" s="242" t="s">
        <v>72</v>
      </c>
      <c r="F216" s="240">
        <f>F214/Справочно!$D$14*100</f>
        <v>18.989851761142106</v>
      </c>
      <c r="G216" s="246">
        <f>G214/Справочно!$D$14*100</f>
        <v>14.798235149615593</v>
      </c>
      <c r="H216" s="246">
        <f>H214/Справочно!$D$14*100</f>
        <v>3.2527461712587851</v>
      </c>
      <c r="I216" s="246">
        <f>I214/Справочно!$D$14*100</f>
        <v>0.17734177598699674</v>
      </c>
      <c r="J216" s="259">
        <f>J214/Справочно!$D$14*100</f>
        <v>4.1066087046330085E-3</v>
      </c>
      <c r="K216" s="246">
        <f>K214/Справочно!$D$14*100</f>
        <v>0.31583774771244422</v>
      </c>
      <c r="L216" s="246">
        <f>L214/Справочно!$D$14*100</f>
        <v>0.16566606085384228</v>
      </c>
      <c r="M216" s="246">
        <f>M214/Справочно!$D$14*100</f>
        <v>6.9904539748601488E-2</v>
      </c>
      <c r="N216" s="246">
        <f>N214/Справочно!$D$14*100</f>
        <v>0.20601370726120741</v>
      </c>
      <c r="O216" s="240">
        <f>O214/Справочно!$M$14*100</f>
        <v>16.389510835154038</v>
      </c>
      <c r="P216" s="246">
        <f>P214/Справочно!$M$14*100</f>
        <v>12.656297580893439</v>
      </c>
      <c r="Q216" s="246">
        <f>Q214/Справочно!$M$14*100</f>
        <v>2.8509213807534612</v>
      </c>
      <c r="R216" s="246">
        <f>R214/Справочно!$M$14*100</f>
        <v>0.1378277919233318</v>
      </c>
      <c r="S216" s="246">
        <f>S214/Справочно!$M$14*100</f>
        <v>3.4123741963028899E-3</v>
      </c>
      <c r="T216" s="246">
        <f>T214/Справочно!$M$14*100</f>
        <v>0.29739851036912573</v>
      </c>
      <c r="U216" s="246">
        <f>U214/Справочно!$M$14*100</f>
        <v>0.18416286660717687</v>
      </c>
      <c r="V216" s="246">
        <f>V214/Справочно!$M$14*100</f>
        <v>6.6178091102273323E-2</v>
      </c>
      <c r="W216" s="246">
        <f>W214/Справочно!$M$14*100</f>
        <v>0.19331223930892544</v>
      </c>
    </row>
    <row r="217" spans="1:23" ht="50.1" customHeight="1" x14ac:dyDescent="0.25">
      <c r="A217" s="330" t="s">
        <v>431</v>
      </c>
      <c r="B217" s="260" t="s">
        <v>602</v>
      </c>
      <c r="C217" s="243" t="s">
        <v>131</v>
      </c>
      <c r="D217" s="243" t="s">
        <v>134</v>
      </c>
      <c r="E217" s="243" t="s">
        <v>62</v>
      </c>
      <c r="F217" s="240">
        <v>15570.808000000001</v>
      </c>
      <c r="G217" s="246">
        <v>4968.9620000000004</v>
      </c>
      <c r="H217" s="246">
        <v>1888.9490000000001</v>
      </c>
      <c r="I217" s="246">
        <v>1288.347</v>
      </c>
      <c r="J217" s="246">
        <v>387.60899999999998</v>
      </c>
      <c r="K217" s="246">
        <v>2755.57</v>
      </c>
      <c r="L217" s="246">
        <v>1549.152</v>
      </c>
      <c r="M217" s="246">
        <v>1785.1489999999999</v>
      </c>
      <c r="N217" s="246">
        <v>947.07100000000003</v>
      </c>
      <c r="O217" s="240">
        <v>14044.572</v>
      </c>
      <c r="P217" s="246">
        <v>4527.7460000000001</v>
      </c>
      <c r="Q217" s="246">
        <v>1717.039</v>
      </c>
      <c r="R217" s="246">
        <v>1170.6759999999999</v>
      </c>
      <c r="S217" s="246">
        <v>357.07900000000001</v>
      </c>
      <c r="T217" s="246">
        <v>2479.067</v>
      </c>
      <c r="U217" s="246">
        <v>1395.867</v>
      </c>
      <c r="V217" s="246">
        <v>1576.021</v>
      </c>
      <c r="W217" s="246">
        <v>821.07600000000002</v>
      </c>
    </row>
    <row r="218" spans="1:23" ht="50.1" customHeight="1" x14ac:dyDescent="0.25">
      <c r="A218" s="242" t="s">
        <v>795</v>
      </c>
      <c r="B218" s="242" t="s">
        <v>414</v>
      </c>
      <c r="C218" s="242" t="s">
        <v>131</v>
      </c>
      <c r="D218" s="242" t="s">
        <v>134</v>
      </c>
      <c r="E218" s="242" t="s">
        <v>62</v>
      </c>
      <c r="F218" s="240">
        <f>F219+F224+F225</f>
        <v>633.27969240000004</v>
      </c>
      <c r="G218" s="241">
        <f t="shared" ref="G218:P218" si="79">G219+G224+G225</f>
        <v>246.41393339999999</v>
      </c>
      <c r="H218" s="241">
        <f t="shared" si="79"/>
        <v>81.676666000000012</v>
      </c>
      <c r="I218" s="241">
        <f t="shared" si="79"/>
        <v>99.125376999999986</v>
      </c>
      <c r="J218" s="241">
        <f t="shared" si="79"/>
        <v>14.087142999999999</v>
      </c>
      <c r="K218" s="241">
        <f t="shared" si="79"/>
        <v>51.199077000000003</v>
      </c>
      <c r="L218" s="241">
        <f t="shared" si="79"/>
        <v>37.550264999999996</v>
      </c>
      <c r="M218" s="241">
        <f t="shared" si="79"/>
        <v>89.584642000000002</v>
      </c>
      <c r="N218" s="241">
        <f t="shared" si="79"/>
        <v>13.642589000000001</v>
      </c>
      <c r="O218" s="240">
        <f t="shared" si="79"/>
        <v>647.01271899999995</v>
      </c>
      <c r="P218" s="241">
        <f t="shared" si="79"/>
        <v>271.65037699999999</v>
      </c>
      <c r="Q218" s="241">
        <f>Q219+Q224+Q225</f>
        <v>113.52535</v>
      </c>
      <c r="R218" s="241">
        <f t="shared" ref="R218" si="80">R219+R224+R225</f>
        <v>46.380510000000001</v>
      </c>
      <c r="S218" s="241">
        <f t="shared" ref="S218" si="81">S219+S224+S225</f>
        <v>10.962778999999999</v>
      </c>
      <c r="T218" s="241">
        <f t="shared" ref="T218" si="82">T219+T224+T225</f>
        <v>54.146890999999997</v>
      </c>
      <c r="U218" s="241">
        <f t="shared" ref="U218" si="83">U219+U224+U225</f>
        <v>35.113241000000002</v>
      </c>
      <c r="V218" s="241">
        <f t="shared" ref="V218" si="84">V219+V224+V225</f>
        <v>99.398022000000012</v>
      </c>
      <c r="W218" s="241">
        <f t="shared" ref="W218" si="85">W219+W224+W225</f>
        <v>15.835549</v>
      </c>
    </row>
    <row r="219" spans="1:23" ht="24.95" customHeight="1" x14ac:dyDescent="0.25">
      <c r="A219" s="243" t="s">
        <v>796</v>
      </c>
      <c r="B219" s="245" t="s">
        <v>339</v>
      </c>
      <c r="C219" s="243" t="s">
        <v>131</v>
      </c>
      <c r="D219" s="243" t="s">
        <v>134</v>
      </c>
      <c r="E219" s="243" t="s">
        <v>62</v>
      </c>
      <c r="F219" s="247">
        <v>364.77295600000002</v>
      </c>
      <c r="G219" s="248">
        <v>179.89328699999999</v>
      </c>
      <c r="H219" s="248">
        <v>28.169416999999999</v>
      </c>
      <c r="I219" s="248">
        <v>64.087774999999993</v>
      </c>
      <c r="J219" s="248">
        <v>3.048365</v>
      </c>
      <c r="K219" s="248">
        <v>21.089777999999999</v>
      </c>
      <c r="L219" s="248">
        <v>2.9295499999999999</v>
      </c>
      <c r="M219" s="248">
        <v>62.288789000000001</v>
      </c>
      <c r="N219" s="248">
        <v>3.2659950000000002</v>
      </c>
      <c r="O219" s="247">
        <v>371.643079</v>
      </c>
      <c r="P219" s="248">
        <v>199.87597600000001</v>
      </c>
      <c r="Q219" s="248">
        <v>58.094164999999997</v>
      </c>
      <c r="R219" s="248">
        <v>11.021293</v>
      </c>
      <c r="S219" s="248">
        <v>0.52788400000000002</v>
      </c>
      <c r="T219" s="248">
        <v>22.135916999999999</v>
      </c>
      <c r="U219" s="248">
        <v>2.8162929999999999</v>
      </c>
      <c r="V219" s="248">
        <v>73.264125000000007</v>
      </c>
      <c r="W219" s="248">
        <v>3.9074260000000001</v>
      </c>
    </row>
    <row r="220" spans="1:23" ht="50.1" customHeight="1" x14ac:dyDescent="0.25">
      <c r="A220" s="243" t="s">
        <v>797</v>
      </c>
      <c r="B220" s="245" t="s">
        <v>368</v>
      </c>
      <c r="C220" s="243" t="s">
        <v>131</v>
      </c>
      <c r="D220" s="243" t="s">
        <v>134</v>
      </c>
      <c r="E220" s="243" t="s">
        <v>62</v>
      </c>
      <c r="F220" s="247">
        <v>112.344703</v>
      </c>
      <c r="G220" s="248">
        <v>34.445427000000002</v>
      </c>
      <c r="H220" s="248">
        <v>3.687303</v>
      </c>
      <c r="I220" s="248">
        <v>39.724184000000001</v>
      </c>
      <c r="J220" s="249">
        <v>3.5645000000000003E-2</v>
      </c>
      <c r="K220" s="248">
        <v>7.1502109999999997</v>
      </c>
      <c r="L220" s="249">
        <v>1.3657000000000001E-2</v>
      </c>
      <c r="M220" s="248">
        <v>27.285049999999998</v>
      </c>
      <c r="N220" s="250">
        <v>3.2260000000000001E-3</v>
      </c>
      <c r="O220" s="247">
        <v>112.29515599999999</v>
      </c>
      <c r="P220" s="248">
        <v>52.814998000000003</v>
      </c>
      <c r="Q220" s="248">
        <v>6.0533049999999999</v>
      </c>
      <c r="R220" s="248">
        <v>3.8609249999999999</v>
      </c>
      <c r="S220" s="249">
        <v>3.4934E-2</v>
      </c>
      <c r="T220" s="248">
        <v>4.2239360000000001</v>
      </c>
      <c r="U220" s="249">
        <v>1.1073E-2</v>
      </c>
      <c r="V220" s="248">
        <v>45.279598999999997</v>
      </c>
      <c r="W220" s="249">
        <v>1.6386000000000001E-2</v>
      </c>
    </row>
    <row r="221" spans="1:23" ht="50.1" customHeight="1" x14ac:dyDescent="0.25">
      <c r="A221" s="243" t="s">
        <v>798</v>
      </c>
      <c r="B221" s="245" t="s">
        <v>370</v>
      </c>
      <c r="C221" s="243" t="s">
        <v>131</v>
      </c>
      <c r="D221" s="243" t="s">
        <v>134</v>
      </c>
      <c r="E221" s="243" t="s">
        <v>62</v>
      </c>
      <c r="F221" s="247">
        <v>46.779930999999998</v>
      </c>
      <c r="G221" s="248">
        <v>7.6373509999999998</v>
      </c>
      <c r="H221" s="248">
        <v>5.2986000000000004</v>
      </c>
      <c r="I221" s="248">
        <v>11.066853</v>
      </c>
      <c r="J221" s="248">
        <v>2.680015</v>
      </c>
      <c r="K221" s="248">
        <v>6.0655789999999996</v>
      </c>
      <c r="L221" s="248">
        <v>1.651718</v>
      </c>
      <c r="M221" s="248">
        <v>11.586233999999999</v>
      </c>
      <c r="N221" s="248">
        <v>0.79358099999999998</v>
      </c>
      <c r="O221" s="247">
        <v>63.682624000000004</v>
      </c>
      <c r="P221" s="248">
        <v>12.049395000000001</v>
      </c>
      <c r="Q221" s="248">
        <v>23.325545999999999</v>
      </c>
      <c r="R221" s="248">
        <v>4.1988060000000003</v>
      </c>
      <c r="S221" s="248">
        <v>0.43022899999999997</v>
      </c>
      <c r="T221" s="248">
        <v>10.597379</v>
      </c>
      <c r="U221" s="248">
        <v>1.857699</v>
      </c>
      <c r="V221" s="248">
        <v>9.7307790000000001</v>
      </c>
      <c r="W221" s="248">
        <v>1.492791</v>
      </c>
    </row>
    <row r="222" spans="1:23" ht="24.95" customHeight="1" x14ac:dyDescent="0.25">
      <c r="A222" s="243" t="s">
        <v>799</v>
      </c>
      <c r="B222" s="245" t="s">
        <v>402</v>
      </c>
      <c r="C222" s="243" t="s">
        <v>131</v>
      </c>
      <c r="D222" s="243" t="s">
        <v>134</v>
      </c>
      <c r="E222" s="243" t="s">
        <v>62</v>
      </c>
      <c r="F222" s="247">
        <v>43.426031999999999</v>
      </c>
      <c r="G222" s="248">
        <v>28.832616999999999</v>
      </c>
      <c r="H222" s="248">
        <v>6.2212670000000001</v>
      </c>
      <c r="I222" s="248">
        <v>2.8178369999999999</v>
      </c>
      <c r="J222" s="250">
        <v>7.1000000000000002E-4</v>
      </c>
      <c r="K222" s="248">
        <v>0.17851800000000001</v>
      </c>
      <c r="L222" s="252">
        <v>4.8000000000000001E-5</v>
      </c>
      <c r="M222" s="248">
        <v>5.3737490000000001</v>
      </c>
      <c r="N222" s="250">
        <v>1.286E-3</v>
      </c>
      <c r="O222" s="247">
        <v>30.714716000000003</v>
      </c>
      <c r="P222" s="248">
        <v>24.629163000000002</v>
      </c>
      <c r="Q222" s="248">
        <v>2.1980780000000002</v>
      </c>
      <c r="R222" s="248">
        <v>0.38622200000000001</v>
      </c>
      <c r="S222" s="250">
        <v>1.224E-3</v>
      </c>
      <c r="T222" s="249">
        <v>8.480999999999999E-3</v>
      </c>
      <c r="U222" s="253">
        <v>0</v>
      </c>
      <c r="V222" s="248">
        <v>3.4896859999999998</v>
      </c>
      <c r="W222" s="250">
        <v>1.8619999999999999E-3</v>
      </c>
    </row>
    <row r="223" spans="1:23" ht="24.95" customHeight="1" x14ac:dyDescent="0.25">
      <c r="A223" s="243" t="s">
        <v>800</v>
      </c>
      <c r="B223" s="245" t="s">
        <v>403</v>
      </c>
      <c r="C223" s="243" t="s">
        <v>131</v>
      </c>
      <c r="D223" s="243" t="s">
        <v>134</v>
      </c>
      <c r="E223" s="243" t="s">
        <v>62</v>
      </c>
      <c r="F223" s="247">
        <v>162.22228999999999</v>
      </c>
      <c r="G223" s="248">
        <v>108.977892</v>
      </c>
      <c r="H223" s="248">
        <v>12.962247</v>
      </c>
      <c r="I223" s="248">
        <v>10.478901</v>
      </c>
      <c r="J223" s="248">
        <v>0.33199499999999998</v>
      </c>
      <c r="K223" s="248">
        <v>7.6954700000000003</v>
      </c>
      <c r="L223" s="248">
        <v>1.264127</v>
      </c>
      <c r="M223" s="248">
        <v>18.043755999999998</v>
      </c>
      <c r="N223" s="248">
        <v>2.467902</v>
      </c>
      <c r="O223" s="247">
        <v>164.95058299999999</v>
      </c>
      <c r="P223" s="248">
        <v>110.38242</v>
      </c>
      <c r="Q223" s="248">
        <v>26.517236</v>
      </c>
      <c r="R223" s="248">
        <v>2.5753400000000002</v>
      </c>
      <c r="S223" s="248">
        <v>6.1497000000000003E-2</v>
      </c>
      <c r="T223" s="248">
        <v>7.3061210000000001</v>
      </c>
      <c r="U223" s="248">
        <v>0.94752100000000006</v>
      </c>
      <c r="V223" s="248">
        <v>14.764061</v>
      </c>
      <c r="W223" s="248">
        <v>2.3963870000000003</v>
      </c>
    </row>
    <row r="224" spans="1:23" ht="24.95" customHeight="1" x14ac:dyDescent="0.25">
      <c r="A224" s="243" t="s">
        <v>801</v>
      </c>
      <c r="B224" s="245" t="s">
        <v>25</v>
      </c>
      <c r="C224" s="243" t="s">
        <v>131</v>
      </c>
      <c r="D224" s="243" t="s">
        <v>134</v>
      </c>
      <c r="E224" s="243" t="s">
        <v>62</v>
      </c>
      <c r="F224" s="247">
        <v>70.533894000000004</v>
      </c>
      <c r="G224" s="248">
        <v>7.4734210000000019</v>
      </c>
      <c r="H224" s="248">
        <v>4.6916740000000043</v>
      </c>
      <c r="I224" s="248">
        <v>6.4655140000000024</v>
      </c>
      <c r="J224" s="248">
        <v>9.7105819999999987</v>
      </c>
      <c r="K224" s="248">
        <v>16.016392000000003</v>
      </c>
      <c r="L224" s="248">
        <v>10.998453999999999</v>
      </c>
      <c r="M224" s="248">
        <v>12.927910000000001</v>
      </c>
      <c r="N224" s="248">
        <v>2.2499470000000001</v>
      </c>
      <c r="O224" s="247">
        <v>70.213639999999998</v>
      </c>
      <c r="P224" s="248">
        <v>8.2734009999999998</v>
      </c>
      <c r="Q224" s="248">
        <v>4.7141849999999996</v>
      </c>
      <c r="R224" s="248">
        <v>6.4352169999999997</v>
      </c>
      <c r="S224" s="248">
        <v>9.1518949999999997</v>
      </c>
      <c r="T224" s="248">
        <v>17.113973999999999</v>
      </c>
      <c r="U224" s="248">
        <v>9.6589480000000005</v>
      </c>
      <c r="V224" s="248">
        <v>12.008896999999999</v>
      </c>
      <c r="W224" s="248">
        <v>2.8571230000000001</v>
      </c>
    </row>
    <row r="225" spans="1:23" ht="24.95" customHeight="1" x14ac:dyDescent="0.25">
      <c r="A225" s="243" t="s">
        <v>802</v>
      </c>
      <c r="B225" s="245" t="s">
        <v>378</v>
      </c>
      <c r="C225" s="243" t="s">
        <v>131</v>
      </c>
      <c r="D225" s="243" t="s">
        <v>134</v>
      </c>
      <c r="E225" s="243" t="s">
        <v>62</v>
      </c>
      <c r="F225" s="247">
        <v>197.97284240000002</v>
      </c>
      <c r="G225" s="248">
        <v>59.047225399999995</v>
      </c>
      <c r="H225" s="248">
        <v>48.815575000000003</v>
      </c>
      <c r="I225" s="248">
        <v>28.572088000000001</v>
      </c>
      <c r="J225" s="248">
        <v>1.3281959999999999</v>
      </c>
      <c r="K225" s="248">
        <v>14.092907</v>
      </c>
      <c r="L225" s="248">
        <v>23.622261000000002</v>
      </c>
      <c r="M225" s="248">
        <v>14.367943</v>
      </c>
      <c r="N225" s="248">
        <v>8.1266470000000002</v>
      </c>
      <c r="O225" s="247">
        <v>205.15599999999998</v>
      </c>
      <c r="P225" s="248">
        <v>63.500999999999998</v>
      </c>
      <c r="Q225" s="248">
        <v>50.716999999999999</v>
      </c>
      <c r="R225" s="248">
        <v>28.923999999999999</v>
      </c>
      <c r="S225" s="248">
        <v>1.2829999999999999</v>
      </c>
      <c r="T225" s="248">
        <v>14.897</v>
      </c>
      <c r="U225" s="248">
        <v>22.638000000000002</v>
      </c>
      <c r="V225" s="248">
        <v>14.125</v>
      </c>
      <c r="W225" s="248">
        <v>9.0709999999999997</v>
      </c>
    </row>
    <row r="226" spans="1:23" ht="50.1" customHeight="1" x14ac:dyDescent="0.25">
      <c r="A226" s="242" t="s">
        <v>435</v>
      </c>
      <c r="B226" s="242" t="s">
        <v>415</v>
      </c>
      <c r="C226" s="242" t="s">
        <v>131</v>
      </c>
      <c r="D226" s="242" t="s">
        <v>134</v>
      </c>
      <c r="E226" s="242" t="s">
        <v>62</v>
      </c>
      <c r="F226" s="240">
        <v>167.81419399999999</v>
      </c>
      <c r="G226" s="241">
        <v>134.28711899999999</v>
      </c>
      <c r="H226" s="241">
        <v>7.1221969999999999</v>
      </c>
      <c r="I226" s="241">
        <v>0.75914199999999998</v>
      </c>
      <c r="J226" s="258">
        <v>0</v>
      </c>
      <c r="K226" s="241">
        <v>3.329853</v>
      </c>
      <c r="L226" s="258">
        <v>0</v>
      </c>
      <c r="M226" s="241">
        <v>22.223533</v>
      </c>
      <c r="N226" s="241">
        <v>9.2350000000000002E-2</v>
      </c>
      <c r="O226" s="240">
        <v>181.58448200000001</v>
      </c>
      <c r="P226" s="241">
        <v>152.25872200000001</v>
      </c>
      <c r="Q226" s="241">
        <v>4.4531739999999997</v>
      </c>
      <c r="R226" s="241">
        <v>0.121458</v>
      </c>
      <c r="S226" s="258">
        <v>0</v>
      </c>
      <c r="T226" s="241">
        <v>4.5983539999999996</v>
      </c>
      <c r="U226" s="261">
        <v>1.6000000000000001E-3</v>
      </c>
      <c r="V226" s="241">
        <v>20.019448000000001</v>
      </c>
      <c r="W226" s="241">
        <v>0.13172600000000001</v>
      </c>
    </row>
    <row r="227" spans="1:23" ht="50.1" customHeight="1" x14ac:dyDescent="0.25">
      <c r="A227" s="243" t="s">
        <v>437</v>
      </c>
      <c r="B227" s="245" t="s">
        <v>368</v>
      </c>
      <c r="C227" s="243" t="s">
        <v>131</v>
      </c>
      <c r="D227" s="243" t="s">
        <v>134</v>
      </c>
      <c r="E227" s="243" t="s">
        <v>62</v>
      </c>
      <c r="F227" s="247">
        <v>43.603735</v>
      </c>
      <c r="G227" s="248">
        <v>21.617737000000002</v>
      </c>
      <c r="H227" s="248">
        <v>7.8954999999999997E-2</v>
      </c>
      <c r="I227" s="248">
        <v>0.488286</v>
      </c>
      <c r="J227" s="253">
        <v>0</v>
      </c>
      <c r="K227" s="248">
        <v>1.955883</v>
      </c>
      <c r="L227" s="253">
        <v>0</v>
      </c>
      <c r="M227" s="248">
        <v>19.462871</v>
      </c>
      <c r="N227" s="262">
        <v>3.0000000000000001E-6</v>
      </c>
      <c r="O227" s="247">
        <v>62.679015</v>
      </c>
      <c r="P227" s="248">
        <v>41.745254000000003</v>
      </c>
      <c r="Q227" s="248">
        <v>1.6559360000000001</v>
      </c>
      <c r="R227" s="253">
        <v>0</v>
      </c>
      <c r="S227" s="253">
        <v>0</v>
      </c>
      <c r="T227" s="248">
        <v>2.3342990000000001</v>
      </c>
      <c r="U227" s="253">
        <v>0</v>
      </c>
      <c r="V227" s="248">
        <v>16.943525999999999</v>
      </c>
      <c r="W227" s="253">
        <v>0</v>
      </c>
    </row>
    <row r="228" spans="1:23" ht="50.1" customHeight="1" x14ac:dyDescent="0.25">
      <c r="A228" s="243" t="s">
        <v>803</v>
      </c>
      <c r="B228" s="245" t="s">
        <v>370</v>
      </c>
      <c r="C228" s="243" t="s">
        <v>131</v>
      </c>
      <c r="D228" s="243" t="s">
        <v>134</v>
      </c>
      <c r="E228" s="243" t="s">
        <v>62</v>
      </c>
      <c r="F228" s="247">
        <v>2.469897</v>
      </c>
      <c r="G228" s="248">
        <v>1.703978</v>
      </c>
      <c r="H228" s="248">
        <v>0.126222</v>
      </c>
      <c r="I228" s="248">
        <v>7.5712000000000002E-2</v>
      </c>
      <c r="J228" s="253">
        <v>0</v>
      </c>
      <c r="K228" s="248">
        <v>0.55211900000000003</v>
      </c>
      <c r="L228" s="253">
        <v>0</v>
      </c>
      <c r="M228" s="253">
        <v>0</v>
      </c>
      <c r="N228" s="249">
        <v>1.1866E-2</v>
      </c>
      <c r="O228" s="247">
        <v>5.6419069999999998</v>
      </c>
      <c r="P228" s="248">
        <v>3.7808630000000001</v>
      </c>
      <c r="Q228" s="248">
        <v>0.31672400000000001</v>
      </c>
      <c r="R228" s="249">
        <v>1.3032E-2</v>
      </c>
      <c r="S228" s="253">
        <v>0</v>
      </c>
      <c r="T228" s="248">
        <v>1.493053</v>
      </c>
      <c r="U228" s="253">
        <v>0</v>
      </c>
      <c r="V228" s="253">
        <v>0</v>
      </c>
      <c r="W228" s="249">
        <v>3.8234999999999998E-2</v>
      </c>
    </row>
    <row r="229" spans="1:23" ht="24.95" customHeight="1" x14ac:dyDescent="0.25">
      <c r="A229" s="243" t="s">
        <v>804</v>
      </c>
      <c r="B229" s="245" t="s">
        <v>402</v>
      </c>
      <c r="C229" s="243" t="s">
        <v>131</v>
      </c>
      <c r="D229" s="243" t="s">
        <v>134</v>
      </c>
      <c r="E229" s="243" t="s">
        <v>62</v>
      </c>
      <c r="F229" s="247">
        <v>32.643476999999997</v>
      </c>
      <c r="G229" s="248">
        <v>25.565556999999998</v>
      </c>
      <c r="H229" s="248">
        <v>4.9500900000000003</v>
      </c>
      <c r="I229" s="248">
        <v>0</v>
      </c>
      <c r="J229" s="253">
        <v>0</v>
      </c>
      <c r="K229" s="248">
        <v>0.13889099999999999</v>
      </c>
      <c r="L229" s="253">
        <v>0</v>
      </c>
      <c r="M229" s="248">
        <v>1.988939</v>
      </c>
      <c r="N229" s="253">
        <v>0</v>
      </c>
      <c r="O229" s="247">
        <v>29.018827000000002</v>
      </c>
      <c r="P229" s="248">
        <v>24.056889000000002</v>
      </c>
      <c r="Q229" s="248">
        <v>1.8776280000000001</v>
      </c>
      <c r="R229" s="253">
        <v>0</v>
      </c>
      <c r="S229" s="253">
        <v>0</v>
      </c>
      <c r="T229" s="249">
        <v>8.3879999999999996E-3</v>
      </c>
      <c r="U229" s="253">
        <v>0</v>
      </c>
      <c r="V229" s="248">
        <v>3.0759219999999998</v>
      </c>
      <c r="W229" s="253">
        <v>0</v>
      </c>
    </row>
    <row r="230" spans="1:23" ht="24.95" customHeight="1" x14ac:dyDescent="0.25">
      <c r="A230" s="243" t="s">
        <v>805</v>
      </c>
      <c r="B230" s="245" t="s">
        <v>403</v>
      </c>
      <c r="C230" s="243" t="s">
        <v>131</v>
      </c>
      <c r="D230" s="243" t="s">
        <v>134</v>
      </c>
      <c r="E230" s="243" t="s">
        <v>62</v>
      </c>
      <c r="F230" s="247">
        <v>89.097085000000007</v>
      </c>
      <c r="G230" s="248">
        <v>85.399846999999994</v>
      </c>
      <c r="H230" s="248">
        <v>1.9669300000000001</v>
      </c>
      <c r="I230" s="248">
        <v>0.19514400000000001</v>
      </c>
      <c r="J230" s="253">
        <v>0</v>
      </c>
      <c r="K230" s="248">
        <v>0.68296000000000001</v>
      </c>
      <c r="L230" s="253">
        <v>0</v>
      </c>
      <c r="M230" s="248">
        <v>0.77172300000000005</v>
      </c>
      <c r="N230" s="248">
        <v>8.0480999999999997E-2</v>
      </c>
      <c r="O230" s="247">
        <v>84.244732999999997</v>
      </c>
      <c r="P230" s="248">
        <v>82.675715999999994</v>
      </c>
      <c r="Q230" s="248">
        <v>0.60288600000000003</v>
      </c>
      <c r="R230" s="248">
        <v>0.10842599999999999</v>
      </c>
      <c r="S230" s="253">
        <v>0</v>
      </c>
      <c r="T230" s="248">
        <v>0.76261400000000001</v>
      </c>
      <c r="U230" s="250">
        <v>1.6000000000000001E-3</v>
      </c>
      <c r="V230" s="253">
        <v>0</v>
      </c>
      <c r="W230" s="248">
        <v>9.3491000000000005E-2</v>
      </c>
    </row>
    <row r="231" spans="1:23" ht="50.1" customHeight="1" x14ac:dyDescent="0.25">
      <c r="A231" s="242" t="s">
        <v>438</v>
      </c>
      <c r="B231" s="242" t="s">
        <v>416</v>
      </c>
      <c r="C231" s="242" t="s">
        <v>131</v>
      </c>
      <c r="D231" s="242" t="s">
        <v>134</v>
      </c>
      <c r="E231" s="242" t="s">
        <v>62</v>
      </c>
      <c r="F231" s="240">
        <v>196.95876200000001</v>
      </c>
      <c r="G231" s="241">
        <v>45.606167999999997</v>
      </c>
      <c r="H231" s="241">
        <v>21.047219999999999</v>
      </c>
      <c r="I231" s="241">
        <v>63.328633000000004</v>
      </c>
      <c r="J231" s="241">
        <v>3.048365</v>
      </c>
      <c r="K231" s="241">
        <v>17.759924999999999</v>
      </c>
      <c r="L231" s="241">
        <v>2.9295499999999999</v>
      </c>
      <c r="M231" s="241">
        <v>40.065255999999998</v>
      </c>
      <c r="N231" s="241">
        <v>3.173645</v>
      </c>
      <c r="O231" s="240">
        <v>190.05859699999999</v>
      </c>
      <c r="P231" s="241">
        <v>47.617254000000003</v>
      </c>
      <c r="Q231" s="241">
        <v>53.640991</v>
      </c>
      <c r="R231" s="241">
        <v>10.899834999999999</v>
      </c>
      <c r="S231" s="241">
        <v>0.52788400000000002</v>
      </c>
      <c r="T231" s="241">
        <v>17.537562999999999</v>
      </c>
      <c r="U231" s="241">
        <v>2.8146930000000001</v>
      </c>
      <c r="V231" s="241">
        <v>53.244677000000003</v>
      </c>
      <c r="W231" s="241">
        <v>3.7757000000000001</v>
      </c>
    </row>
    <row r="232" spans="1:23" ht="50.1" customHeight="1" x14ac:dyDescent="0.25">
      <c r="A232" s="242" t="s">
        <v>440</v>
      </c>
      <c r="B232" s="245" t="s">
        <v>368</v>
      </c>
      <c r="C232" s="242" t="s">
        <v>131</v>
      </c>
      <c r="D232" s="242" t="s">
        <v>134</v>
      </c>
      <c r="E232" s="242" t="s">
        <v>62</v>
      </c>
      <c r="F232" s="247">
        <v>68.740967999999995</v>
      </c>
      <c r="G232" s="248">
        <v>12.82769</v>
      </c>
      <c r="H232" s="248">
        <v>3.6083479999999999</v>
      </c>
      <c r="I232" s="248">
        <v>39.235897999999999</v>
      </c>
      <c r="J232" s="249">
        <v>3.5645000000000003E-2</v>
      </c>
      <c r="K232" s="248">
        <v>5.1943279999999996</v>
      </c>
      <c r="L232" s="249">
        <v>1.3657000000000001E-2</v>
      </c>
      <c r="M232" s="248">
        <v>7.8221790000000002</v>
      </c>
      <c r="N232" s="250">
        <v>3.2230000000000002E-3</v>
      </c>
      <c r="O232" s="247">
        <v>49.616140999999999</v>
      </c>
      <c r="P232" s="248">
        <v>11.069744</v>
      </c>
      <c r="Q232" s="248">
        <v>4.3973690000000003</v>
      </c>
      <c r="R232" s="248">
        <v>3.8609249999999999</v>
      </c>
      <c r="S232" s="249">
        <v>3.4934E-2</v>
      </c>
      <c r="T232" s="248">
        <v>1.889637</v>
      </c>
      <c r="U232" s="249">
        <v>1.1073E-2</v>
      </c>
      <c r="V232" s="248">
        <v>28.336072999999999</v>
      </c>
      <c r="W232" s="249">
        <v>1.6386000000000001E-2</v>
      </c>
    </row>
    <row r="233" spans="1:23" ht="50.1" customHeight="1" x14ac:dyDescent="0.25">
      <c r="A233" s="242" t="s">
        <v>806</v>
      </c>
      <c r="B233" s="245" t="s">
        <v>370</v>
      </c>
      <c r="C233" s="242" t="s">
        <v>131</v>
      </c>
      <c r="D233" s="242" t="s">
        <v>134</v>
      </c>
      <c r="E233" s="242" t="s">
        <v>62</v>
      </c>
      <c r="F233" s="247">
        <v>44.310034000000002</v>
      </c>
      <c r="G233" s="248">
        <v>5.9333729999999996</v>
      </c>
      <c r="H233" s="248">
        <v>5.1723780000000001</v>
      </c>
      <c r="I233" s="248">
        <v>10.991141000000001</v>
      </c>
      <c r="J233" s="248">
        <v>2.680015</v>
      </c>
      <c r="K233" s="248">
        <v>5.5134600000000002</v>
      </c>
      <c r="L233" s="248">
        <v>1.651718</v>
      </c>
      <c r="M233" s="248">
        <v>11.586233999999999</v>
      </c>
      <c r="N233" s="248">
        <v>0.78171500000000005</v>
      </c>
      <c r="O233" s="247">
        <v>58.040717000000001</v>
      </c>
      <c r="P233" s="248">
        <v>8.2685320000000004</v>
      </c>
      <c r="Q233" s="248">
        <v>23.008821999999999</v>
      </c>
      <c r="R233" s="248">
        <v>4.1857740000000003</v>
      </c>
      <c r="S233" s="248">
        <v>0.43022899999999997</v>
      </c>
      <c r="T233" s="248">
        <v>9.1043260000000004</v>
      </c>
      <c r="U233" s="248">
        <v>1.857699</v>
      </c>
      <c r="V233" s="248">
        <v>9.7307790000000001</v>
      </c>
      <c r="W233" s="248">
        <v>1.454556</v>
      </c>
    </row>
    <row r="234" spans="1:23" ht="24.95" customHeight="1" x14ac:dyDescent="0.25">
      <c r="A234" s="243" t="s">
        <v>807</v>
      </c>
      <c r="B234" s="245" t="s">
        <v>402</v>
      </c>
      <c r="C234" s="243" t="s">
        <v>131</v>
      </c>
      <c r="D234" s="243" t="s">
        <v>134</v>
      </c>
      <c r="E234" s="243" t="s">
        <v>62</v>
      </c>
      <c r="F234" s="247">
        <v>10.782555</v>
      </c>
      <c r="G234" s="248">
        <v>3.2670599999999999</v>
      </c>
      <c r="H234" s="248">
        <v>1.271177</v>
      </c>
      <c r="I234" s="248">
        <v>2.8178369999999999</v>
      </c>
      <c r="J234" s="250">
        <v>7.1000000000000002E-4</v>
      </c>
      <c r="K234" s="249">
        <v>3.9627000000000002E-2</v>
      </c>
      <c r="L234" s="252">
        <v>4.8000000000000001E-5</v>
      </c>
      <c r="M234" s="248">
        <v>3.3848099999999999</v>
      </c>
      <c r="N234" s="250">
        <v>1.286E-3</v>
      </c>
      <c r="O234" s="247">
        <v>1.695889</v>
      </c>
      <c r="P234" s="248">
        <v>0.57227399999999995</v>
      </c>
      <c r="Q234" s="248">
        <v>0.32045000000000001</v>
      </c>
      <c r="R234" s="248">
        <v>0.38622200000000001</v>
      </c>
      <c r="S234" s="250">
        <v>1.224E-3</v>
      </c>
      <c r="T234" s="251">
        <v>9.2999999999999997E-5</v>
      </c>
      <c r="U234" s="253">
        <v>0</v>
      </c>
      <c r="V234" s="248">
        <v>0.41376400000000002</v>
      </c>
      <c r="W234" s="250">
        <v>1.8619999999999999E-3</v>
      </c>
    </row>
    <row r="235" spans="1:23" ht="24.95" customHeight="1" x14ac:dyDescent="0.25">
      <c r="A235" s="243" t="s">
        <v>808</v>
      </c>
      <c r="B235" s="245" t="s">
        <v>403</v>
      </c>
      <c r="C235" s="243" t="s">
        <v>131</v>
      </c>
      <c r="D235" s="243" t="s">
        <v>134</v>
      </c>
      <c r="E235" s="243" t="s">
        <v>62</v>
      </c>
      <c r="F235" s="247">
        <v>73.125204999999994</v>
      </c>
      <c r="G235" s="248">
        <v>23.578044999999999</v>
      </c>
      <c r="H235" s="248">
        <v>10.995317</v>
      </c>
      <c r="I235" s="248">
        <v>10.283757</v>
      </c>
      <c r="J235" s="248">
        <v>0.33199499999999998</v>
      </c>
      <c r="K235" s="248">
        <v>7.0125099999999998</v>
      </c>
      <c r="L235" s="248">
        <v>1.264127</v>
      </c>
      <c r="M235" s="248">
        <v>17.272033</v>
      </c>
      <c r="N235" s="248">
        <v>2.3874209999999998</v>
      </c>
      <c r="O235" s="247">
        <v>80.705849999999998</v>
      </c>
      <c r="P235" s="248">
        <v>27.706703999999998</v>
      </c>
      <c r="Q235" s="248">
        <v>25.914349999999999</v>
      </c>
      <c r="R235" s="248">
        <v>2.4669140000000001</v>
      </c>
      <c r="S235" s="248">
        <v>6.1497000000000003E-2</v>
      </c>
      <c r="T235" s="248">
        <v>6.543507</v>
      </c>
      <c r="U235" s="248">
        <v>0.94592100000000001</v>
      </c>
      <c r="V235" s="248">
        <v>14.764061</v>
      </c>
      <c r="W235" s="248">
        <v>2.3028960000000001</v>
      </c>
    </row>
    <row r="236" spans="1:23" ht="50.1" customHeight="1" x14ac:dyDescent="0.25">
      <c r="A236" s="243" t="s">
        <v>441</v>
      </c>
      <c r="B236" s="242" t="s">
        <v>420</v>
      </c>
      <c r="C236" s="242" t="s">
        <v>131</v>
      </c>
      <c r="D236" s="242" t="s">
        <v>134</v>
      </c>
      <c r="E236" s="242" t="s">
        <v>62</v>
      </c>
      <c r="F236" s="240">
        <v>15.682104602999996</v>
      </c>
      <c r="G236" s="246">
        <v>2.1042406889999992</v>
      </c>
      <c r="H236" s="246">
        <v>1.2013672739999999</v>
      </c>
      <c r="I236" s="246">
        <v>3.41888843</v>
      </c>
      <c r="J236" s="246">
        <v>0.15939199999999998</v>
      </c>
      <c r="K236" s="246">
        <v>1.3289175619999991</v>
      </c>
      <c r="L236" s="246">
        <v>1.1156762479999998</v>
      </c>
      <c r="M236" s="246">
        <v>1.8990903589999999</v>
      </c>
      <c r="N236" s="246">
        <v>4.4545320409999967</v>
      </c>
      <c r="O236" s="240">
        <v>13.809174925000001</v>
      </c>
      <c r="P236" s="246">
        <v>2.3621260950000007</v>
      </c>
      <c r="Q236" s="246">
        <v>1.2851212009999999</v>
      </c>
      <c r="R236" s="246">
        <v>2.2899647099999996</v>
      </c>
      <c r="S236" s="246">
        <v>2.7812E-2</v>
      </c>
      <c r="T236" s="246">
        <v>1.4725784239999999</v>
      </c>
      <c r="U236" s="246">
        <v>0.92850481799999995</v>
      </c>
      <c r="V236" s="246">
        <v>1.2996569409999998</v>
      </c>
      <c r="W236" s="246">
        <v>4.1434107360000008</v>
      </c>
    </row>
    <row r="237" spans="1:23" ht="75" customHeight="1" x14ac:dyDescent="0.25">
      <c r="A237" s="242" t="s">
        <v>442</v>
      </c>
      <c r="B237" s="242" t="s">
        <v>421</v>
      </c>
      <c r="C237" s="242" t="s">
        <v>131</v>
      </c>
      <c r="D237" s="242" t="s">
        <v>134</v>
      </c>
      <c r="E237" s="242" t="s">
        <v>62</v>
      </c>
      <c r="F237" s="240">
        <f>F217+F218</f>
        <v>16204.0876924</v>
      </c>
      <c r="G237" s="246">
        <f t="shared" ref="G237:W237" si="86">G217+G218</f>
        <v>5215.3759334000006</v>
      </c>
      <c r="H237" s="246">
        <f t="shared" si="86"/>
        <v>1970.6256660000001</v>
      </c>
      <c r="I237" s="246">
        <f t="shared" si="86"/>
        <v>1387.4723770000001</v>
      </c>
      <c r="J237" s="246">
        <f t="shared" si="86"/>
        <v>401.69614300000001</v>
      </c>
      <c r="K237" s="246">
        <f t="shared" si="86"/>
        <v>2806.7690770000004</v>
      </c>
      <c r="L237" s="246">
        <f t="shared" si="86"/>
        <v>1586.7022650000001</v>
      </c>
      <c r="M237" s="246">
        <f t="shared" si="86"/>
        <v>1874.7336419999999</v>
      </c>
      <c r="N237" s="246">
        <f t="shared" si="86"/>
        <v>960.71358900000007</v>
      </c>
      <c r="O237" s="240">
        <f t="shared" si="86"/>
        <v>14691.584719</v>
      </c>
      <c r="P237" s="241">
        <f t="shared" si="86"/>
        <v>4799.396377</v>
      </c>
      <c r="Q237" s="241">
        <f>Q217+Q218</f>
        <v>1830.5643500000001</v>
      </c>
      <c r="R237" s="241">
        <f t="shared" si="86"/>
        <v>1217.0565099999999</v>
      </c>
      <c r="S237" s="241">
        <f t="shared" si="86"/>
        <v>368.04177900000002</v>
      </c>
      <c r="T237" s="241">
        <f t="shared" si="86"/>
        <v>2533.2138909999999</v>
      </c>
      <c r="U237" s="241">
        <f t="shared" si="86"/>
        <v>1430.980241</v>
      </c>
      <c r="V237" s="241">
        <f t="shared" si="86"/>
        <v>1675.419022</v>
      </c>
      <c r="W237" s="241">
        <f t="shared" si="86"/>
        <v>836.91154900000004</v>
      </c>
    </row>
    <row r="238" spans="1:23" ht="24.95" customHeight="1" x14ac:dyDescent="0.25">
      <c r="A238" s="519" t="s">
        <v>595</v>
      </c>
      <c r="B238" s="520"/>
      <c r="C238" s="520"/>
      <c r="D238" s="520"/>
      <c r="E238" s="520"/>
      <c r="F238" s="263"/>
      <c r="G238" s="242"/>
      <c r="H238" s="242"/>
      <c r="I238" s="242"/>
      <c r="J238" s="242"/>
      <c r="K238" s="242"/>
      <c r="L238" s="242"/>
      <c r="M238" s="242"/>
      <c r="N238" s="242"/>
      <c r="O238" s="264"/>
      <c r="P238" s="242"/>
      <c r="Q238" s="242"/>
      <c r="R238" s="242"/>
      <c r="S238" s="242"/>
      <c r="T238" s="242"/>
      <c r="U238" s="242"/>
      <c r="V238" s="242"/>
      <c r="W238" s="242"/>
    </row>
    <row r="239" spans="1:23" ht="75" customHeight="1" x14ac:dyDescent="0.25">
      <c r="A239" s="243" t="s">
        <v>809</v>
      </c>
      <c r="B239" s="242" t="s">
        <v>423</v>
      </c>
      <c r="C239" s="242" t="s">
        <v>60</v>
      </c>
      <c r="D239" s="242" t="s">
        <v>61</v>
      </c>
      <c r="E239" s="242" t="s">
        <v>62</v>
      </c>
      <c r="F239" s="264">
        <v>464824</v>
      </c>
      <c r="G239" s="254" t="s">
        <v>135</v>
      </c>
      <c r="H239" s="254" t="s">
        <v>135</v>
      </c>
      <c r="I239" s="254" t="s">
        <v>135</v>
      </c>
      <c r="J239" s="254" t="s">
        <v>135</v>
      </c>
      <c r="K239" s="254" t="s">
        <v>135</v>
      </c>
      <c r="L239" s="254" t="s">
        <v>135</v>
      </c>
      <c r="M239" s="254" t="s">
        <v>135</v>
      </c>
      <c r="N239" s="254" t="s">
        <v>135</v>
      </c>
      <c r="O239" s="264">
        <v>275238</v>
      </c>
      <c r="P239" s="254" t="s">
        <v>135</v>
      </c>
      <c r="Q239" s="254" t="s">
        <v>135</v>
      </c>
      <c r="R239" s="254" t="s">
        <v>135</v>
      </c>
      <c r="S239" s="254" t="s">
        <v>135</v>
      </c>
      <c r="T239" s="254" t="s">
        <v>135</v>
      </c>
      <c r="U239" s="254" t="s">
        <v>135</v>
      </c>
      <c r="V239" s="254" t="s">
        <v>135</v>
      </c>
      <c r="W239" s="254" t="s">
        <v>135</v>
      </c>
    </row>
    <row r="240" spans="1:23" ht="24.95" customHeight="1" x14ac:dyDescent="0.25">
      <c r="A240" s="243" t="s">
        <v>810</v>
      </c>
      <c r="B240" s="244" t="s">
        <v>424</v>
      </c>
      <c r="C240" s="242" t="s">
        <v>60</v>
      </c>
      <c r="D240" s="242" t="s">
        <v>61</v>
      </c>
      <c r="E240" s="242" t="s">
        <v>62</v>
      </c>
      <c r="F240" s="265">
        <v>228301</v>
      </c>
      <c r="G240" s="266" t="s">
        <v>135</v>
      </c>
      <c r="H240" s="266" t="s">
        <v>135</v>
      </c>
      <c r="I240" s="266" t="s">
        <v>135</v>
      </c>
      <c r="J240" s="266" t="s">
        <v>135</v>
      </c>
      <c r="K240" s="266" t="s">
        <v>135</v>
      </c>
      <c r="L240" s="266" t="s">
        <v>135</v>
      </c>
      <c r="M240" s="266" t="s">
        <v>135</v>
      </c>
      <c r="N240" s="266" t="s">
        <v>135</v>
      </c>
      <c r="O240" s="265">
        <v>152492</v>
      </c>
      <c r="P240" s="266" t="s">
        <v>135</v>
      </c>
      <c r="Q240" s="266" t="s">
        <v>135</v>
      </c>
      <c r="R240" s="266" t="s">
        <v>135</v>
      </c>
      <c r="S240" s="266" t="s">
        <v>135</v>
      </c>
      <c r="T240" s="266" t="s">
        <v>135</v>
      </c>
      <c r="U240" s="266" t="s">
        <v>135</v>
      </c>
      <c r="V240" s="266" t="s">
        <v>135</v>
      </c>
      <c r="W240" s="266" t="s">
        <v>135</v>
      </c>
    </row>
    <row r="241" spans="1:23" ht="75" customHeight="1" x14ac:dyDescent="0.25">
      <c r="A241" s="243" t="s">
        <v>811</v>
      </c>
      <c r="B241" s="242" t="s">
        <v>425</v>
      </c>
      <c r="C241" s="242" t="s">
        <v>60</v>
      </c>
      <c r="D241" s="242" t="s">
        <v>61</v>
      </c>
      <c r="E241" s="242" t="s">
        <v>62</v>
      </c>
      <c r="F241" s="264">
        <v>29862</v>
      </c>
      <c r="G241" s="254" t="s">
        <v>135</v>
      </c>
      <c r="H241" s="254" t="s">
        <v>135</v>
      </c>
      <c r="I241" s="254" t="s">
        <v>135</v>
      </c>
      <c r="J241" s="254" t="s">
        <v>135</v>
      </c>
      <c r="K241" s="254" t="s">
        <v>135</v>
      </c>
      <c r="L241" s="254" t="s">
        <v>135</v>
      </c>
      <c r="M241" s="254" t="s">
        <v>135</v>
      </c>
      <c r="N241" s="254" t="s">
        <v>135</v>
      </c>
      <c r="O241" s="264">
        <v>24125</v>
      </c>
      <c r="P241" s="254" t="s">
        <v>135</v>
      </c>
      <c r="Q241" s="254" t="s">
        <v>135</v>
      </c>
      <c r="R241" s="254" t="s">
        <v>135</v>
      </c>
      <c r="S241" s="254" t="s">
        <v>135</v>
      </c>
      <c r="T241" s="254" t="s">
        <v>135</v>
      </c>
      <c r="U241" s="254" t="s">
        <v>135</v>
      </c>
      <c r="V241" s="254" t="s">
        <v>135</v>
      </c>
      <c r="W241" s="254" t="s">
        <v>135</v>
      </c>
    </row>
    <row r="242" spans="1:23" ht="24.95" customHeight="1" x14ac:dyDescent="0.25">
      <c r="A242" s="243" t="s">
        <v>812</v>
      </c>
      <c r="B242" s="244" t="s">
        <v>424</v>
      </c>
      <c r="C242" s="242" t="s">
        <v>60</v>
      </c>
      <c r="D242" s="242" t="s">
        <v>61</v>
      </c>
      <c r="E242" s="242" t="s">
        <v>62</v>
      </c>
      <c r="F242" s="265">
        <v>17132</v>
      </c>
      <c r="G242" s="266" t="s">
        <v>135</v>
      </c>
      <c r="H242" s="266" t="s">
        <v>135</v>
      </c>
      <c r="I242" s="266" t="s">
        <v>135</v>
      </c>
      <c r="J242" s="266" t="s">
        <v>135</v>
      </c>
      <c r="K242" s="266" t="s">
        <v>135</v>
      </c>
      <c r="L242" s="266" t="s">
        <v>135</v>
      </c>
      <c r="M242" s="266" t="s">
        <v>135</v>
      </c>
      <c r="N242" s="266" t="s">
        <v>135</v>
      </c>
      <c r="O242" s="265">
        <v>12655</v>
      </c>
      <c r="P242" s="266" t="s">
        <v>135</v>
      </c>
      <c r="Q242" s="266" t="s">
        <v>135</v>
      </c>
      <c r="R242" s="266" t="s">
        <v>135</v>
      </c>
      <c r="S242" s="266" t="s">
        <v>135</v>
      </c>
      <c r="T242" s="266" t="s">
        <v>135</v>
      </c>
      <c r="U242" s="266" t="s">
        <v>135</v>
      </c>
      <c r="V242" s="266" t="s">
        <v>135</v>
      </c>
      <c r="W242" s="266" t="s">
        <v>135</v>
      </c>
    </row>
    <row r="243" spans="1:23" ht="75" customHeight="1" x14ac:dyDescent="0.25">
      <c r="A243" s="242" t="s">
        <v>445</v>
      </c>
      <c r="B243" s="242" t="s">
        <v>427</v>
      </c>
      <c r="C243" s="242" t="s">
        <v>60</v>
      </c>
      <c r="D243" s="242" t="s">
        <v>61</v>
      </c>
      <c r="E243" s="242" t="s">
        <v>62</v>
      </c>
      <c r="F243" s="264">
        <v>41289</v>
      </c>
      <c r="G243" s="258">
        <v>8142</v>
      </c>
      <c r="H243" s="258">
        <v>4507</v>
      </c>
      <c r="I243" s="258">
        <v>9075</v>
      </c>
      <c r="J243" s="258">
        <v>2410</v>
      </c>
      <c r="K243" s="258">
        <v>6414</v>
      </c>
      <c r="L243" s="258">
        <v>3418</v>
      </c>
      <c r="M243" s="258">
        <v>3861</v>
      </c>
      <c r="N243" s="258">
        <v>3462</v>
      </c>
      <c r="O243" s="264">
        <v>34390</v>
      </c>
      <c r="P243" s="258">
        <v>9091</v>
      </c>
      <c r="Q243" s="258">
        <v>2831</v>
      </c>
      <c r="R243" s="258">
        <v>3590</v>
      </c>
      <c r="S243" s="258">
        <v>2903</v>
      </c>
      <c r="T243" s="258">
        <v>6881</v>
      </c>
      <c r="U243" s="258">
        <v>2542</v>
      </c>
      <c r="V243" s="258">
        <v>3029</v>
      </c>
      <c r="W243" s="258">
        <v>3523</v>
      </c>
    </row>
    <row r="244" spans="1:23" ht="24.95" customHeight="1" x14ac:dyDescent="0.25">
      <c r="A244" s="243" t="s">
        <v>447</v>
      </c>
      <c r="B244" s="245" t="s">
        <v>424</v>
      </c>
      <c r="C244" s="243" t="s">
        <v>60</v>
      </c>
      <c r="D244" s="243" t="s">
        <v>61</v>
      </c>
      <c r="E244" s="243" t="s">
        <v>62</v>
      </c>
      <c r="F244" s="265">
        <v>24666</v>
      </c>
      <c r="G244" s="253">
        <v>4517</v>
      </c>
      <c r="H244" s="253">
        <v>2081</v>
      </c>
      <c r="I244" s="253">
        <v>5881</v>
      </c>
      <c r="J244" s="253">
        <v>1841</v>
      </c>
      <c r="K244" s="253">
        <v>3753</v>
      </c>
      <c r="L244" s="253">
        <v>2128</v>
      </c>
      <c r="M244" s="253">
        <v>2117</v>
      </c>
      <c r="N244" s="253">
        <v>2348</v>
      </c>
      <c r="O244" s="265">
        <v>21517</v>
      </c>
      <c r="P244" s="253">
        <v>5518</v>
      </c>
      <c r="Q244" s="253">
        <v>1461</v>
      </c>
      <c r="R244" s="253">
        <v>2479</v>
      </c>
      <c r="S244" s="253">
        <v>2293</v>
      </c>
      <c r="T244" s="253">
        <v>3993</v>
      </c>
      <c r="U244" s="253">
        <v>1647</v>
      </c>
      <c r="V244" s="253">
        <v>1696</v>
      </c>
      <c r="W244" s="253">
        <v>2430</v>
      </c>
    </row>
    <row r="245" spans="1:23" ht="75" customHeight="1" x14ac:dyDescent="0.25">
      <c r="A245" s="242" t="s">
        <v>448</v>
      </c>
      <c r="B245" s="242" t="s">
        <v>430</v>
      </c>
      <c r="C245" s="242" t="s">
        <v>60</v>
      </c>
      <c r="D245" s="242" t="s">
        <v>61</v>
      </c>
      <c r="E245" s="242" t="s">
        <v>62</v>
      </c>
      <c r="F245" s="264">
        <v>2552</v>
      </c>
      <c r="G245" s="258">
        <v>158</v>
      </c>
      <c r="H245" s="258">
        <v>126</v>
      </c>
      <c r="I245" s="258">
        <v>1065</v>
      </c>
      <c r="J245" s="258">
        <v>101</v>
      </c>
      <c r="K245" s="258">
        <v>1077</v>
      </c>
      <c r="L245" s="258">
        <v>0</v>
      </c>
      <c r="M245" s="258">
        <v>0</v>
      </c>
      <c r="N245" s="258">
        <v>25</v>
      </c>
      <c r="O245" s="264">
        <v>1836</v>
      </c>
      <c r="P245" s="258">
        <v>137</v>
      </c>
      <c r="Q245" s="258">
        <v>134</v>
      </c>
      <c r="R245" s="258">
        <v>887</v>
      </c>
      <c r="S245" s="258">
        <v>0</v>
      </c>
      <c r="T245" s="258">
        <v>647</v>
      </c>
      <c r="U245" s="258">
        <v>0</v>
      </c>
      <c r="V245" s="258">
        <v>1</v>
      </c>
      <c r="W245" s="258">
        <v>30</v>
      </c>
    </row>
    <row r="246" spans="1:23" ht="24.95" customHeight="1" x14ac:dyDescent="0.25">
      <c r="A246" s="243" t="s">
        <v>450</v>
      </c>
      <c r="B246" s="245" t="s">
        <v>424</v>
      </c>
      <c r="C246" s="243" t="s">
        <v>60</v>
      </c>
      <c r="D246" s="243" t="s">
        <v>61</v>
      </c>
      <c r="E246" s="243" t="s">
        <v>62</v>
      </c>
      <c r="F246" s="265">
        <v>1644</v>
      </c>
      <c r="G246" s="253">
        <v>55</v>
      </c>
      <c r="H246" s="253">
        <v>51</v>
      </c>
      <c r="I246" s="253">
        <v>682</v>
      </c>
      <c r="J246" s="253">
        <v>65</v>
      </c>
      <c r="K246" s="253">
        <v>782</v>
      </c>
      <c r="L246" s="253">
        <v>0</v>
      </c>
      <c r="M246" s="253">
        <v>0</v>
      </c>
      <c r="N246" s="253">
        <v>9</v>
      </c>
      <c r="O246" s="265">
        <v>1156</v>
      </c>
      <c r="P246" s="253">
        <v>82</v>
      </c>
      <c r="Q246" s="253">
        <v>52</v>
      </c>
      <c r="R246" s="253">
        <v>565</v>
      </c>
      <c r="S246" s="253">
        <v>0</v>
      </c>
      <c r="T246" s="253">
        <v>443</v>
      </c>
      <c r="U246" s="253">
        <v>0</v>
      </c>
      <c r="V246" s="253">
        <v>0</v>
      </c>
      <c r="W246" s="253">
        <v>14</v>
      </c>
    </row>
    <row r="247" spans="1:23" ht="75" customHeight="1" x14ac:dyDescent="0.25">
      <c r="A247" s="242" t="s">
        <v>451</v>
      </c>
      <c r="B247" s="242" t="s">
        <v>432</v>
      </c>
      <c r="C247" s="242" t="s">
        <v>60</v>
      </c>
      <c r="D247" s="242" t="s">
        <v>61</v>
      </c>
      <c r="E247" s="242" t="s">
        <v>62</v>
      </c>
      <c r="F247" s="264">
        <v>38737</v>
      </c>
      <c r="G247" s="258">
        <v>7984</v>
      </c>
      <c r="H247" s="258">
        <v>4381</v>
      </c>
      <c r="I247" s="258">
        <v>8010</v>
      </c>
      <c r="J247" s="258">
        <v>2309</v>
      </c>
      <c r="K247" s="258">
        <v>5337</v>
      </c>
      <c r="L247" s="258">
        <v>3418</v>
      </c>
      <c r="M247" s="258">
        <v>3861</v>
      </c>
      <c r="N247" s="258">
        <v>3437</v>
      </c>
      <c r="O247" s="264">
        <v>32554</v>
      </c>
      <c r="P247" s="258">
        <v>8954</v>
      </c>
      <c r="Q247" s="258">
        <v>2697</v>
      </c>
      <c r="R247" s="258">
        <v>2703</v>
      </c>
      <c r="S247" s="258">
        <v>2903</v>
      </c>
      <c r="T247" s="258">
        <v>6234</v>
      </c>
      <c r="U247" s="258">
        <v>2542</v>
      </c>
      <c r="V247" s="258">
        <v>3028</v>
      </c>
      <c r="W247" s="258">
        <v>3493</v>
      </c>
    </row>
    <row r="248" spans="1:23" ht="24.95" customHeight="1" x14ac:dyDescent="0.25">
      <c r="A248" s="243" t="s">
        <v>452</v>
      </c>
      <c r="B248" s="245" t="s">
        <v>424</v>
      </c>
      <c r="C248" s="243" t="s">
        <v>60</v>
      </c>
      <c r="D248" s="243" t="s">
        <v>61</v>
      </c>
      <c r="E248" s="243" t="s">
        <v>62</v>
      </c>
      <c r="F248" s="265">
        <v>23022</v>
      </c>
      <c r="G248" s="253">
        <v>4462</v>
      </c>
      <c r="H248" s="253">
        <v>2030</v>
      </c>
      <c r="I248" s="253">
        <v>5199</v>
      </c>
      <c r="J248" s="253">
        <v>1776</v>
      </c>
      <c r="K248" s="253">
        <v>2971</v>
      </c>
      <c r="L248" s="253">
        <v>2128</v>
      </c>
      <c r="M248" s="253">
        <v>2117</v>
      </c>
      <c r="N248" s="253">
        <v>2339</v>
      </c>
      <c r="O248" s="265">
        <v>20361</v>
      </c>
      <c r="P248" s="253">
        <v>5436</v>
      </c>
      <c r="Q248" s="253">
        <v>1409</v>
      </c>
      <c r="R248" s="253">
        <v>1914</v>
      </c>
      <c r="S248" s="253">
        <v>2293</v>
      </c>
      <c r="T248" s="253">
        <v>3550</v>
      </c>
      <c r="U248" s="253">
        <v>1647</v>
      </c>
      <c r="V248" s="253">
        <v>1696</v>
      </c>
      <c r="W248" s="253">
        <v>2416</v>
      </c>
    </row>
    <row r="249" spans="1:23" ht="75" customHeight="1" x14ac:dyDescent="0.25">
      <c r="A249" s="267" t="s">
        <v>603</v>
      </c>
      <c r="B249" s="267" t="s">
        <v>433</v>
      </c>
      <c r="C249" s="267" t="s">
        <v>60</v>
      </c>
      <c r="D249" s="267" t="s">
        <v>61</v>
      </c>
      <c r="E249" s="267" t="s">
        <v>62</v>
      </c>
      <c r="F249" s="272">
        <f>F250+F252</f>
        <v>53837</v>
      </c>
      <c r="G249" s="273">
        <f t="shared" ref="G249:Q249" si="87">G250+G252</f>
        <v>10882</v>
      </c>
      <c r="H249" s="273">
        <f t="shared" si="87"/>
        <v>6205</v>
      </c>
      <c r="I249" s="273">
        <f t="shared" si="87"/>
        <v>11136</v>
      </c>
      <c r="J249" s="273">
        <f t="shared" si="87"/>
        <v>2681</v>
      </c>
      <c r="K249" s="273">
        <f t="shared" si="87"/>
        <v>8673</v>
      </c>
      <c r="L249" s="273">
        <f t="shared" si="87"/>
        <v>4116</v>
      </c>
      <c r="M249" s="273">
        <f t="shared" si="87"/>
        <v>4943</v>
      </c>
      <c r="N249" s="273">
        <f t="shared" si="87"/>
        <v>5201</v>
      </c>
      <c r="O249" s="272">
        <f t="shared" si="87"/>
        <v>46097</v>
      </c>
      <c r="P249" s="273">
        <f t="shared" si="87"/>
        <v>13252</v>
      </c>
      <c r="Q249" s="273">
        <f t="shared" si="87"/>
        <v>4151</v>
      </c>
      <c r="R249" s="273">
        <f>R250+R252</f>
        <v>4634</v>
      </c>
      <c r="S249" s="273">
        <f t="shared" ref="S249" si="88">S250+S252</f>
        <v>3251</v>
      </c>
      <c r="T249" s="273">
        <f t="shared" ref="T249" si="89">T250+T252</f>
        <v>9278</v>
      </c>
      <c r="U249" s="273">
        <f t="shared" ref="U249" si="90">U250+U252</f>
        <v>2970</v>
      </c>
      <c r="V249" s="273">
        <f t="shared" ref="V249" si="91">V250+V252</f>
        <v>3822</v>
      </c>
      <c r="W249" s="273">
        <f t="shared" ref="W249" si="92">W250+W252</f>
        <v>4739</v>
      </c>
    </row>
    <row r="250" spans="1:23" ht="24.95" customHeight="1" x14ac:dyDescent="0.25">
      <c r="A250" s="268" t="s">
        <v>604</v>
      </c>
      <c r="B250" s="269" t="s">
        <v>339</v>
      </c>
      <c r="C250" s="268" t="s">
        <v>60</v>
      </c>
      <c r="D250" s="268" t="s">
        <v>61</v>
      </c>
      <c r="E250" s="268" t="s">
        <v>62</v>
      </c>
      <c r="F250" s="270">
        <v>52008</v>
      </c>
      <c r="G250" s="271">
        <v>10342</v>
      </c>
      <c r="H250" s="271">
        <v>6090</v>
      </c>
      <c r="I250" s="271">
        <v>10991</v>
      </c>
      <c r="J250" s="271">
        <v>2678</v>
      </c>
      <c r="K250" s="271">
        <v>8227</v>
      </c>
      <c r="L250" s="271">
        <v>4028</v>
      </c>
      <c r="M250" s="271">
        <v>4666</v>
      </c>
      <c r="N250" s="271">
        <v>4986</v>
      </c>
      <c r="O250" s="270">
        <v>43304</v>
      </c>
      <c r="P250" s="271">
        <v>12154</v>
      </c>
      <c r="Q250" s="271">
        <v>4000</v>
      </c>
      <c r="R250" s="271">
        <v>4290</v>
      </c>
      <c r="S250" s="271">
        <v>3248</v>
      </c>
      <c r="T250" s="271">
        <v>8662</v>
      </c>
      <c r="U250" s="271">
        <v>2878</v>
      </c>
      <c r="V250" s="271">
        <v>3554</v>
      </c>
      <c r="W250" s="271">
        <v>4518</v>
      </c>
    </row>
    <row r="251" spans="1:23" ht="24.95" customHeight="1" x14ac:dyDescent="0.25">
      <c r="A251" s="268" t="s">
        <v>457</v>
      </c>
      <c r="B251" s="269" t="s">
        <v>434</v>
      </c>
      <c r="C251" s="268" t="s">
        <v>60</v>
      </c>
      <c r="D251" s="268" t="s">
        <v>61</v>
      </c>
      <c r="E251" s="268" t="s">
        <v>62</v>
      </c>
      <c r="F251" s="270">
        <v>30712</v>
      </c>
      <c r="G251" s="271">
        <v>5656</v>
      </c>
      <c r="H251" s="271">
        <v>2874</v>
      </c>
      <c r="I251" s="271">
        <v>7177</v>
      </c>
      <c r="J251" s="271">
        <v>1996</v>
      </c>
      <c r="K251" s="271">
        <v>4715</v>
      </c>
      <c r="L251" s="271">
        <v>2488</v>
      </c>
      <c r="M251" s="271">
        <v>2506</v>
      </c>
      <c r="N251" s="271">
        <v>3300</v>
      </c>
      <c r="O251" s="270">
        <v>26617</v>
      </c>
      <c r="P251" s="271">
        <v>7264</v>
      </c>
      <c r="Q251" s="271">
        <v>2087</v>
      </c>
      <c r="R251" s="271">
        <v>2971</v>
      </c>
      <c r="S251" s="271">
        <v>2508</v>
      </c>
      <c r="T251" s="271">
        <v>4889</v>
      </c>
      <c r="U251" s="271">
        <v>1866</v>
      </c>
      <c r="V251" s="271">
        <v>1979</v>
      </c>
      <c r="W251" s="271">
        <v>3053</v>
      </c>
    </row>
    <row r="252" spans="1:23" ht="24.95" customHeight="1" x14ac:dyDescent="0.25">
      <c r="A252" s="268" t="s">
        <v>459</v>
      </c>
      <c r="B252" s="269" t="s">
        <v>25</v>
      </c>
      <c r="C252" s="268" t="s">
        <v>60</v>
      </c>
      <c r="D252" s="268" t="s">
        <v>61</v>
      </c>
      <c r="E252" s="268" t="s">
        <v>62</v>
      </c>
      <c r="F252" s="270">
        <v>1829</v>
      </c>
      <c r="G252" s="271">
        <v>540</v>
      </c>
      <c r="H252" s="271">
        <v>115</v>
      </c>
      <c r="I252" s="271">
        <v>145</v>
      </c>
      <c r="J252" s="271">
        <v>3</v>
      </c>
      <c r="K252" s="271">
        <v>446</v>
      </c>
      <c r="L252" s="271">
        <v>88</v>
      </c>
      <c r="M252" s="271">
        <v>277</v>
      </c>
      <c r="N252" s="271">
        <v>215</v>
      </c>
      <c r="O252" s="270">
        <v>2793</v>
      </c>
      <c r="P252" s="271">
        <v>1098</v>
      </c>
      <c r="Q252" s="271">
        <v>151</v>
      </c>
      <c r="R252" s="271">
        <v>344</v>
      </c>
      <c r="S252" s="271">
        <v>3</v>
      </c>
      <c r="T252" s="271">
        <v>616</v>
      </c>
      <c r="U252" s="271">
        <v>92</v>
      </c>
      <c r="V252" s="271">
        <v>268</v>
      </c>
      <c r="W252" s="271">
        <v>221</v>
      </c>
    </row>
    <row r="253" spans="1:23" ht="75" customHeight="1" x14ac:dyDescent="0.25">
      <c r="A253" s="267" t="s">
        <v>461</v>
      </c>
      <c r="B253" s="267" t="s">
        <v>436</v>
      </c>
      <c r="C253" s="267" t="s">
        <v>60</v>
      </c>
      <c r="D253" s="267" t="s">
        <v>61</v>
      </c>
      <c r="E253" s="267" t="s">
        <v>62</v>
      </c>
      <c r="F253" s="272">
        <v>48967</v>
      </c>
      <c r="G253" s="273">
        <v>10165</v>
      </c>
      <c r="H253" s="273">
        <v>5964</v>
      </c>
      <c r="I253" s="273">
        <v>9721</v>
      </c>
      <c r="J253" s="273">
        <v>2571</v>
      </c>
      <c r="K253" s="273">
        <v>6896</v>
      </c>
      <c r="L253" s="273">
        <v>4028</v>
      </c>
      <c r="M253" s="273">
        <v>4666</v>
      </c>
      <c r="N253" s="273">
        <v>4956</v>
      </c>
      <c r="O253" s="272">
        <v>41106</v>
      </c>
      <c r="P253" s="273">
        <v>11998</v>
      </c>
      <c r="Q253" s="273">
        <v>3866</v>
      </c>
      <c r="R253" s="273">
        <v>3217</v>
      </c>
      <c r="S253" s="273">
        <v>3248</v>
      </c>
      <c r="T253" s="273">
        <v>7858</v>
      </c>
      <c r="U253" s="273">
        <v>2878</v>
      </c>
      <c r="V253" s="273">
        <v>3553</v>
      </c>
      <c r="W253" s="273">
        <v>4488</v>
      </c>
    </row>
    <row r="254" spans="1:23" ht="24.95" customHeight="1" x14ac:dyDescent="0.25">
      <c r="A254" s="268" t="s">
        <v>463</v>
      </c>
      <c r="B254" s="269" t="s">
        <v>434</v>
      </c>
      <c r="C254" s="268" t="s">
        <v>60</v>
      </c>
      <c r="D254" s="268" t="s">
        <v>61</v>
      </c>
      <c r="E254" s="268" t="s">
        <v>62</v>
      </c>
      <c r="F254" s="270">
        <v>28755</v>
      </c>
      <c r="G254" s="271">
        <v>5594</v>
      </c>
      <c r="H254" s="271">
        <v>2823</v>
      </c>
      <c r="I254" s="271">
        <v>6375</v>
      </c>
      <c r="J254" s="271">
        <v>1925</v>
      </c>
      <c r="K254" s="271">
        <v>3755</v>
      </c>
      <c r="L254" s="271">
        <v>2488</v>
      </c>
      <c r="M254" s="271">
        <v>2506</v>
      </c>
      <c r="N254" s="271">
        <v>3289</v>
      </c>
      <c r="O254" s="270">
        <v>25240</v>
      </c>
      <c r="P254" s="271">
        <v>7177</v>
      </c>
      <c r="Q254" s="271">
        <v>2035</v>
      </c>
      <c r="R254" s="271">
        <v>2299</v>
      </c>
      <c r="S254" s="271">
        <v>2508</v>
      </c>
      <c r="T254" s="271">
        <v>4337</v>
      </c>
      <c r="U254" s="271">
        <v>1866</v>
      </c>
      <c r="V254" s="271">
        <v>1979</v>
      </c>
      <c r="W254" s="271">
        <v>3039</v>
      </c>
    </row>
    <row r="255" spans="1:23" ht="75" customHeight="1" x14ac:dyDescent="0.25">
      <c r="A255" s="267" t="s">
        <v>465</v>
      </c>
      <c r="B255" s="267" t="s">
        <v>439</v>
      </c>
      <c r="C255" s="267" t="s">
        <v>60</v>
      </c>
      <c r="D255" s="267" t="s">
        <v>61</v>
      </c>
      <c r="E255" s="267" t="s">
        <v>62</v>
      </c>
      <c r="F255" s="272">
        <v>3041</v>
      </c>
      <c r="G255" s="273">
        <v>177</v>
      </c>
      <c r="H255" s="273">
        <v>126</v>
      </c>
      <c r="I255" s="273">
        <v>1270</v>
      </c>
      <c r="J255" s="273">
        <v>107</v>
      </c>
      <c r="K255" s="273">
        <v>1331</v>
      </c>
      <c r="L255" s="273">
        <v>0</v>
      </c>
      <c r="M255" s="273">
        <v>0</v>
      </c>
      <c r="N255" s="273">
        <v>30</v>
      </c>
      <c r="O255" s="272">
        <v>2198</v>
      </c>
      <c r="P255" s="273">
        <v>156</v>
      </c>
      <c r="Q255" s="273">
        <v>134</v>
      </c>
      <c r="R255" s="273">
        <v>1073</v>
      </c>
      <c r="S255" s="273">
        <v>0</v>
      </c>
      <c r="T255" s="273">
        <v>804</v>
      </c>
      <c r="U255" s="273">
        <v>0</v>
      </c>
      <c r="V255" s="273">
        <v>1</v>
      </c>
      <c r="W255" s="273">
        <v>30</v>
      </c>
    </row>
    <row r="256" spans="1:23" ht="24.95" customHeight="1" x14ac:dyDescent="0.25">
      <c r="A256" s="268" t="s">
        <v>467</v>
      </c>
      <c r="B256" s="269" t="s">
        <v>434</v>
      </c>
      <c r="C256" s="268" t="s">
        <v>60</v>
      </c>
      <c r="D256" s="268" t="s">
        <v>61</v>
      </c>
      <c r="E256" s="268" t="s">
        <v>62</v>
      </c>
      <c r="F256" s="270">
        <v>1957</v>
      </c>
      <c r="G256" s="271">
        <v>62</v>
      </c>
      <c r="H256" s="271">
        <v>51</v>
      </c>
      <c r="I256" s="271">
        <v>802</v>
      </c>
      <c r="J256" s="271">
        <v>71</v>
      </c>
      <c r="K256" s="271">
        <v>960</v>
      </c>
      <c r="L256" s="271">
        <v>0</v>
      </c>
      <c r="M256" s="271">
        <v>0</v>
      </c>
      <c r="N256" s="271">
        <v>11</v>
      </c>
      <c r="O256" s="270">
        <v>1377</v>
      </c>
      <c r="P256" s="271">
        <v>87</v>
      </c>
      <c r="Q256" s="271">
        <v>52</v>
      </c>
      <c r="R256" s="271">
        <v>672</v>
      </c>
      <c r="S256" s="271">
        <v>0</v>
      </c>
      <c r="T256" s="271">
        <v>552</v>
      </c>
      <c r="U256" s="271">
        <v>0</v>
      </c>
      <c r="V256" s="271">
        <v>0</v>
      </c>
      <c r="W256" s="271">
        <v>14</v>
      </c>
    </row>
    <row r="257" spans="1:23" ht="125.1" customHeight="1" x14ac:dyDescent="0.25">
      <c r="A257" s="395" t="s">
        <v>469</v>
      </c>
      <c r="B257" s="346" t="s">
        <v>607</v>
      </c>
      <c r="C257" s="346" t="s">
        <v>60</v>
      </c>
      <c r="D257" s="346" t="s">
        <v>554</v>
      </c>
      <c r="E257" s="346" t="s">
        <v>293</v>
      </c>
      <c r="F257" s="362">
        <v>27.9</v>
      </c>
      <c r="G257" s="363">
        <v>35.561497326203202</v>
      </c>
      <c r="H257" s="363">
        <v>19.230769230769202</v>
      </c>
      <c r="I257" s="363">
        <v>21.951219512195099</v>
      </c>
      <c r="J257" s="363">
        <v>16.6666666666667</v>
      </c>
      <c r="K257" s="363">
        <v>29.8969072164948</v>
      </c>
      <c r="L257" s="363">
        <v>16.2790697674419</v>
      </c>
      <c r="M257" s="363">
        <v>21.739130434782599</v>
      </c>
      <c r="N257" s="363">
        <v>21.428571428571399</v>
      </c>
      <c r="O257" s="347">
        <v>25.4237288135593</v>
      </c>
      <c r="P257" s="350">
        <v>19.047619047619001</v>
      </c>
      <c r="Q257" s="350">
        <v>23.5772357723577</v>
      </c>
      <c r="R257" s="350">
        <v>27.34375</v>
      </c>
      <c r="S257" s="350">
        <v>21.428571428571399</v>
      </c>
      <c r="T257" s="350">
        <v>26.347305389221599</v>
      </c>
      <c r="U257" s="350">
        <v>41.935483870967701</v>
      </c>
      <c r="V257" s="350">
        <v>28.099173553719002</v>
      </c>
      <c r="W257" s="350">
        <v>30.769230769230798</v>
      </c>
    </row>
    <row r="258" spans="1:23" ht="24.95" customHeight="1" x14ac:dyDescent="0.25">
      <c r="A258" s="395" t="s">
        <v>813</v>
      </c>
      <c r="B258" s="341" t="s">
        <v>11</v>
      </c>
      <c r="C258" s="341" t="s">
        <v>60</v>
      </c>
      <c r="D258" s="346" t="s">
        <v>554</v>
      </c>
      <c r="E258" s="346" t="s">
        <v>293</v>
      </c>
      <c r="F258" s="362">
        <v>26.3</v>
      </c>
      <c r="G258" s="363">
        <v>34.224598930481299</v>
      </c>
      <c r="H258" s="363">
        <v>19.230769230769202</v>
      </c>
      <c r="I258" s="363">
        <v>21.341463414634099</v>
      </c>
      <c r="J258" s="363">
        <v>16.6666666666667</v>
      </c>
      <c r="K258" s="363">
        <v>26.8041237113402</v>
      </c>
      <c r="L258" s="363">
        <v>13.953488372093</v>
      </c>
      <c r="M258" s="363">
        <v>20.289855072463801</v>
      </c>
      <c r="N258" s="363">
        <v>16.6666666666667</v>
      </c>
      <c r="O258" s="347">
        <v>24.387947269303201</v>
      </c>
      <c r="P258" s="343">
        <v>18.75</v>
      </c>
      <c r="Q258" s="343">
        <v>21.951219512195099</v>
      </c>
      <c r="R258" s="343">
        <v>26.5625</v>
      </c>
      <c r="S258" s="343">
        <v>19.047619047619001</v>
      </c>
      <c r="T258" s="343">
        <v>25.149700598802401</v>
      </c>
      <c r="U258" s="343">
        <v>39.784946236559101</v>
      </c>
      <c r="V258" s="343">
        <v>27.272727272727298</v>
      </c>
      <c r="W258" s="343">
        <v>28.846153846153801</v>
      </c>
    </row>
    <row r="259" spans="1:23" ht="24.95" customHeight="1" x14ac:dyDescent="0.25">
      <c r="A259" s="395" t="s">
        <v>814</v>
      </c>
      <c r="B259" s="341" t="s">
        <v>579</v>
      </c>
      <c r="C259" s="341" t="s">
        <v>60</v>
      </c>
      <c r="D259" s="346" t="s">
        <v>554</v>
      </c>
      <c r="E259" s="346" t="s">
        <v>293</v>
      </c>
      <c r="F259" s="362">
        <v>2.8</v>
      </c>
      <c r="G259" s="363">
        <v>2.40641711229947</v>
      </c>
      <c r="H259" s="363">
        <v>1.2820512820512799</v>
      </c>
      <c r="I259" s="363">
        <v>0.60975609756097604</v>
      </c>
      <c r="J259" s="363">
        <v>2.7777777777777799</v>
      </c>
      <c r="K259" s="363">
        <v>4.63917525773196</v>
      </c>
      <c r="L259" s="363">
        <v>2.32558139534884</v>
      </c>
      <c r="M259" s="363">
        <v>5.7971014492753596</v>
      </c>
      <c r="N259" s="363">
        <v>4.7619047619047601</v>
      </c>
      <c r="O259" s="347">
        <v>2.4482109227871902</v>
      </c>
      <c r="P259" s="343">
        <v>1.19047619047619</v>
      </c>
      <c r="Q259" s="343">
        <v>1.6260162601626</v>
      </c>
      <c r="R259" s="343">
        <v>2.34375</v>
      </c>
      <c r="S259" s="343">
        <v>2.38095238095238</v>
      </c>
      <c r="T259" s="343">
        <v>2.9940119760478998</v>
      </c>
      <c r="U259" s="343">
        <v>5.3763440860215104</v>
      </c>
      <c r="V259" s="343">
        <v>3.30578512396694</v>
      </c>
      <c r="W259" s="343">
        <v>3.8461538461538498</v>
      </c>
    </row>
    <row r="260" spans="1:23" ht="24.95" customHeight="1" x14ac:dyDescent="0.25">
      <c r="A260" s="395" t="s">
        <v>815</v>
      </c>
      <c r="B260" s="349" t="s">
        <v>15</v>
      </c>
      <c r="C260" s="341" t="s">
        <v>60</v>
      </c>
      <c r="D260" s="346" t="s">
        <v>554</v>
      </c>
      <c r="E260" s="346" t="s">
        <v>293</v>
      </c>
      <c r="F260" s="360">
        <v>2.1</v>
      </c>
      <c r="G260" s="361">
        <v>1.8716577540107</v>
      </c>
      <c r="H260" s="361">
        <v>1.2820512820512799</v>
      </c>
      <c r="I260" s="361">
        <v>0.60975609756097604</v>
      </c>
      <c r="J260" s="378">
        <v>0</v>
      </c>
      <c r="K260" s="361">
        <v>3.0927835051546402</v>
      </c>
      <c r="L260" s="378">
        <v>0</v>
      </c>
      <c r="M260" s="361">
        <v>5.7971014492753596</v>
      </c>
      <c r="N260" s="361">
        <v>4.7619047619047601</v>
      </c>
      <c r="O260" s="364">
        <v>1.9774011299434999</v>
      </c>
      <c r="P260" s="365">
        <v>1.19047619047619</v>
      </c>
      <c r="Q260" s="365">
        <v>1.6260162601626</v>
      </c>
      <c r="R260" s="365">
        <v>1.5625</v>
      </c>
      <c r="S260" s="365">
        <v>2.38095238095238</v>
      </c>
      <c r="T260" s="365">
        <v>2.39520958083832</v>
      </c>
      <c r="U260" s="365">
        <v>4.3010752688171996</v>
      </c>
      <c r="V260" s="365">
        <v>1.65289256198347</v>
      </c>
      <c r="W260" s="365">
        <v>3.8461538461538498</v>
      </c>
    </row>
    <row r="261" spans="1:23" ht="24.95" customHeight="1" x14ac:dyDescent="0.25">
      <c r="A261" s="395" t="s">
        <v>816</v>
      </c>
      <c r="B261" s="349" t="s">
        <v>21</v>
      </c>
      <c r="C261" s="341" t="s">
        <v>60</v>
      </c>
      <c r="D261" s="346" t="s">
        <v>554</v>
      </c>
      <c r="E261" s="346" t="s">
        <v>293</v>
      </c>
      <c r="F261" s="360">
        <v>1</v>
      </c>
      <c r="G261" s="361">
        <v>0.53475935828876997</v>
      </c>
      <c r="H261" s="378">
        <v>0</v>
      </c>
      <c r="I261" s="378">
        <v>0</v>
      </c>
      <c r="J261" s="361">
        <v>2.7777777777777799</v>
      </c>
      <c r="K261" s="361">
        <v>1.5463917525773201</v>
      </c>
      <c r="L261" s="361">
        <v>2.32558139534884</v>
      </c>
      <c r="M261" s="361">
        <v>2.8985507246376798</v>
      </c>
      <c r="N261" s="361">
        <v>2.38095238095238</v>
      </c>
      <c r="O261" s="364">
        <v>0.65913370998116805</v>
      </c>
      <c r="P261" s="365">
        <v>0.59523809523809501</v>
      </c>
      <c r="Q261" s="366">
        <v>0</v>
      </c>
      <c r="R261" s="366">
        <v>0</v>
      </c>
      <c r="S261" s="366">
        <v>0</v>
      </c>
      <c r="T261" s="365">
        <v>0.59880239520958101</v>
      </c>
      <c r="U261" s="365">
        <v>1.0752688172042999</v>
      </c>
      <c r="V261" s="365">
        <v>1.65289256198347</v>
      </c>
      <c r="W261" s="365">
        <v>1.92307692307692</v>
      </c>
    </row>
    <row r="262" spans="1:23" ht="24.95" customHeight="1" x14ac:dyDescent="0.25">
      <c r="A262" s="395" t="s">
        <v>817</v>
      </c>
      <c r="B262" s="349" t="s">
        <v>23</v>
      </c>
      <c r="C262" s="341" t="s">
        <v>60</v>
      </c>
      <c r="D262" s="346" t="s">
        <v>554</v>
      </c>
      <c r="E262" s="346" t="s">
        <v>293</v>
      </c>
      <c r="F262" s="360">
        <v>0.3</v>
      </c>
      <c r="G262" s="378">
        <v>0</v>
      </c>
      <c r="H262" s="378">
        <v>0</v>
      </c>
      <c r="I262" s="378">
        <v>0</v>
      </c>
      <c r="J262" s="361">
        <v>2.7777777777777799</v>
      </c>
      <c r="K262" s="361">
        <v>0.51546391752577303</v>
      </c>
      <c r="L262" s="378">
        <v>0</v>
      </c>
      <c r="M262" s="378">
        <v>0</v>
      </c>
      <c r="N262" s="361">
        <v>2.38095238095238</v>
      </c>
      <c r="O262" s="364">
        <v>0.28248587570621497</v>
      </c>
      <c r="P262" s="365">
        <v>0.59523809523809501</v>
      </c>
      <c r="Q262" s="366">
        <v>0</v>
      </c>
      <c r="R262" s="365">
        <v>0.78125</v>
      </c>
      <c r="S262" s="366">
        <v>0</v>
      </c>
      <c r="T262" s="366">
        <v>0</v>
      </c>
      <c r="U262" s="366">
        <v>0</v>
      </c>
      <c r="V262" s="366">
        <v>0</v>
      </c>
      <c r="W262" s="366">
        <v>0</v>
      </c>
    </row>
    <row r="263" spans="1:23" ht="75" customHeight="1" x14ac:dyDescent="0.25">
      <c r="A263" s="395" t="s">
        <v>818</v>
      </c>
      <c r="B263" s="346" t="s">
        <v>608</v>
      </c>
      <c r="C263" s="346" t="s">
        <v>60</v>
      </c>
      <c r="D263" s="346" t="s">
        <v>554</v>
      </c>
      <c r="E263" s="346" t="s">
        <v>293</v>
      </c>
      <c r="F263" s="362">
        <v>35.299999999999997</v>
      </c>
      <c r="G263" s="363">
        <v>44.385026737967898</v>
      </c>
      <c r="H263" s="363">
        <v>26.923076923076898</v>
      </c>
      <c r="I263" s="363">
        <v>26.829268292682901</v>
      </c>
      <c r="J263" s="363">
        <v>22.2222222222222</v>
      </c>
      <c r="K263" s="363">
        <v>38.144329896907202</v>
      </c>
      <c r="L263" s="363">
        <v>20.930232558139501</v>
      </c>
      <c r="M263" s="363">
        <v>24.6376811594203</v>
      </c>
      <c r="N263" s="363">
        <v>33.3333333333333</v>
      </c>
      <c r="O263" s="347">
        <v>32.015065913370996</v>
      </c>
      <c r="P263" s="350">
        <v>24.404761904761902</v>
      </c>
      <c r="Q263" s="350">
        <v>29.268292682926798</v>
      </c>
      <c r="R263" s="350">
        <v>35.15625</v>
      </c>
      <c r="S263" s="350">
        <v>28.571428571428601</v>
      </c>
      <c r="T263" s="350">
        <v>31.137724550898199</v>
      </c>
      <c r="U263" s="350">
        <v>48.387096774193601</v>
      </c>
      <c r="V263" s="350">
        <v>38.016528925619802</v>
      </c>
      <c r="W263" s="350">
        <v>42.307692307692299</v>
      </c>
    </row>
    <row r="264" spans="1:23" ht="99.95" customHeight="1" x14ac:dyDescent="0.25">
      <c r="A264" s="395" t="s">
        <v>473</v>
      </c>
      <c r="B264" s="346" t="s">
        <v>611</v>
      </c>
      <c r="C264" s="346" t="s">
        <v>60</v>
      </c>
      <c r="D264" s="346" t="s">
        <v>554</v>
      </c>
      <c r="E264" s="346" t="s">
        <v>293</v>
      </c>
      <c r="F264" s="362">
        <v>12.3</v>
      </c>
      <c r="G264" s="363">
        <v>10.160427807486601</v>
      </c>
      <c r="H264" s="363">
        <v>16.6666666666667</v>
      </c>
      <c r="I264" s="363">
        <v>10.975609756097599</v>
      </c>
      <c r="J264" s="363">
        <v>2.7777777777777799</v>
      </c>
      <c r="K264" s="363">
        <v>19.072164948453601</v>
      </c>
      <c r="L264" s="363">
        <v>11.6279069767442</v>
      </c>
      <c r="M264" s="363">
        <v>11.5942028985507</v>
      </c>
      <c r="N264" s="363">
        <v>7.1428571428571397</v>
      </c>
      <c r="O264" s="347" t="s">
        <v>135</v>
      </c>
      <c r="P264" s="380" t="s">
        <v>135</v>
      </c>
      <c r="Q264" s="380" t="s">
        <v>135</v>
      </c>
      <c r="R264" s="380" t="s">
        <v>135</v>
      </c>
      <c r="S264" s="380" t="s">
        <v>135</v>
      </c>
      <c r="T264" s="380" t="s">
        <v>135</v>
      </c>
      <c r="U264" s="380" t="s">
        <v>135</v>
      </c>
      <c r="V264" s="380" t="s">
        <v>135</v>
      </c>
      <c r="W264" s="380" t="s">
        <v>135</v>
      </c>
    </row>
    <row r="265" spans="1:23" ht="24.95" customHeight="1" x14ac:dyDescent="0.25">
      <c r="A265" s="395" t="s">
        <v>474</v>
      </c>
      <c r="B265" s="379" t="s">
        <v>609</v>
      </c>
      <c r="C265" s="346" t="s">
        <v>60</v>
      </c>
      <c r="D265" s="346" t="s">
        <v>554</v>
      </c>
      <c r="E265" s="346" t="s">
        <v>293</v>
      </c>
      <c r="F265" s="359">
        <v>11.3</v>
      </c>
      <c r="G265" s="381">
        <v>9.3582887700534805</v>
      </c>
      <c r="H265" s="381">
        <v>14.1025641025641</v>
      </c>
      <c r="I265" s="381">
        <v>10.365853658536601</v>
      </c>
      <c r="J265" s="381">
        <v>2.7777777777777799</v>
      </c>
      <c r="K265" s="381">
        <v>18.041237113402101</v>
      </c>
      <c r="L265" s="381">
        <v>11.6279069767442</v>
      </c>
      <c r="M265" s="381">
        <v>8.6956521739130395</v>
      </c>
      <c r="N265" s="381">
        <v>7.1428571428571397</v>
      </c>
      <c r="O265" s="364" t="s">
        <v>135</v>
      </c>
      <c r="P265" s="382" t="s">
        <v>135</v>
      </c>
      <c r="Q265" s="382" t="s">
        <v>135</v>
      </c>
      <c r="R265" s="382" t="s">
        <v>135</v>
      </c>
      <c r="S265" s="382" t="s">
        <v>135</v>
      </c>
      <c r="T265" s="382" t="s">
        <v>135</v>
      </c>
      <c r="U265" s="382" t="s">
        <v>135</v>
      </c>
      <c r="V265" s="382" t="s">
        <v>135</v>
      </c>
      <c r="W265" s="382" t="s">
        <v>135</v>
      </c>
    </row>
    <row r="266" spans="1:23" ht="24.95" customHeight="1" x14ac:dyDescent="0.25">
      <c r="A266" s="395" t="s">
        <v>616</v>
      </c>
      <c r="B266" s="379" t="s">
        <v>610</v>
      </c>
      <c r="C266" s="346" t="s">
        <v>60</v>
      </c>
      <c r="D266" s="346" t="s">
        <v>554</v>
      </c>
      <c r="E266" s="346" t="s">
        <v>293</v>
      </c>
      <c r="F266" s="359">
        <v>2.9</v>
      </c>
      <c r="G266" s="381">
        <v>3.2085561497326198</v>
      </c>
      <c r="H266" s="381">
        <v>3.8461538461538498</v>
      </c>
      <c r="I266" s="381">
        <v>1.2195121951219501</v>
      </c>
      <c r="J266" s="381">
        <v>2.7777777777777799</v>
      </c>
      <c r="K266" s="381">
        <v>3.6082474226804098</v>
      </c>
      <c r="L266" s="381">
        <v>0</v>
      </c>
      <c r="M266" s="381">
        <v>4.3478260869565197</v>
      </c>
      <c r="N266" s="381">
        <v>2.38095238095238</v>
      </c>
      <c r="O266" s="364" t="s">
        <v>135</v>
      </c>
      <c r="P266" s="382" t="s">
        <v>135</v>
      </c>
      <c r="Q266" s="382" t="s">
        <v>135</v>
      </c>
      <c r="R266" s="382" t="s">
        <v>135</v>
      </c>
      <c r="S266" s="382" t="s">
        <v>135</v>
      </c>
      <c r="T266" s="382" t="s">
        <v>135</v>
      </c>
      <c r="U266" s="382" t="s">
        <v>135</v>
      </c>
      <c r="V266" s="382" t="s">
        <v>135</v>
      </c>
      <c r="W266" s="382" t="s">
        <v>135</v>
      </c>
    </row>
    <row r="267" spans="1:23" ht="75" customHeight="1" x14ac:dyDescent="0.25">
      <c r="A267" s="331" t="s">
        <v>819</v>
      </c>
      <c r="B267" s="268" t="s">
        <v>443</v>
      </c>
      <c r="C267" s="268" t="s">
        <v>131</v>
      </c>
      <c r="D267" s="268" t="s">
        <v>61</v>
      </c>
      <c r="E267" s="268" t="s">
        <v>62</v>
      </c>
      <c r="F267" s="272">
        <v>2021486</v>
      </c>
      <c r="G267" s="273" t="s">
        <v>135</v>
      </c>
      <c r="H267" s="273" t="s">
        <v>135</v>
      </c>
      <c r="I267" s="273" t="s">
        <v>135</v>
      </c>
      <c r="J267" s="273" t="s">
        <v>135</v>
      </c>
      <c r="K267" s="273" t="s">
        <v>135</v>
      </c>
      <c r="L267" s="273" t="s">
        <v>135</v>
      </c>
      <c r="M267" s="273" t="s">
        <v>135</v>
      </c>
      <c r="N267" s="273" t="s">
        <v>135</v>
      </c>
      <c r="O267" s="274">
        <v>1205292</v>
      </c>
      <c r="P267" s="275" t="s">
        <v>135</v>
      </c>
      <c r="Q267" s="275" t="s">
        <v>135</v>
      </c>
      <c r="R267" s="275" t="s">
        <v>135</v>
      </c>
      <c r="S267" s="275" t="s">
        <v>135</v>
      </c>
      <c r="T267" s="275" t="s">
        <v>135</v>
      </c>
      <c r="U267" s="275" t="s">
        <v>135</v>
      </c>
      <c r="V267" s="275" t="s">
        <v>135</v>
      </c>
      <c r="W267" s="276" t="s">
        <v>135</v>
      </c>
    </row>
    <row r="268" spans="1:23" ht="24.95" customHeight="1" x14ac:dyDescent="0.25">
      <c r="A268" s="332" t="s">
        <v>820</v>
      </c>
      <c r="B268" s="269" t="s">
        <v>424</v>
      </c>
      <c r="C268" s="268" t="s">
        <v>131</v>
      </c>
      <c r="D268" s="268" t="s">
        <v>61</v>
      </c>
      <c r="E268" s="268" t="s">
        <v>62</v>
      </c>
      <c r="F268" s="270">
        <v>785154</v>
      </c>
      <c r="G268" s="271" t="s">
        <v>135</v>
      </c>
      <c r="H268" s="271" t="s">
        <v>135</v>
      </c>
      <c r="I268" s="271" t="s">
        <v>135</v>
      </c>
      <c r="J268" s="271" t="s">
        <v>135</v>
      </c>
      <c r="K268" s="271" t="s">
        <v>135</v>
      </c>
      <c r="L268" s="271" t="s">
        <v>135</v>
      </c>
      <c r="M268" s="271" t="s">
        <v>135</v>
      </c>
      <c r="N268" s="271" t="s">
        <v>135</v>
      </c>
      <c r="O268" s="270">
        <v>460542</v>
      </c>
      <c r="P268" s="277" t="s">
        <v>135</v>
      </c>
      <c r="Q268" s="277" t="s">
        <v>135</v>
      </c>
      <c r="R268" s="277" t="s">
        <v>135</v>
      </c>
      <c r="S268" s="277" t="s">
        <v>135</v>
      </c>
      <c r="T268" s="277" t="s">
        <v>135</v>
      </c>
      <c r="U268" s="277" t="s">
        <v>135</v>
      </c>
      <c r="V268" s="277" t="s">
        <v>135</v>
      </c>
      <c r="W268" s="278" t="s">
        <v>135</v>
      </c>
    </row>
    <row r="269" spans="1:23" ht="75" customHeight="1" x14ac:dyDescent="0.25">
      <c r="A269" s="268" t="s">
        <v>479</v>
      </c>
      <c r="B269" s="267" t="s">
        <v>444</v>
      </c>
      <c r="C269" s="267" t="s">
        <v>131</v>
      </c>
      <c r="D269" s="267" t="s">
        <v>61</v>
      </c>
      <c r="E269" s="267" t="s">
        <v>62</v>
      </c>
      <c r="F269" s="272">
        <f>F270+F272</f>
        <v>35548</v>
      </c>
      <c r="G269" s="273">
        <f t="shared" ref="G269:S269" si="93">G270+G272</f>
        <v>7720</v>
      </c>
      <c r="H269" s="273">
        <f t="shared" si="93"/>
        <v>3785</v>
      </c>
      <c r="I269" s="273">
        <f t="shared" si="93"/>
        <v>7467</v>
      </c>
      <c r="J269" s="273">
        <f t="shared" si="93"/>
        <v>842</v>
      </c>
      <c r="K269" s="273">
        <f t="shared" si="93"/>
        <v>6271</v>
      </c>
      <c r="L269" s="273">
        <f t="shared" si="93"/>
        <v>2384</v>
      </c>
      <c r="M269" s="273">
        <f t="shared" si="93"/>
        <v>3749</v>
      </c>
      <c r="N269" s="273">
        <f t="shared" si="93"/>
        <v>3330</v>
      </c>
      <c r="O269" s="272">
        <f t="shared" si="93"/>
        <v>37277</v>
      </c>
      <c r="P269" s="273">
        <f t="shared" si="93"/>
        <v>16664</v>
      </c>
      <c r="Q269" s="273">
        <f t="shared" si="93"/>
        <v>2741</v>
      </c>
      <c r="R269" s="273">
        <f t="shared" si="93"/>
        <v>2626</v>
      </c>
      <c r="S269" s="273">
        <f t="shared" si="93"/>
        <v>1507</v>
      </c>
      <c r="T269" s="273">
        <f>T270+T272</f>
        <v>6570</v>
      </c>
      <c r="U269" s="273">
        <f t="shared" ref="U269" si="94">U270+U272</f>
        <v>1876</v>
      </c>
      <c r="V269" s="273">
        <f t="shared" ref="V269" si="95">V270+V272</f>
        <v>2648</v>
      </c>
      <c r="W269" s="273">
        <f t="shared" ref="W269" si="96">W270+W272</f>
        <v>2645</v>
      </c>
    </row>
    <row r="270" spans="1:23" ht="24.95" customHeight="1" x14ac:dyDescent="0.25">
      <c r="A270" s="268" t="s">
        <v>821</v>
      </c>
      <c r="B270" s="269" t="s">
        <v>339</v>
      </c>
      <c r="C270" s="268" t="s">
        <v>131</v>
      </c>
      <c r="D270" s="268" t="s">
        <v>61</v>
      </c>
      <c r="E270" s="268" t="s">
        <v>62</v>
      </c>
      <c r="F270" s="270">
        <v>32610</v>
      </c>
      <c r="G270" s="271">
        <v>6879</v>
      </c>
      <c r="H270" s="271">
        <v>3675</v>
      </c>
      <c r="I270" s="271">
        <v>7209</v>
      </c>
      <c r="J270" s="271">
        <v>837</v>
      </c>
      <c r="K270" s="271">
        <v>5341</v>
      </c>
      <c r="L270" s="271">
        <v>2252</v>
      </c>
      <c r="M270" s="271">
        <v>3310</v>
      </c>
      <c r="N270" s="271">
        <v>3107</v>
      </c>
      <c r="O270" s="270">
        <v>34059</v>
      </c>
      <c r="P270" s="271">
        <v>15104</v>
      </c>
      <c r="Q270" s="271">
        <v>2614</v>
      </c>
      <c r="R270" s="271">
        <v>2465</v>
      </c>
      <c r="S270" s="271">
        <v>1491</v>
      </c>
      <c r="T270" s="271">
        <v>5866</v>
      </c>
      <c r="U270" s="271">
        <v>1751</v>
      </c>
      <c r="V270" s="271">
        <v>2361</v>
      </c>
      <c r="W270" s="271">
        <v>2407</v>
      </c>
    </row>
    <row r="271" spans="1:23" ht="24.95" customHeight="1" x14ac:dyDescent="0.25">
      <c r="A271" s="268" t="s">
        <v>822</v>
      </c>
      <c r="B271" s="269" t="s">
        <v>434</v>
      </c>
      <c r="C271" s="268" t="s">
        <v>131</v>
      </c>
      <c r="D271" s="268" t="s">
        <v>61</v>
      </c>
      <c r="E271" s="268" t="s">
        <v>62</v>
      </c>
      <c r="F271" s="270">
        <v>17491</v>
      </c>
      <c r="G271" s="271">
        <v>3054</v>
      </c>
      <c r="H271" s="271">
        <v>1534</v>
      </c>
      <c r="I271" s="271">
        <v>4597</v>
      </c>
      <c r="J271" s="271">
        <v>492</v>
      </c>
      <c r="K271" s="271">
        <v>2820</v>
      </c>
      <c r="L271" s="271">
        <v>1321</v>
      </c>
      <c r="M271" s="271">
        <v>1697</v>
      </c>
      <c r="N271" s="271">
        <v>1976</v>
      </c>
      <c r="O271" s="270">
        <v>18236</v>
      </c>
      <c r="P271" s="271">
        <v>7303</v>
      </c>
      <c r="Q271" s="271">
        <v>1344</v>
      </c>
      <c r="R271" s="271">
        <v>1673</v>
      </c>
      <c r="S271" s="271">
        <v>887</v>
      </c>
      <c r="T271" s="271">
        <v>3109</v>
      </c>
      <c r="U271" s="271">
        <v>1108</v>
      </c>
      <c r="V271" s="271">
        <v>1282</v>
      </c>
      <c r="W271" s="271">
        <v>1530</v>
      </c>
    </row>
    <row r="272" spans="1:23" ht="24.95" customHeight="1" x14ac:dyDescent="0.25">
      <c r="A272" s="268" t="s">
        <v>823</v>
      </c>
      <c r="B272" s="269" t="s">
        <v>25</v>
      </c>
      <c r="C272" s="268" t="s">
        <v>131</v>
      </c>
      <c r="D272" s="268" t="s">
        <v>61</v>
      </c>
      <c r="E272" s="268" t="s">
        <v>62</v>
      </c>
      <c r="F272" s="270">
        <v>2938</v>
      </c>
      <c r="G272" s="271">
        <v>841</v>
      </c>
      <c r="H272" s="271">
        <v>110</v>
      </c>
      <c r="I272" s="271">
        <v>258</v>
      </c>
      <c r="J272" s="271">
        <v>5</v>
      </c>
      <c r="K272" s="271">
        <v>930</v>
      </c>
      <c r="L272" s="271">
        <v>132</v>
      </c>
      <c r="M272" s="271">
        <v>439</v>
      </c>
      <c r="N272" s="271">
        <v>223</v>
      </c>
      <c r="O272" s="270">
        <v>3218</v>
      </c>
      <c r="P272" s="271">
        <v>1560</v>
      </c>
      <c r="Q272" s="271">
        <v>127</v>
      </c>
      <c r="R272" s="271">
        <v>161</v>
      </c>
      <c r="S272" s="271">
        <v>16</v>
      </c>
      <c r="T272" s="271">
        <v>704</v>
      </c>
      <c r="U272" s="271">
        <v>125</v>
      </c>
      <c r="V272" s="271">
        <v>287</v>
      </c>
      <c r="W272" s="271">
        <v>238</v>
      </c>
    </row>
    <row r="273" spans="1:23" ht="50.1" customHeight="1" x14ac:dyDescent="0.25">
      <c r="A273" s="268" t="s">
        <v>482</v>
      </c>
      <c r="B273" s="267" t="s">
        <v>446</v>
      </c>
      <c r="C273" s="267" t="s">
        <v>131</v>
      </c>
      <c r="D273" s="267" t="s">
        <v>61</v>
      </c>
      <c r="E273" s="267" t="s">
        <v>62</v>
      </c>
      <c r="F273" s="272">
        <v>1846</v>
      </c>
      <c r="G273" s="273">
        <v>274</v>
      </c>
      <c r="H273" s="273">
        <v>41</v>
      </c>
      <c r="I273" s="273">
        <v>641</v>
      </c>
      <c r="J273" s="273">
        <v>108</v>
      </c>
      <c r="K273" s="273">
        <v>742</v>
      </c>
      <c r="L273" s="273">
        <v>0</v>
      </c>
      <c r="M273" s="273">
        <v>0</v>
      </c>
      <c r="N273" s="273">
        <v>40</v>
      </c>
      <c r="O273" s="272">
        <v>1604</v>
      </c>
      <c r="P273" s="273">
        <v>262</v>
      </c>
      <c r="Q273" s="273">
        <v>114</v>
      </c>
      <c r="R273" s="273">
        <v>601</v>
      </c>
      <c r="S273" s="273">
        <v>0</v>
      </c>
      <c r="T273" s="273">
        <v>543</v>
      </c>
      <c r="U273" s="273">
        <v>2</v>
      </c>
      <c r="V273" s="273">
        <v>0</v>
      </c>
      <c r="W273" s="273">
        <v>82</v>
      </c>
    </row>
    <row r="274" spans="1:23" ht="24.95" customHeight="1" x14ac:dyDescent="0.25">
      <c r="A274" s="268" t="s">
        <v>824</v>
      </c>
      <c r="B274" s="269" t="s">
        <v>434</v>
      </c>
      <c r="C274" s="268" t="s">
        <v>131</v>
      </c>
      <c r="D274" s="268" t="s">
        <v>61</v>
      </c>
      <c r="E274" s="268" t="s">
        <v>62</v>
      </c>
      <c r="F274" s="270">
        <v>1033</v>
      </c>
      <c r="G274" s="271">
        <v>51</v>
      </c>
      <c r="H274" s="271">
        <v>12</v>
      </c>
      <c r="I274" s="271">
        <v>388</v>
      </c>
      <c r="J274" s="271">
        <v>72</v>
      </c>
      <c r="K274" s="271">
        <v>503</v>
      </c>
      <c r="L274" s="271">
        <v>0</v>
      </c>
      <c r="M274" s="271">
        <v>0</v>
      </c>
      <c r="N274" s="271">
        <v>7</v>
      </c>
      <c r="O274" s="270">
        <v>870</v>
      </c>
      <c r="P274" s="271">
        <v>71</v>
      </c>
      <c r="Q274" s="271">
        <v>47</v>
      </c>
      <c r="R274" s="271">
        <v>366</v>
      </c>
      <c r="S274" s="271">
        <v>0</v>
      </c>
      <c r="T274" s="271">
        <v>367</v>
      </c>
      <c r="U274" s="271">
        <v>0</v>
      </c>
      <c r="V274" s="271">
        <v>0</v>
      </c>
      <c r="W274" s="271">
        <v>19</v>
      </c>
    </row>
    <row r="275" spans="1:23" ht="50.1" customHeight="1" x14ac:dyDescent="0.25">
      <c r="A275" s="268" t="s">
        <v>483</v>
      </c>
      <c r="B275" s="267" t="s">
        <v>449</v>
      </c>
      <c r="C275" s="267" t="s">
        <v>131</v>
      </c>
      <c r="D275" s="267" t="s">
        <v>61</v>
      </c>
      <c r="E275" s="267" t="s">
        <v>62</v>
      </c>
      <c r="F275" s="272">
        <v>30764</v>
      </c>
      <c r="G275" s="273">
        <v>6605</v>
      </c>
      <c r="H275" s="273">
        <v>3634</v>
      </c>
      <c r="I275" s="273">
        <v>6568</v>
      </c>
      <c r="J275" s="273">
        <v>729</v>
      </c>
      <c r="K275" s="273">
        <v>4599</v>
      </c>
      <c r="L275" s="273">
        <v>2252</v>
      </c>
      <c r="M275" s="273">
        <v>3310</v>
      </c>
      <c r="N275" s="273">
        <v>3067</v>
      </c>
      <c r="O275" s="272">
        <v>32455</v>
      </c>
      <c r="P275" s="273">
        <v>14842</v>
      </c>
      <c r="Q275" s="273">
        <v>2500</v>
      </c>
      <c r="R275" s="273">
        <v>1864</v>
      </c>
      <c r="S275" s="273">
        <v>1491</v>
      </c>
      <c r="T275" s="273">
        <v>5323</v>
      </c>
      <c r="U275" s="273">
        <v>1749</v>
      </c>
      <c r="V275" s="273">
        <v>2361</v>
      </c>
      <c r="W275" s="273">
        <v>2325</v>
      </c>
    </row>
    <row r="276" spans="1:23" ht="24.95" customHeight="1" x14ac:dyDescent="0.25">
      <c r="A276" s="268" t="s">
        <v>825</v>
      </c>
      <c r="B276" s="269" t="s">
        <v>434</v>
      </c>
      <c r="C276" s="268" t="s">
        <v>131</v>
      </c>
      <c r="D276" s="268" t="s">
        <v>61</v>
      </c>
      <c r="E276" s="268" t="s">
        <v>62</v>
      </c>
      <c r="F276" s="270">
        <v>16458</v>
      </c>
      <c r="G276" s="271">
        <v>3003</v>
      </c>
      <c r="H276" s="271">
        <v>1522</v>
      </c>
      <c r="I276" s="271">
        <v>4209</v>
      </c>
      <c r="J276" s="271">
        <v>420</v>
      </c>
      <c r="K276" s="271">
        <v>2317</v>
      </c>
      <c r="L276" s="271">
        <v>1321</v>
      </c>
      <c r="M276" s="271">
        <v>1697</v>
      </c>
      <c r="N276" s="271">
        <v>1969</v>
      </c>
      <c r="O276" s="270">
        <v>17366</v>
      </c>
      <c r="P276" s="271">
        <v>7232</v>
      </c>
      <c r="Q276" s="271">
        <v>1297</v>
      </c>
      <c r="R276" s="271">
        <v>1307</v>
      </c>
      <c r="S276" s="271">
        <v>887</v>
      </c>
      <c r="T276" s="271">
        <v>2742</v>
      </c>
      <c r="U276" s="271">
        <v>1108</v>
      </c>
      <c r="V276" s="271">
        <v>1282</v>
      </c>
      <c r="W276" s="271">
        <v>1511</v>
      </c>
    </row>
    <row r="277" spans="1:23" ht="125.1" customHeight="1" x14ac:dyDescent="0.25">
      <c r="A277" s="395" t="s">
        <v>484</v>
      </c>
      <c r="B277" s="346" t="s">
        <v>614</v>
      </c>
      <c r="C277" s="346" t="s">
        <v>131</v>
      </c>
      <c r="D277" s="346" t="s">
        <v>554</v>
      </c>
      <c r="E277" s="346" t="s">
        <v>293</v>
      </c>
      <c r="F277" s="347">
        <v>47.5</v>
      </c>
      <c r="G277" s="350">
        <v>55.882352941176471</v>
      </c>
      <c r="H277" s="350">
        <v>42.307692307692307</v>
      </c>
      <c r="I277" s="350">
        <v>41.463414634146339</v>
      </c>
      <c r="J277" s="350">
        <v>27.777777777777779</v>
      </c>
      <c r="K277" s="350">
        <v>47.422680412371129</v>
      </c>
      <c r="L277" s="350">
        <v>34.883720930232556</v>
      </c>
      <c r="M277" s="350">
        <v>42.028985507246375</v>
      </c>
      <c r="N277" s="350">
        <v>45.238095238095241</v>
      </c>
      <c r="O277" s="347">
        <v>38.418079096045197</v>
      </c>
      <c r="P277" s="350">
        <v>32.142857142857103</v>
      </c>
      <c r="Q277" s="350">
        <v>34.959349593495901</v>
      </c>
      <c r="R277" s="350">
        <v>40.625</v>
      </c>
      <c r="S277" s="350">
        <v>45.238095238095198</v>
      </c>
      <c r="T277" s="350">
        <v>41.317365269461099</v>
      </c>
      <c r="U277" s="350">
        <v>51.612903225806399</v>
      </c>
      <c r="V277" s="350">
        <v>36.363636363636402</v>
      </c>
      <c r="W277" s="350">
        <v>48.076923076923102</v>
      </c>
    </row>
    <row r="278" spans="1:23" ht="24.95" customHeight="1" x14ac:dyDescent="0.25">
      <c r="A278" s="395" t="s">
        <v>826</v>
      </c>
      <c r="B278" s="346" t="s">
        <v>615</v>
      </c>
      <c r="C278" s="346" t="s">
        <v>131</v>
      </c>
      <c r="D278" s="346" t="s">
        <v>554</v>
      </c>
      <c r="E278" s="346" t="s">
        <v>293</v>
      </c>
      <c r="F278" s="347">
        <v>42.1</v>
      </c>
      <c r="G278" s="350">
        <v>52.139037433155075</v>
      </c>
      <c r="H278" s="350">
        <v>34.615384615384613</v>
      </c>
      <c r="I278" s="350">
        <v>35.975609756097562</v>
      </c>
      <c r="J278" s="350">
        <v>25</v>
      </c>
      <c r="K278" s="350">
        <v>39.690721649484537</v>
      </c>
      <c r="L278" s="350">
        <v>30.232558139534881</v>
      </c>
      <c r="M278" s="350">
        <v>33.333333333333329</v>
      </c>
      <c r="N278" s="350">
        <v>42.857142857142854</v>
      </c>
      <c r="O278" s="383">
        <v>31.732580037664782</v>
      </c>
      <c r="P278" s="350">
        <v>26.190476190476193</v>
      </c>
      <c r="Q278" s="350">
        <v>28.455284552845526</v>
      </c>
      <c r="R278" s="350">
        <v>32.8125</v>
      </c>
      <c r="S278" s="350">
        <v>30.952380952380953</v>
      </c>
      <c r="T278" s="350">
        <v>32.934131736526943</v>
      </c>
      <c r="U278" s="350">
        <v>47.311827956989248</v>
      </c>
      <c r="V278" s="350">
        <v>33.057851239669425</v>
      </c>
      <c r="W278" s="350">
        <v>38.461538461538467</v>
      </c>
    </row>
    <row r="279" spans="1:23" ht="24.95" customHeight="1" x14ac:dyDescent="0.25">
      <c r="A279" s="395" t="s">
        <v>827</v>
      </c>
      <c r="B279" s="341" t="s">
        <v>11</v>
      </c>
      <c r="C279" s="341" t="s">
        <v>131</v>
      </c>
      <c r="D279" s="346" t="s">
        <v>554</v>
      </c>
      <c r="E279" s="346" t="s">
        <v>293</v>
      </c>
      <c r="F279" s="347">
        <v>41.199999999999996</v>
      </c>
      <c r="G279" s="350">
        <v>51.871657754010691</v>
      </c>
      <c r="H279" s="350">
        <v>34.615384615384613</v>
      </c>
      <c r="I279" s="350">
        <v>34.756097560975604</v>
      </c>
      <c r="J279" s="350">
        <v>25</v>
      </c>
      <c r="K279" s="350">
        <v>37.628865979381445</v>
      </c>
      <c r="L279" s="350">
        <v>27.906976744186046</v>
      </c>
      <c r="M279" s="350">
        <v>33.333333333333329</v>
      </c>
      <c r="N279" s="350">
        <v>40.476190476190474</v>
      </c>
      <c r="O279" s="358">
        <v>30.131826741996232</v>
      </c>
      <c r="P279" s="350">
        <v>24.702380952380953</v>
      </c>
      <c r="Q279" s="350">
        <v>26.829268292682929</v>
      </c>
      <c r="R279" s="350">
        <v>31.25</v>
      </c>
      <c r="S279" s="350">
        <v>28.571428571428569</v>
      </c>
      <c r="T279" s="350">
        <v>31.736526946107784</v>
      </c>
      <c r="U279" s="350">
        <v>46.236559139784944</v>
      </c>
      <c r="V279" s="350">
        <v>30.578512396694212</v>
      </c>
      <c r="W279" s="350">
        <v>36.538461538461533</v>
      </c>
    </row>
    <row r="280" spans="1:23" ht="24.95" customHeight="1" x14ac:dyDescent="0.25">
      <c r="A280" s="395" t="s">
        <v>828</v>
      </c>
      <c r="B280" s="341" t="s">
        <v>579</v>
      </c>
      <c r="C280" s="341" t="s">
        <v>131</v>
      </c>
      <c r="D280" s="346" t="s">
        <v>554</v>
      </c>
      <c r="E280" s="346" t="s">
        <v>293</v>
      </c>
      <c r="F280" s="362">
        <v>4.2</v>
      </c>
      <c r="G280" s="363">
        <v>5.0802139037433198</v>
      </c>
      <c r="H280" s="363">
        <v>1.2820512820512799</v>
      </c>
      <c r="I280" s="363">
        <v>1.8292682926829298</v>
      </c>
      <c r="J280" s="363">
        <v>2.7777777777777799</v>
      </c>
      <c r="K280" s="363">
        <v>4.63917525773196</v>
      </c>
      <c r="L280" s="363">
        <v>4.6511627906976702</v>
      </c>
      <c r="M280" s="363">
        <v>7.2463768115942004</v>
      </c>
      <c r="N280" s="363">
        <v>4.7619047619047601</v>
      </c>
      <c r="O280" s="358">
        <v>4.9905838041431263</v>
      </c>
      <c r="P280" s="350">
        <v>3.8690476190476191</v>
      </c>
      <c r="Q280" s="350">
        <v>3.2520325203252036</v>
      </c>
      <c r="R280" s="350">
        <v>4.6875</v>
      </c>
      <c r="S280" s="350">
        <v>2.3809523809523809</v>
      </c>
      <c r="T280" s="350">
        <v>5.9880239520958085</v>
      </c>
      <c r="U280" s="350">
        <v>6.4516129032258061</v>
      </c>
      <c r="V280" s="350">
        <v>6.6115702479338845</v>
      </c>
      <c r="W280" s="350">
        <v>9.6153846153846168</v>
      </c>
    </row>
    <row r="281" spans="1:23" ht="24.95" customHeight="1" x14ac:dyDescent="0.25">
      <c r="A281" s="395" t="s">
        <v>829</v>
      </c>
      <c r="B281" s="349" t="s">
        <v>15</v>
      </c>
      <c r="C281" s="341" t="s">
        <v>131</v>
      </c>
      <c r="D281" s="346" t="s">
        <v>554</v>
      </c>
      <c r="E281" s="346" t="s">
        <v>293</v>
      </c>
      <c r="F281" s="360">
        <v>3.4000000000000004</v>
      </c>
      <c r="G281" s="361">
        <v>4.2780748663101598</v>
      </c>
      <c r="H281" s="361">
        <v>1.2820512820512799</v>
      </c>
      <c r="I281" s="361">
        <v>1.2195121951219501</v>
      </c>
      <c r="J281" s="361"/>
      <c r="K281" s="361">
        <v>3.6082474226804098</v>
      </c>
      <c r="L281" s="361">
        <v>2.32558139534884</v>
      </c>
      <c r="M281" s="361">
        <v>7.2463768115942004</v>
      </c>
      <c r="N281" s="361">
        <v>4.7619047619047601</v>
      </c>
      <c r="O281" s="359">
        <v>2.6365348399246704</v>
      </c>
      <c r="P281" s="384">
        <v>1.7857142857142856</v>
      </c>
      <c r="Q281" s="384">
        <v>2.4390243902439024</v>
      </c>
      <c r="R281" s="384">
        <v>1.5625</v>
      </c>
      <c r="S281" s="384">
        <v>2.3809523809523809</v>
      </c>
      <c r="T281" s="384">
        <v>3.5928143712574849</v>
      </c>
      <c r="U281" s="384">
        <v>4.3010752688172049</v>
      </c>
      <c r="V281" s="384">
        <v>2.4793388429752068</v>
      </c>
      <c r="W281" s="384">
        <v>5.7692307692307692</v>
      </c>
    </row>
    <row r="282" spans="1:23" ht="24.95" customHeight="1" x14ac:dyDescent="0.25">
      <c r="A282" s="395" t="s">
        <v>830</v>
      </c>
      <c r="B282" s="349" t="s">
        <v>21</v>
      </c>
      <c r="C282" s="341" t="s">
        <v>131</v>
      </c>
      <c r="D282" s="346" t="s">
        <v>554</v>
      </c>
      <c r="E282" s="346" t="s">
        <v>293</v>
      </c>
      <c r="F282" s="360">
        <v>1.3</v>
      </c>
      <c r="G282" s="361">
        <v>0.80213903743315496</v>
      </c>
      <c r="H282" s="361"/>
      <c r="I282" s="361">
        <v>0.60975609756097604</v>
      </c>
      <c r="J282" s="361">
        <v>2.7777777777777799</v>
      </c>
      <c r="K282" s="361">
        <v>2.0618556701030899</v>
      </c>
      <c r="L282" s="361">
        <v>2.32558139534884</v>
      </c>
      <c r="M282" s="361">
        <v>2.8985507246376798</v>
      </c>
      <c r="N282" s="361">
        <v>2.38095238095238</v>
      </c>
      <c r="O282" s="359">
        <v>2.4482109227871938</v>
      </c>
      <c r="P282" s="384">
        <v>2.9761904761904758</v>
      </c>
      <c r="Q282" s="384">
        <v>0.81300813008130091</v>
      </c>
      <c r="R282" s="384">
        <v>2.34375</v>
      </c>
      <c r="S282" s="385">
        <v>0</v>
      </c>
      <c r="T282" s="384">
        <v>1.7964071856287425</v>
      </c>
      <c r="U282" s="384">
        <v>2.1505376344086025</v>
      </c>
      <c r="V282" s="384">
        <v>3.3057851239669422</v>
      </c>
      <c r="W282" s="384">
        <v>5.7692307692307692</v>
      </c>
    </row>
    <row r="283" spans="1:23" ht="24.95" customHeight="1" x14ac:dyDescent="0.25">
      <c r="A283" s="395" t="s">
        <v>831</v>
      </c>
      <c r="B283" s="349" t="s">
        <v>23</v>
      </c>
      <c r="C283" s="341" t="s">
        <v>131</v>
      </c>
      <c r="D283" s="346" t="s">
        <v>554</v>
      </c>
      <c r="E283" s="346" t="s">
        <v>293</v>
      </c>
      <c r="F283" s="360">
        <v>0.7</v>
      </c>
      <c r="G283" s="361">
        <v>0.53475935828876997</v>
      </c>
      <c r="H283" s="361"/>
      <c r="I283" s="361">
        <v>0.60975609756097604</v>
      </c>
      <c r="J283" s="361">
        <v>2.7777777777777799</v>
      </c>
      <c r="K283" s="361">
        <v>0.51546391752577303</v>
      </c>
      <c r="L283" s="361"/>
      <c r="M283" s="361">
        <v>1.4492753623188399</v>
      </c>
      <c r="N283" s="361">
        <v>2.38095238095238</v>
      </c>
      <c r="O283" s="359">
        <v>0.56497175141242939</v>
      </c>
      <c r="P283" s="384">
        <v>0.59523809523809523</v>
      </c>
      <c r="Q283" s="385">
        <v>0</v>
      </c>
      <c r="R283" s="384">
        <v>0.78125</v>
      </c>
      <c r="S283" s="385">
        <v>0</v>
      </c>
      <c r="T283" s="384">
        <v>0.5988023952095809</v>
      </c>
      <c r="U283" s="385">
        <v>0</v>
      </c>
      <c r="V283" s="384">
        <v>0.82644628099173556</v>
      </c>
      <c r="W283" s="384">
        <v>1.9230769230769231</v>
      </c>
    </row>
    <row r="284" spans="1:23" ht="24.95" customHeight="1" x14ac:dyDescent="0.25">
      <c r="A284" s="395" t="s">
        <v>832</v>
      </c>
      <c r="B284" s="346" t="s">
        <v>617</v>
      </c>
      <c r="C284" s="346" t="s">
        <v>131</v>
      </c>
      <c r="D284" s="346" t="s">
        <v>554</v>
      </c>
      <c r="E284" s="346" t="s">
        <v>293</v>
      </c>
      <c r="F284" s="362">
        <v>14.6</v>
      </c>
      <c r="G284" s="363">
        <v>13.1016042780749</v>
      </c>
      <c r="H284" s="363">
        <v>17.948717948717899</v>
      </c>
      <c r="I284" s="363">
        <v>12.804878048780498</v>
      </c>
      <c r="J284" s="363">
        <v>5.5555555555555598</v>
      </c>
      <c r="K284" s="363">
        <v>21.134020618556701</v>
      </c>
      <c r="L284" s="363">
        <v>11.6279069767442</v>
      </c>
      <c r="M284" s="363">
        <v>15.9420289855072</v>
      </c>
      <c r="N284" s="363">
        <v>7.1428571428571397</v>
      </c>
      <c r="O284" s="358">
        <v>17.514124293785311</v>
      </c>
      <c r="P284" s="350">
        <v>13.690476190476192</v>
      </c>
      <c r="Q284" s="350">
        <v>18.699186991869919</v>
      </c>
      <c r="R284" s="350">
        <v>18.75</v>
      </c>
      <c r="S284" s="350">
        <v>14.285714285714285</v>
      </c>
      <c r="T284" s="350">
        <v>20.958083832335326</v>
      </c>
      <c r="U284" s="350">
        <v>31.182795698924732</v>
      </c>
      <c r="V284" s="350">
        <v>12.396694214876034</v>
      </c>
      <c r="W284" s="350">
        <v>15.384615384615385</v>
      </c>
    </row>
    <row r="285" spans="1:23" ht="24.95" customHeight="1" x14ac:dyDescent="0.25">
      <c r="A285" s="395" t="s">
        <v>833</v>
      </c>
      <c r="B285" s="349" t="s">
        <v>605</v>
      </c>
      <c r="C285" s="341" t="s">
        <v>131</v>
      </c>
      <c r="D285" s="346" t="s">
        <v>554</v>
      </c>
      <c r="E285" s="346" t="s">
        <v>293</v>
      </c>
      <c r="F285" s="371">
        <v>13.5</v>
      </c>
      <c r="G285" s="372">
        <v>12.2994652406417</v>
      </c>
      <c r="H285" s="372">
        <v>15.384615384615399</v>
      </c>
      <c r="I285" s="372">
        <v>12.1951219512195</v>
      </c>
      <c r="J285" s="372">
        <v>5.5555555555555598</v>
      </c>
      <c r="K285" s="372">
        <v>19.587628865979401</v>
      </c>
      <c r="L285" s="372">
        <v>11.6279069767442</v>
      </c>
      <c r="M285" s="372">
        <v>13.043478260869602</v>
      </c>
      <c r="N285" s="372">
        <v>7.1428571428571397</v>
      </c>
      <c r="O285" s="359">
        <v>16.290018832391713</v>
      </c>
      <c r="P285" s="384">
        <v>13.095238095238097</v>
      </c>
      <c r="Q285" s="384">
        <v>14.634146341463413</v>
      </c>
      <c r="R285" s="384">
        <v>17.1875</v>
      </c>
      <c r="S285" s="384">
        <v>11.904761904761903</v>
      </c>
      <c r="T285" s="384">
        <v>20.359281437125748</v>
      </c>
      <c r="U285" s="384">
        <v>29.032258064516132</v>
      </c>
      <c r="V285" s="384">
        <v>12.396694214876034</v>
      </c>
      <c r="W285" s="384">
        <v>15.384615384615385</v>
      </c>
    </row>
    <row r="286" spans="1:23" ht="24.95" customHeight="1" x14ac:dyDescent="0.25">
      <c r="A286" s="395" t="s">
        <v>834</v>
      </c>
      <c r="B286" s="349" t="s">
        <v>606</v>
      </c>
      <c r="C286" s="341" t="s">
        <v>131</v>
      </c>
      <c r="D286" s="346" t="s">
        <v>554</v>
      </c>
      <c r="E286" s="346" t="s">
        <v>293</v>
      </c>
      <c r="F286" s="360">
        <v>3.6000000000000005</v>
      </c>
      <c r="G286" s="361">
        <v>4.2780748663101598</v>
      </c>
      <c r="H286" s="361">
        <v>3.8461538461538498</v>
      </c>
      <c r="I286" s="361">
        <v>1.2195121951219501</v>
      </c>
      <c r="J286" s="361">
        <v>2.7777777777777799</v>
      </c>
      <c r="K286" s="361">
        <v>4.1237113402061896</v>
      </c>
      <c r="L286" s="361">
        <v>2.32558139534884</v>
      </c>
      <c r="M286" s="361">
        <v>5.7971014492753596</v>
      </c>
      <c r="N286" s="361">
        <v>2.38095238095238</v>
      </c>
      <c r="O286" s="359">
        <v>2.9190207156308849</v>
      </c>
      <c r="P286" s="384">
        <v>2.3809523809523809</v>
      </c>
      <c r="Q286" s="384">
        <v>4.8780487804878048</v>
      </c>
      <c r="R286" s="384">
        <v>3.125</v>
      </c>
      <c r="S286" s="384">
        <v>4.7619047619047619</v>
      </c>
      <c r="T286" s="384">
        <v>1.1976047904191618</v>
      </c>
      <c r="U286" s="384">
        <v>7.5268817204301079</v>
      </c>
      <c r="V286" s="384">
        <v>0.82644628099173556</v>
      </c>
      <c r="W286" s="384">
        <v>1.9230769230769231</v>
      </c>
    </row>
    <row r="287" spans="1:23" ht="75" customHeight="1" x14ac:dyDescent="0.25">
      <c r="A287" s="268" t="s">
        <v>486</v>
      </c>
      <c r="B287" s="279" t="s">
        <v>612</v>
      </c>
      <c r="C287" s="267" t="s">
        <v>60</v>
      </c>
      <c r="D287" s="267" t="s">
        <v>134</v>
      </c>
      <c r="E287" s="267" t="s">
        <v>62</v>
      </c>
      <c r="F287" s="281">
        <v>5811.4350000000004</v>
      </c>
      <c r="G287" s="282">
        <v>2436.239</v>
      </c>
      <c r="H287" s="282">
        <v>710.42</v>
      </c>
      <c r="I287" s="282">
        <v>488.51100000000002</v>
      </c>
      <c r="J287" s="282">
        <v>127.893</v>
      </c>
      <c r="K287" s="282">
        <v>817.08600000000001</v>
      </c>
      <c r="L287" s="282">
        <v>377.85500000000002</v>
      </c>
      <c r="M287" s="282">
        <v>477.72300000000001</v>
      </c>
      <c r="N287" s="282">
        <v>375.71</v>
      </c>
      <c r="O287" s="281">
        <v>4738.3410000000003</v>
      </c>
      <c r="P287" s="282">
        <v>2097.4090000000001</v>
      </c>
      <c r="Q287" s="282">
        <v>462.57799999999997</v>
      </c>
      <c r="R287" s="282">
        <v>408.58600000000001</v>
      </c>
      <c r="S287" s="282">
        <v>131.548</v>
      </c>
      <c r="T287" s="282">
        <v>657.86500000000001</v>
      </c>
      <c r="U287" s="282">
        <v>296.96300000000002</v>
      </c>
      <c r="V287" s="282">
        <v>400.79500000000002</v>
      </c>
      <c r="W287" s="282">
        <v>282.59699999999998</v>
      </c>
    </row>
    <row r="288" spans="1:23" ht="24.95" customHeight="1" x14ac:dyDescent="0.25">
      <c r="A288" s="268" t="s">
        <v>835</v>
      </c>
      <c r="B288" s="269" t="s">
        <v>453</v>
      </c>
      <c r="C288" s="268" t="s">
        <v>60</v>
      </c>
      <c r="D288" s="268" t="s">
        <v>134</v>
      </c>
      <c r="E288" s="280" t="s">
        <v>62</v>
      </c>
      <c r="F288" s="283">
        <v>560.93399999999997</v>
      </c>
      <c r="G288" s="284">
        <v>141.58199999999999</v>
      </c>
      <c r="H288" s="284">
        <v>42.308999999999997</v>
      </c>
      <c r="I288" s="284">
        <v>84.088999999999999</v>
      </c>
      <c r="J288" s="284">
        <v>22.033000000000001</v>
      </c>
      <c r="K288" s="284">
        <v>107.586</v>
      </c>
      <c r="L288" s="284">
        <v>45.779000000000003</v>
      </c>
      <c r="M288" s="284">
        <v>67.718999999999994</v>
      </c>
      <c r="N288" s="284">
        <v>49.837000000000003</v>
      </c>
      <c r="O288" s="283">
        <v>460.30399999999997</v>
      </c>
      <c r="P288" s="284">
        <v>110.663</v>
      </c>
      <c r="Q288" s="284">
        <v>32.819000000000003</v>
      </c>
      <c r="R288" s="284">
        <v>70.153000000000006</v>
      </c>
      <c r="S288" s="284">
        <v>19.876000000000001</v>
      </c>
      <c r="T288" s="284">
        <v>88.234999999999999</v>
      </c>
      <c r="U288" s="284">
        <v>36.031999999999996</v>
      </c>
      <c r="V288" s="284">
        <v>57.746000000000002</v>
      </c>
      <c r="W288" s="284">
        <v>44.779000000000003</v>
      </c>
    </row>
    <row r="289" spans="1:23" ht="75" customHeight="1" x14ac:dyDescent="0.25">
      <c r="A289" s="268" t="s">
        <v>836</v>
      </c>
      <c r="B289" s="267" t="s">
        <v>454</v>
      </c>
      <c r="C289" s="267" t="s">
        <v>60</v>
      </c>
      <c r="D289" s="267" t="s">
        <v>134</v>
      </c>
      <c r="E289" s="267" t="s">
        <v>62</v>
      </c>
      <c r="F289" s="281">
        <v>640.70699999999999</v>
      </c>
      <c r="G289" s="282">
        <v>351.77199999999999</v>
      </c>
      <c r="H289" s="282">
        <v>57.569000000000003</v>
      </c>
      <c r="I289" s="282">
        <v>54.610999999999997</v>
      </c>
      <c r="J289" s="282">
        <v>21.1</v>
      </c>
      <c r="K289" s="282">
        <v>59.694000000000003</v>
      </c>
      <c r="L289" s="282">
        <v>28.042999999999999</v>
      </c>
      <c r="M289" s="282">
        <v>41.222000000000001</v>
      </c>
      <c r="N289" s="282">
        <v>26.696000000000002</v>
      </c>
      <c r="O289" s="281">
        <v>565.28800000000001</v>
      </c>
      <c r="P289" s="282">
        <v>251.41900000000001</v>
      </c>
      <c r="Q289" s="282">
        <v>47.204999999999998</v>
      </c>
      <c r="R289" s="282">
        <v>60.576999999999998</v>
      </c>
      <c r="S289" s="282">
        <v>37.249000000000002</v>
      </c>
      <c r="T289" s="282">
        <v>64.263000000000005</v>
      </c>
      <c r="U289" s="282">
        <v>24.231999999999999</v>
      </c>
      <c r="V289" s="282">
        <v>54.741999999999997</v>
      </c>
      <c r="W289" s="282">
        <v>25.600999999999999</v>
      </c>
    </row>
    <row r="290" spans="1:23" ht="24.95" customHeight="1" x14ac:dyDescent="0.25">
      <c r="A290" s="268" t="s">
        <v>837</v>
      </c>
      <c r="B290" s="269" t="s">
        <v>453</v>
      </c>
      <c r="C290" s="268" t="s">
        <v>60</v>
      </c>
      <c r="D290" s="268" t="s">
        <v>134</v>
      </c>
      <c r="E290" s="268" t="s">
        <v>62</v>
      </c>
      <c r="F290" s="283">
        <v>21.638999999999999</v>
      </c>
      <c r="G290" s="284">
        <v>5.7329999999999997</v>
      </c>
      <c r="H290" s="284">
        <v>1.327</v>
      </c>
      <c r="I290" s="284">
        <v>3.456</v>
      </c>
      <c r="J290" s="284">
        <v>1.8440000000000001</v>
      </c>
      <c r="K290" s="284">
        <v>3.7959999999999998</v>
      </c>
      <c r="L290" s="284">
        <v>1.7170000000000001</v>
      </c>
      <c r="M290" s="284">
        <v>2.0840000000000001</v>
      </c>
      <c r="N290" s="284">
        <v>1.6830000000000001</v>
      </c>
      <c r="O290" s="283">
        <v>21.542000000000002</v>
      </c>
      <c r="P290" s="284">
        <v>5.7670000000000003</v>
      </c>
      <c r="Q290" s="284">
        <v>1.0469999999999999</v>
      </c>
      <c r="R290" s="284">
        <v>3.3650000000000002</v>
      </c>
      <c r="S290" s="284">
        <v>1.6</v>
      </c>
      <c r="T290" s="284">
        <v>4.0359999999999996</v>
      </c>
      <c r="U290" s="284">
        <v>1.6</v>
      </c>
      <c r="V290" s="284">
        <v>2.258</v>
      </c>
      <c r="W290" s="284">
        <v>1.871</v>
      </c>
    </row>
    <row r="291" spans="1:23" ht="99.95" customHeight="1" x14ac:dyDescent="0.25">
      <c r="A291" s="268" t="s">
        <v>838</v>
      </c>
      <c r="B291" s="267" t="s">
        <v>455</v>
      </c>
      <c r="C291" s="267" t="s">
        <v>60</v>
      </c>
      <c r="D291" s="267" t="s">
        <v>118</v>
      </c>
      <c r="E291" s="267" t="s">
        <v>62</v>
      </c>
      <c r="F291" s="285">
        <f>F287/Справочно!D22*100</f>
        <v>15.604329704177374</v>
      </c>
      <c r="G291" s="276">
        <f>G287/Справочно!E22*100</f>
        <v>11.892170657385567</v>
      </c>
      <c r="H291" s="276">
        <f>H287/Справочно!F22*100</f>
        <v>19.787739021999588</v>
      </c>
      <c r="I291" s="276">
        <f>I287/Справочно!G22*100</f>
        <v>24.514033403570188</v>
      </c>
      <c r="J291" s="276">
        <f>J287/Справочно!H22*100</f>
        <v>36.655641666475589</v>
      </c>
      <c r="K291" s="276">
        <f>K287/Справочно!I22*100</f>
        <v>23.788577036744389</v>
      </c>
      <c r="L291" s="276">
        <f>L287/Справочно!J22*100</f>
        <v>11.555435539504938</v>
      </c>
      <c r="M291" s="276">
        <f>M287/Справочно!K22*100</f>
        <v>21.094857377015881</v>
      </c>
      <c r="N291" s="276">
        <f>N287/Справочно!L22*100</f>
        <v>20.252489043894496</v>
      </c>
      <c r="O291" s="285">
        <f>O287/Справочно!M22*100</f>
        <v>14.333962060327602</v>
      </c>
      <c r="P291" s="286">
        <f>P287/Справочно!N22*100</f>
        <v>11.667182232939128</v>
      </c>
      <c r="Q291" s="286">
        <f>Q287/Справочно!O22*100</f>
        <v>14.439367846499659</v>
      </c>
      <c r="R291" s="286">
        <f>R287/Справочно!P22*100</f>
        <v>22.090028329837157</v>
      </c>
      <c r="S291" s="286">
        <f>S287/Справочно!Q22*100</f>
        <v>36.368160304330523</v>
      </c>
      <c r="T291" s="286">
        <f>T287/Справочно!R22*100</f>
        <v>20.536467670745981</v>
      </c>
      <c r="U291" s="286">
        <f>U287/Справочно!S22*100</f>
        <v>9.9227930562535427</v>
      </c>
      <c r="V291" s="286">
        <f>V287/Справочно!T22*100</f>
        <v>18.769170971110665</v>
      </c>
      <c r="W291" s="286">
        <f>W287/Справочно!U22*100</f>
        <v>21.195622824912995</v>
      </c>
    </row>
    <row r="292" spans="1:23" ht="75" customHeight="1" x14ac:dyDescent="0.25">
      <c r="A292" s="268" t="s">
        <v>839</v>
      </c>
      <c r="B292" s="268" t="s">
        <v>456</v>
      </c>
      <c r="C292" s="267" t="s">
        <v>60</v>
      </c>
      <c r="D292" s="267" t="s">
        <v>134</v>
      </c>
      <c r="E292" s="267" t="s">
        <v>62</v>
      </c>
      <c r="F292" s="281">
        <f>F293+F296+F298</f>
        <v>71.334925905000006</v>
      </c>
      <c r="G292" s="282">
        <f t="shared" ref="G292:Q292" si="97">G293+G296+G298</f>
        <v>13.426095203999999</v>
      </c>
      <c r="H292" s="282">
        <f t="shared" si="97"/>
        <v>9.0373187399999999</v>
      </c>
      <c r="I292" s="282">
        <f t="shared" si="97"/>
        <v>15.060080458999998</v>
      </c>
      <c r="J292" s="282">
        <f t="shared" si="97"/>
        <v>2.7748649999999997</v>
      </c>
      <c r="K292" s="282">
        <f t="shared" si="97"/>
        <v>10.227217387</v>
      </c>
      <c r="L292" s="282">
        <f t="shared" si="97"/>
        <v>6.0350738919999998</v>
      </c>
      <c r="M292" s="282">
        <f t="shared" si="97"/>
        <v>7.7819958969999998</v>
      </c>
      <c r="N292" s="282">
        <f t="shared" si="97"/>
        <v>6.9922793260000002</v>
      </c>
      <c r="O292" s="281">
        <f t="shared" si="97"/>
        <v>51.082296778</v>
      </c>
      <c r="P292" s="282">
        <f t="shared" si="97"/>
        <v>13.201756091</v>
      </c>
      <c r="Q292" s="282">
        <f t="shared" si="97"/>
        <v>5.2475971919999997</v>
      </c>
      <c r="R292" s="282">
        <f>R293+R296+R298</f>
        <v>6.8152378790000006</v>
      </c>
      <c r="S292" s="282">
        <f t="shared" ref="S292" si="98">S293+S296+S298</f>
        <v>2.9041989999999998</v>
      </c>
      <c r="T292" s="282">
        <f t="shared" ref="T292" si="99">T293+T296+T298</f>
        <v>9.7510887690000025</v>
      </c>
      <c r="U292" s="282">
        <f t="shared" ref="U292" si="100">U293+U296+U298</f>
        <v>4.3724295570000002</v>
      </c>
      <c r="V292" s="282">
        <f t="shared" ref="V292" si="101">V293+V296+V298</f>
        <v>3.920775822</v>
      </c>
      <c r="W292" s="282">
        <f t="shared" ref="W292" si="102">W293+W296+W298</f>
        <v>4.8692124679999997</v>
      </c>
    </row>
    <row r="293" spans="1:23" ht="24.95" customHeight="1" x14ac:dyDescent="0.25">
      <c r="A293" s="268" t="s">
        <v>487</v>
      </c>
      <c r="B293" s="269" t="s">
        <v>339</v>
      </c>
      <c r="C293" s="268" t="s">
        <v>60</v>
      </c>
      <c r="D293" s="268" t="s">
        <v>134</v>
      </c>
      <c r="E293" s="268" t="s">
        <v>62</v>
      </c>
      <c r="F293" s="283">
        <v>59.052588999999998</v>
      </c>
      <c r="G293" s="284">
        <v>10.049985</v>
      </c>
      <c r="H293" s="284">
        <v>8.1167639999999999</v>
      </c>
      <c r="I293" s="284">
        <v>14.213507999999999</v>
      </c>
      <c r="J293" s="284">
        <v>2.5424669999999998</v>
      </c>
      <c r="K293" s="284">
        <v>9.2909749999999995</v>
      </c>
      <c r="L293" s="284">
        <v>4.8545340000000001</v>
      </c>
      <c r="M293" s="284">
        <v>5.3404109999999996</v>
      </c>
      <c r="N293" s="284">
        <v>4.6439450000000004</v>
      </c>
      <c r="O293" s="283">
        <v>39.153965999999997</v>
      </c>
      <c r="P293" s="284">
        <v>8.6602730000000001</v>
      </c>
      <c r="Q293" s="284">
        <v>3.5677509999999999</v>
      </c>
      <c r="R293" s="284">
        <v>5.3100500000000004</v>
      </c>
      <c r="S293" s="284">
        <v>2.659119</v>
      </c>
      <c r="T293" s="284">
        <v>8.121595000000001</v>
      </c>
      <c r="U293" s="284">
        <v>3.4592550000000002</v>
      </c>
      <c r="V293" s="284">
        <v>3.4860519999999999</v>
      </c>
      <c r="W293" s="284">
        <v>3.8898709999999999</v>
      </c>
    </row>
    <row r="294" spans="1:23" ht="24.95" customHeight="1" x14ac:dyDescent="0.25">
      <c r="A294" s="268" t="s">
        <v>840</v>
      </c>
      <c r="B294" s="269" t="s">
        <v>434</v>
      </c>
      <c r="C294" s="268" t="s">
        <v>60</v>
      </c>
      <c r="D294" s="268" t="s">
        <v>134</v>
      </c>
      <c r="E294" s="268" t="s">
        <v>62</v>
      </c>
      <c r="F294" s="283">
        <v>29.515397</v>
      </c>
      <c r="G294" s="284">
        <v>4.4179250000000003</v>
      </c>
      <c r="H294" s="284">
        <v>2.7079800000000001</v>
      </c>
      <c r="I294" s="284">
        <v>8.3090069999999994</v>
      </c>
      <c r="J294" s="284">
        <v>1.6927559999999999</v>
      </c>
      <c r="K294" s="284">
        <v>4.4558220000000004</v>
      </c>
      <c r="L294" s="284">
        <v>2.686375</v>
      </c>
      <c r="M294" s="284">
        <v>2.4568110000000001</v>
      </c>
      <c r="N294" s="284">
        <v>2.7887209999999998</v>
      </c>
      <c r="O294" s="283">
        <v>20.900577999999999</v>
      </c>
      <c r="P294" s="284">
        <v>4.135732</v>
      </c>
      <c r="Q294" s="284">
        <v>1.552494</v>
      </c>
      <c r="R294" s="284">
        <v>3.32376</v>
      </c>
      <c r="S294" s="284">
        <v>1.8952880000000001</v>
      </c>
      <c r="T294" s="284">
        <v>4.0386220000000002</v>
      </c>
      <c r="U294" s="284">
        <v>1.9874989999999999</v>
      </c>
      <c r="V294" s="284">
        <v>1.633902</v>
      </c>
      <c r="W294" s="284">
        <v>2.3332809999999999</v>
      </c>
    </row>
    <row r="295" spans="1:23" ht="75" customHeight="1" x14ac:dyDescent="0.25">
      <c r="A295" s="267" t="s">
        <v>841</v>
      </c>
      <c r="B295" s="267" t="s">
        <v>458</v>
      </c>
      <c r="C295" s="267" t="s">
        <v>60</v>
      </c>
      <c r="D295" s="267" t="s">
        <v>134</v>
      </c>
      <c r="E295" s="267" t="s">
        <v>62</v>
      </c>
      <c r="F295" s="281">
        <v>4.4999880000000001</v>
      </c>
      <c r="G295" s="282">
        <v>1.2344120000000001</v>
      </c>
      <c r="H295" s="282">
        <v>0.35163699999999998</v>
      </c>
      <c r="I295" s="282">
        <v>1.2307110000000001</v>
      </c>
      <c r="J295" s="282">
        <v>0.78300499999999995</v>
      </c>
      <c r="K295" s="282">
        <v>0.35888399999999998</v>
      </c>
      <c r="L295" s="282">
        <v>0.13175700000000001</v>
      </c>
      <c r="M295" s="282">
        <v>0.16217000000000001</v>
      </c>
      <c r="N295" s="282">
        <v>0.24741199999999999</v>
      </c>
      <c r="O295" s="281">
        <v>3.9730259999999999</v>
      </c>
      <c r="P295" s="282">
        <v>1.0318560000000001</v>
      </c>
      <c r="Q295" s="282">
        <v>0.35237999999999997</v>
      </c>
      <c r="R295" s="282">
        <v>0.30627799999999999</v>
      </c>
      <c r="S295" s="282">
        <v>0.91391199999999995</v>
      </c>
      <c r="T295" s="282">
        <v>0.517343</v>
      </c>
      <c r="U295" s="282">
        <v>9.8357E-2</v>
      </c>
      <c r="V295" s="282">
        <v>0.12257899999999999</v>
      </c>
      <c r="W295" s="282">
        <v>0.63032100000000002</v>
      </c>
    </row>
    <row r="296" spans="1:23" ht="24.95" customHeight="1" x14ac:dyDescent="0.25">
      <c r="A296" s="268" t="s">
        <v>842</v>
      </c>
      <c r="B296" s="269" t="s">
        <v>25</v>
      </c>
      <c r="C296" s="268" t="s">
        <v>60</v>
      </c>
      <c r="D296" s="268" t="s">
        <v>134</v>
      </c>
      <c r="E296" s="268" t="s">
        <v>62</v>
      </c>
      <c r="F296" s="283">
        <v>4.5947880000000003</v>
      </c>
      <c r="G296" s="284">
        <v>1.4169399999999996</v>
      </c>
      <c r="H296" s="284">
        <v>0.7698250000000002</v>
      </c>
      <c r="I296" s="284">
        <v>0.28068100000000001</v>
      </c>
      <c r="J296" s="278">
        <v>1.6480000000000002E-2</v>
      </c>
      <c r="K296" s="284">
        <v>0.49877500000000008</v>
      </c>
      <c r="L296" s="284">
        <v>0.29483399999999993</v>
      </c>
      <c r="M296" s="284">
        <v>0.88594800000000029</v>
      </c>
      <c r="N296" s="284">
        <v>0.43130499999999999</v>
      </c>
      <c r="O296" s="283">
        <v>6.9820120000000001</v>
      </c>
      <c r="P296" s="284">
        <v>2.696844</v>
      </c>
      <c r="Q296" s="284">
        <v>1.581661</v>
      </c>
      <c r="R296" s="284">
        <v>1.0872230000000001</v>
      </c>
      <c r="S296" s="278">
        <v>2.478E-2</v>
      </c>
      <c r="T296" s="284">
        <v>0.74315399999999998</v>
      </c>
      <c r="U296" s="284">
        <v>0.19442799999999999</v>
      </c>
      <c r="V296" s="284">
        <v>0.35875400000000002</v>
      </c>
      <c r="W296" s="284">
        <v>0.29516799999999999</v>
      </c>
    </row>
    <row r="297" spans="1:23" ht="75" customHeight="1" x14ac:dyDescent="0.25">
      <c r="A297" s="268" t="s">
        <v>843</v>
      </c>
      <c r="B297" s="267" t="s">
        <v>460</v>
      </c>
      <c r="C297" s="268" t="s">
        <v>60</v>
      </c>
      <c r="D297" s="268" t="s">
        <v>134</v>
      </c>
      <c r="E297" s="268" t="s">
        <v>62</v>
      </c>
      <c r="F297" s="283">
        <v>0.61108033900000003</v>
      </c>
      <c r="G297" s="284">
        <v>0.36302162700000007</v>
      </c>
      <c r="H297" s="287">
        <v>4.9588829999999999E-3</v>
      </c>
      <c r="I297" s="284">
        <v>8.8148244000000001E-2</v>
      </c>
      <c r="J297" s="271">
        <v>0</v>
      </c>
      <c r="K297" s="284">
        <v>6.3888788000000002E-2</v>
      </c>
      <c r="L297" s="284">
        <v>5.2960002000000006E-2</v>
      </c>
      <c r="M297" s="278">
        <v>3.0093154000000004E-2</v>
      </c>
      <c r="N297" s="278">
        <v>8.0096409999999996E-3</v>
      </c>
      <c r="O297" s="283">
        <v>0.52011905500000011</v>
      </c>
      <c r="P297" s="284">
        <v>0.2330931</v>
      </c>
      <c r="Q297" s="278">
        <v>3.1449123000000002E-2</v>
      </c>
      <c r="R297" s="284">
        <v>0.11433092499999999</v>
      </c>
      <c r="S297" s="271">
        <v>0</v>
      </c>
      <c r="T297" s="284">
        <v>7.1359667000000002E-2</v>
      </c>
      <c r="U297" s="278">
        <v>3.8763330999999998E-2</v>
      </c>
      <c r="V297" s="278">
        <v>3.0824459999999998E-2</v>
      </c>
      <c r="W297" s="288">
        <v>2.98449E-4</v>
      </c>
    </row>
    <row r="298" spans="1:23" ht="24.95" customHeight="1" x14ac:dyDescent="0.25">
      <c r="A298" s="268" t="s">
        <v>844</v>
      </c>
      <c r="B298" s="269" t="s">
        <v>341</v>
      </c>
      <c r="C298" s="268" t="s">
        <v>60</v>
      </c>
      <c r="D298" s="268" t="s">
        <v>134</v>
      </c>
      <c r="E298" s="268" t="s">
        <v>62</v>
      </c>
      <c r="F298" s="283">
        <v>7.6875489049999999</v>
      </c>
      <c r="G298" s="284">
        <v>1.9591702040000003</v>
      </c>
      <c r="H298" s="284">
        <v>0.15072974</v>
      </c>
      <c r="I298" s="284">
        <v>0.56589145900000004</v>
      </c>
      <c r="J298" s="284">
        <v>0.215918</v>
      </c>
      <c r="K298" s="284">
        <v>0.43746738699999999</v>
      </c>
      <c r="L298" s="284">
        <v>0.88570589200000005</v>
      </c>
      <c r="M298" s="284">
        <v>1.5556368970000001</v>
      </c>
      <c r="N298" s="284">
        <v>1.917029326</v>
      </c>
      <c r="O298" s="283">
        <v>4.9463187780000029</v>
      </c>
      <c r="P298" s="284">
        <v>1.8446390909999997</v>
      </c>
      <c r="Q298" s="284">
        <v>9.8185192000000004E-2</v>
      </c>
      <c r="R298" s="284">
        <v>0.41796487900000001</v>
      </c>
      <c r="S298" s="284">
        <v>0.2203</v>
      </c>
      <c r="T298" s="284">
        <v>0.88633976900000011</v>
      </c>
      <c r="U298" s="284">
        <v>0.71874655700000001</v>
      </c>
      <c r="V298" s="284">
        <v>7.5969822000000006E-2</v>
      </c>
      <c r="W298" s="284">
        <v>0.68417346800000001</v>
      </c>
    </row>
    <row r="299" spans="1:23" ht="75" customHeight="1" x14ac:dyDescent="0.25">
      <c r="A299" s="267" t="s">
        <v>488</v>
      </c>
      <c r="B299" s="267" t="s">
        <v>462</v>
      </c>
      <c r="C299" s="267" t="s">
        <v>60</v>
      </c>
      <c r="D299" s="267" t="s">
        <v>134</v>
      </c>
      <c r="E299" s="267" t="s">
        <v>62</v>
      </c>
      <c r="F299" s="281">
        <v>3.711201</v>
      </c>
      <c r="G299" s="282">
        <v>0.311415</v>
      </c>
      <c r="H299" s="282">
        <v>8.3694000000000005E-2</v>
      </c>
      <c r="I299" s="282">
        <v>1.7531410000000001</v>
      </c>
      <c r="J299" s="282">
        <v>0.29312700000000003</v>
      </c>
      <c r="K299" s="282">
        <v>1.220947</v>
      </c>
      <c r="L299" s="273">
        <v>0</v>
      </c>
      <c r="M299" s="273">
        <v>0</v>
      </c>
      <c r="N299" s="286">
        <v>4.8876999999999997E-2</v>
      </c>
      <c r="O299" s="281">
        <v>2.4147270000000001</v>
      </c>
      <c r="P299" s="282">
        <v>0.18762300000000001</v>
      </c>
      <c r="Q299" s="282">
        <v>0.10750999999999999</v>
      </c>
      <c r="R299" s="282">
        <v>1.459508</v>
      </c>
      <c r="S299" s="273">
        <v>0</v>
      </c>
      <c r="T299" s="282">
        <v>0.63334100000000004</v>
      </c>
      <c r="U299" s="273">
        <v>0</v>
      </c>
      <c r="V299" s="289">
        <v>7.5000000000000002E-4</v>
      </c>
      <c r="W299" s="286">
        <v>2.5995000000000001E-2</v>
      </c>
    </row>
    <row r="300" spans="1:23" ht="24.95" customHeight="1" x14ac:dyDescent="0.25">
      <c r="A300" s="268" t="s">
        <v>845</v>
      </c>
      <c r="B300" s="269" t="s">
        <v>434</v>
      </c>
      <c r="C300" s="268" t="s">
        <v>60</v>
      </c>
      <c r="D300" s="268" t="s">
        <v>134</v>
      </c>
      <c r="E300" s="268" t="s">
        <v>62</v>
      </c>
      <c r="F300" s="283">
        <v>2.097105</v>
      </c>
      <c r="G300" s="284">
        <v>6.1573000000000003E-2</v>
      </c>
      <c r="H300" s="278">
        <v>2.2328000000000001E-2</v>
      </c>
      <c r="I300" s="284">
        <v>1.0438080000000001</v>
      </c>
      <c r="J300" s="284">
        <v>0.17832100000000001</v>
      </c>
      <c r="K300" s="284">
        <v>0.78545900000000002</v>
      </c>
      <c r="L300" s="271">
        <v>0</v>
      </c>
      <c r="M300" s="271">
        <v>0</v>
      </c>
      <c r="N300" s="278">
        <v>5.6160000000000003E-3</v>
      </c>
      <c r="O300" s="283">
        <v>1.306746</v>
      </c>
      <c r="P300" s="278">
        <v>4.3366000000000002E-2</v>
      </c>
      <c r="Q300" s="278">
        <v>2.2825999999999999E-2</v>
      </c>
      <c r="R300" s="284">
        <v>0.84728199999999998</v>
      </c>
      <c r="S300" s="271">
        <v>0</v>
      </c>
      <c r="T300" s="284">
        <v>0.38619399999999998</v>
      </c>
      <c r="U300" s="271">
        <v>0</v>
      </c>
      <c r="V300" s="271">
        <v>0</v>
      </c>
      <c r="W300" s="278">
        <v>7.0780000000000001E-3</v>
      </c>
    </row>
    <row r="301" spans="1:23" ht="75" customHeight="1" x14ac:dyDescent="0.25">
      <c r="A301" s="267" t="s">
        <v>846</v>
      </c>
      <c r="B301" s="267" t="s">
        <v>464</v>
      </c>
      <c r="C301" s="267" t="s">
        <v>60</v>
      </c>
      <c r="D301" s="267" t="s">
        <v>134</v>
      </c>
      <c r="E301" s="267" t="s">
        <v>62</v>
      </c>
      <c r="F301" s="281">
        <v>0.20976</v>
      </c>
      <c r="G301" s="282">
        <v>3.3956E-2</v>
      </c>
      <c r="H301" s="282">
        <v>5.6029000000000002E-2</v>
      </c>
      <c r="I301" s="286">
        <v>4.6058000000000002E-2</v>
      </c>
      <c r="J301" s="290">
        <v>2.8200000000000002E-4</v>
      </c>
      <c r="K301" s="282">
        <v>6.198E-2</v>
      </c>
      <c r="L301" s="273">
        <v>0</v>
      </c>
      <c r="M301" s="273">
        <v>0</v>
      </c>
      <c r="N301" s="286">
        <v>1.1455E-2</v>
      </c>
      <c r="O301" s="281">
        <v>0.22054499999999999</v>
      </c>
      <c r="P301" s="286">
        <v>1.7212000000000002E-2</v>
      </c>
      <c r="Q301" s="286">
        <v>3.0636E-2</v>
      </c>
      <c r="R301" s="282">
        <v>5.4310999999999998E-2</v>
      </c>
      <c r="S301" s="273">
        <v>0</v>
      </c>
      <c r="T301" s="282">
        <v>0.112583</v>
      </c>
      <c r="U301" s="273">
        <v>0</v>
      </c>
      <c r="V301" s="273">
        <v>0</v>
      </c>
      <c r="W301" s="286">
        <v>5.803E-3</v>
      </c>
    </row>
    <row r="302" spans="1:23" ht="75" customHeight="1" x14ac:dyDescent="0.25">
      <c r="A302" s="267" t="s">
        <v>494</v>
      </c>
      <c r="B302" s="267" t="s">
        <v>466</v>
      </c>
      <c r="C302" s="267" t="s">
        <v>60</v>
      </c>
      <c r="D302" s="267" t="s">
        <v>134</v>
      </c>
      <c r="E302" s="267" t="s">
        <v>62</v>
      </c>
      <c r="F302" s="281">
        <v>55.341388000000002</v>
      </c>
      <c r="G302" s="282">
        <v>9.7385699999999993</v>
      </c>
      <c r="H302" s="282">
        <v>8.0330700000000004</v>
      </c>
      <c r="I302" s="282">
        <v>12.460367</v>
      </c>
      <c r="J302" s="282">
        <v>2.2493400000000001</v>
      </c>
      <c r="K302" s="282">
        <v>8.0700280000000006</v>
      </c>
      <c r="L302" s="282">
        <v>4.8545340000000001</v>
      </c>
      <c r="M302" s="282">
        <v>5.3404109999999996</v>
      </c>
      <c r="N302" s="282">
        <v>4.5950680000000004</v>
      </c>
      <c r="O302" s="281">
        <v>36.739238999999998</v>
      </c>
      <c r="P302" s="282">
        <v>8.4726499999999998</v>
      </c>
      <c r="Q302" s="282">
        <v>3.4602409999999999</v>
      </c>
      <c r="R302" s="282">
        <v>3.8505419999999999</v>
      </c>
      <c r="S302" s="282">
        <v>2.659119</v>
      </c>
      <c r="T302" s="282">
        <v>7.4882540000000004</v>
      </c>
      <c r="U302" s="282">
        <v>3.4592550000000002</v>
      </c>
      <c r="V302" s="282">
        <v>3.4853019999999999</v>
      </c>
      <c r="W302" s="282">
        <v>3.8638759999999999</v>
      </c>
    </row>
    <row r="303" spans="1:23" ht="24.95" customHeight="1" x14ac:dyDescent="0.25">
      <c r="A303" s="268" t="s">
        <v>495</v>
      </c>
      <c r="B303" s="269" t="s">
        <v>434</v>
      </c>
      <c r="C303" s="268" t="s">
        <v>60</v>
      </c>
      <c r="D303" s="268" t="s">
        <v>134</v>
      </c>
      <c r="E303" s="268" t="s">
        <v>62</v>
      </c>
      <c r="F303" s="283">
        <v>27.418292000000001</v>
      </c>
      <c r="G303" s="284">
        <v>4.3563520000000002</v>
      </c>
      <c r="H303" s="284">
        <v>2.6856520000000002</v>
      </c>
      <c r="I303" s="284">
        <v>7.265199</v>
      </c>
      <c r="J303" s="284">
        <v>1.514435</v>
      </c>
      <c r="K303" s="284">
        <v>3.670363</v>
      </c>
      <c r="L303" s="284">
        <v>2.686375</v>
      </c>
      <c r="M303" s="284">
        <v>2.4568110000000001</v>
      </c>
      <c r="N303" s="284">
        <v>2.7831049999999999</v>
      </c>
      <c r="O303" s="283">
        <v>19.593831999999999</v>
      </c>
      <c r="P303" s="284">
        <v>4.0923660000000002</v>
      </c>
      <c r="Q303" s="284">
        <v>1.529668</v>
      </c>
      <c r="R303" s="284">
        <v>2.4764780000000002</v>
      </c>
      <c r="S303" s="284">
        <v>1.8952880000000001</v>
      </c>
      <c r="T303" s="284">
        <v>3.652428</v>
      </c>
      <c r="U303" s="284">
        <v>1.9874989999999999</v>
      </c>
      <c r="V303" s="284">
        <v>1.633902</v>
      </c>
      <c r="W303" s="284">
        <v>2.326203</v>
      </c>
    </row>
    <row r="304" spans="1:23" ht="75" customHeight="1" x14ac:dyDescent="0.25">
      <c r="A304" s="267" t="s">
        <v>847</v>
      </c>
      <c r="B304" s="267" t="s">
        <v>468</v>
      </c>
      <c r="C304" s="267" t="s">
        <v>60</v>
      </c>
      <c r="D304" s="267" t="s">
        <v>134</v>
      </c>
      <c r="E304" s="267" t="s">
        <v>62</v>
      </c>
      <c r="F304" s="281">
        <v>4.2902279999999999</v>
      </c>
      <c r="G304" s="282">
        <v>1.200456</v>
      </c>
      <c r="H304" s="282">
        <v>0.29560799999999998</v>
      </c>
      <c r="I304" s="282">
        <v>1.184653</v>
      </c>
      <c r="J304" s="282">
        <v>0.78272299999999995</v>
      </c>
      <c r="K304" s="282">
        <v>0.296904</v>
      </c>
      <c r="L304" s="282">
        <v>0.13175700000000001</v>
      </c>
      <c r="M304" s="282">
        <v>0.16217000000000001</v>
      </c>
      <c r="N304" s="282">
        <v>0.235957</v>
      </c>
      <c r="O304" s="281">
        <v>3.752481</v>
      </c>
      <c r="P304" s="282">
        <v>1.0146440000000001</v>
      </c>
      <c r="Q304" s="282">
        <v>0.32174399999999997</v>
      </c>
      <c r="R304" s="282">
        <v>0.251967</v>
      </c>
      <c r="S304" s="282">
        <v>0.91391199999999995</v>
      </c>
      <c r="T304" s="282">
        <v>0.40476000000000001</v>
      </c>
      <c r="U304" s="282">
        <v>9.8357E-2</v>
      </c>
      <c r="V304" s="282">
        <v>0.12257899999999999</v>
      </c>
      <c r="W304" s="282">
        <v>0.62451800000000002</v>
      </c>
    </row>
    <row r="305" spans="1:23" ht="99.95" customHeight="1" x14ac:dyDescent="0.25">
      <c r="A305" s="267" t="s">
        <v>496</v>
      </c>
      <c r="B305" s="268" t="s">
        <v>470</v>
      </c>
      <c r="C305" s="267" t="s">
        <v>60</v>
      </c>
      <c r="D305" s="267" t="s">
        <v>134</v>
      </c>
      <c r="E305" s="267" t="s">
        <v>62</v>
      </c>
      <c r="F305" s="281">
        <f>F287+F292</f>
        <v>5882.7699259050005</v>
      </c>
      <c r="G305" s="291">
        <f t="shared" ref="G305:W305" si="103">G287+G292</f>
        <v>2449.665095204</v>
      </c>
      <c r="H305" s="291">
        <f t="shared" si="103"/>
        <v>719.45731874000001</v>
      </c>
      <c r="I305" s="291">
        <f t="shared" si="103"/>
        <v>503.57108045900003</v>
      </c>
      <c r="J305" s="291">
        <f t="shared" si="103"/>
        <v>130.66786500000001</v>
      </c>
      <c r="K305" s="291">
        <f t="shared" si="103"/>
        <v>827.31321738700001</v>
      </c>
      <c r="L305" s="291">
        <f t="shared" si="103"/>
        <v>383.89007389200003</v>
      </c>
      <c r="M305" s="291">
        <f t="shared" si="103"/>
        <v>485.50499589700001</v>
      </c>
      <c r="N305" s="291">
        <f t="shared" si="103"/>
        <v>382.702279326</v>
      </c>
      <c r="O305" s="281">
        <f t="shared" si="103"/>
        <v>4789.4232967780008</v>
      </c>
      <c r="P305" s="282">
        <f t="shared" si="103"/>
        <v>2110.610756091</v>
      </c>
      <c r="Q305" s="282">
        <f t="shared" si="103"/>
        <v>467.82559719199998</v>
      </c>
      <c r="R305" s="282">
        <f>R287+R292</f>
        <v>415.40123787900001</v>
      </c>
      <c r="S305" s="282">
        <f t="shared" si="103"/>
        <v>134.45219900000001</v>
      </c>
      <c r="T305" s="282">
        <f t="shared" si="103"/>
        <v>667.61608876900004</v>
      </c>
      <c r="U305" s="282">
        <f t="shared" si="103"/>
        <v>301.335429557</v>
      </c>
      <c r="V305" s="282">
        <f t="shared" si="103"/>
        <v>404.71577582200001</v>
      </c>
      <c r="W305" s="282">
        <f t="shared" si="103"/>
        <v>287.46621246799998</v>
      </c>
    </row>
    <row r="306" spans="1:23" ht="125.1" customHeight="1" x14ac:dyDescent="0.25">
      <c r="A306" s="267" t="s">
        <v>848</v>
      </c>
      <c r="B306" s="267" t="s">
        <v>471</v>
      </c>
      <c r="C306" s="267" t="s">
        <v>60</v>
      </c>
      <c r="D306" s="267" t="s">
        <v>472</v>
      </c>
      <c r="E306" s="267" t="s">
        <v>72</v>
      </c>
      <c r="F306" s="281">
        <f>F305/Справочно!D13*1000000</f>
        <v>1034.8679389499032</v>
      </c>
      <c r="G306" s="291">
        <f>G305/Справочно!E13*1000000</f>
        <v>1388.0042445895847</v>
      </c>
      <c r="H306" s="291">
        <f>H305/Справочно!F13*1000000</f>
        <v>1088.0015103475914</v>
      </c>
      <c r="I306" s="291">
        <f>I305/Справочно!G13*1000000</f>
        <v>756.78088230900551</v>
      </c>
      <c r="J306" s="291">
        <f>J305/Справочно!H13*1000000</f>
        <v>678.96693184239109</v>
      </c>
      <c r="K306" s="291">
        <f>K305/Справочно!I13*1000000</f>
        <v>820.53559338563468</v>
      </c>
      <c r="L306" s="291">
        <f>L305/Справочно!J13*1000000</f>
        <v>786.86315296982423</v>
      </c>
      <c r="M306" s="291">
        <f>M305/Справочно!K13*1000000</f>
        <v>807.52360738456525</v>
      </c>
      <c r="N306" s="291">
        <f>N305/Справочно!L13*1000000</f>
        <v>1262.2564780582409</v>
      </c>
      <c r="O306" s="281">
        <f>O305/Справочно!M13*1000000</f>
        <v>809.44725111029334</v>
      </c>
      <c r="P306" s="282">
        <f>P305/Справочно!N13*1000000</f>
        <v>1158.5609655381195</v>
      </c>
      <c r="Q306" s="282">
        <f>Q305/Справочно!O13*1000000</f>
        <v>675.59457473229691</v>
      </c>
      <c r="R306" s="282">
        <f>R305/Справочно!P13*1000000</f>
        <v>598.13682213618006</v>
      </c>
      <c r="S306" s="282">
        <f>S305/Справочно!Q13*1000000</f>
        <v>671.40160095078306</v>
      </c>
      <c r="T306" s="282">
        <f>T305/Справочно!R13*1000000</f>
        <v>630.77980945636705</v>
      </c>
      <c r="U306" s="282">
        <f>U305/Справочно!S13*1000000</f>
        <v>590.76690595892762</v>
      </c>
      <c r="V306" s="282">
        <f>V305/Справочно!T13*1000000</f>
        <v>644.17389282968657</v>
      </c>
      <c r="W306" s="282">
        <f>W305/Справочно!U13*1000000</f>
        <v>923.74352088227067</v>
      </c>
    </row>
    <row r="307" spans="1:23" ht="50.1" customHeight="1" x14ac:dyDescent="0.25">
      <c r="A307" s="267" t="s">
        <v>849</v>
      </c>
      <c r="B307" s="267" t="s">
        <v>345</v>
      </c>
      <c r="C307" s="267" t="s">
        <v>60</v>
      </c>
      <c r="D307" s="267" t="s">
        <v>118</v>
      </c>
      <c r="E307" s="267" t="s">
        <v>72</v>
      </c>
      <c r="F307" s="281">
        <f>F305/Справочно!$D$14*100</f>
        <v>5.4995883396277625</v>
      </c>
      <c r="G307" s="291">
        <f>G305/Справочно!$D$14*100</f>
        <v>2.2901030914453968</v>
      </c>
      <c r="H307" s="291">
        <f>H305/Справочно!$D$14*100</f>
        <v>0.67259456528782402</v>
      </c>
      <c r="I307" s="291">
        <f>I305/Справочно!$D$14*100</f>
        <v>0.47077034749748831</v>
      </c>
      <c r="J307" s="291">
        <f>J305/Справочно!$D$14*100</f>
        <v>0.1221566499742896</v>
      </c>
      <c r="K307" s="291">
        <f>K305/Справочно!$D$14*100</f>
        <v>0.77342513490556464</v>
      </c>
      <c r="L307" s="291">
        <f>L305/Справочно!$D$14*100</f>
        <v>0.3588849131730224</v>
      </c>
      <c r="M307" s="291">
        <f>M305/Справочно!$D$14*100</f>
        <v>0.45388101997808517</v>
      </c>
      <c r="N307" s="291">
        <f>N305/Справочно!$D$14*100</f>
        <v>0.35777448709358639</v>
      </c>
      <c r="O307" s="281">
        <f>O305/Справочно!$M$14*100</f>
        <v>4.3842511322164333</v>
      </c>
      <c r="P307" s="282">
        <f>P305/Справочно!$M$14*100</f>
        <v>1.9320588354103596</v>
      </c>
      <c r="Q307" s="282">
        <f>Q305/Справочно!$M$14*100</f>
        <v>0.42824882602226289</v>
      </c>
      <c r="R307" s="282">
        <f>R305/Справочно!$M$14*100</f>
        <v>0.38025942470366092</v>
      </c>
      <c r="S307" s="282">
        <f>S305/Справочно!$M$14*100</f>
        <v>0.12307790921117709</v>
      </c>
      <c r="T307" s="282">
        <f>T305/Справочно!$M$14*100</f>
        <v>0.61113758623934544</v>
      </c>
      <c r="U307" s="282">
        <f>U305/Справочно!$M$14*100</f>
        <v>0.27584327305146933</v>
      </c>
      <c r="V307" s="282">
        <f>V305/Справочно!$M$14*100</f>
        <v>0.37047792362958087</v>
      </c>
      <c r="W307" s="282">
        <f>W305/Справочно!$M$14*100</f>
        <v>0.26314735394857652</v>
      </c>
    </row>
    <row r="308" spans="1:23" ht="50.1" customHeight="1" x14ac:dyDescent="0.25">
      <c r="A308" s="293" t="s">
        <v>850</v>
      </c>
      <c r="B308" s="294" t="s">
        <v>613</v>
      </c>
      <c r="C308" s="295" t="s">
        <v>131</v>
      </c>
      <c r="D308" s="295" t="s">
        <v>134</v>
      </c>
      <c r="E308" s="295" t="s">
        <v>62</v>
      </c>
      <c r="F308" s="297">
        <v>7648.652</v>
      </c>
      <c r="G308" s="298">
        <v>2848.0259999999998</v>
      </c>
      <c r="H308" s="298">
        <v>962.78700000000003</v>
      </c>
      <c r="I308" s="298">
        <v>651.40099999999995</v>
      </c>
      <c r="J308" s="298">
        <v>138.31</v>
      </c>
      <c r="K308" s="298">
        <v>1241.777</v>
      </c>
      <c r="L308" s="298">
        <v>609.928</v>
      </c>
      <c r="M308" s="298">
        <v>774.11199999999997</v>
      </c>
      <c r="N308" s="298">
        <v>422.31200000000001</v>
      </c>
      <c r="O308" s="297">
        <v>7824.6840000000002</v>
      </c>
      <c r="P308" s="298">
        <v>3462.4430000000002</v>
      </c>
      <c r="Q308" s="298">
        <v>836.11300000000006</v>
      </c>
      <c r="R308" s="298">
        <v>586.34799999999996</v>
      </c>
      <c r="S308" s="298">
        <v>132.24700000000001</v>
      </c>
      <c r="T308" s="298">
        <v>1168.2070000000001</v>
      </c>
      <c r="U308" s="298">
        <v>549.66300000000001</v>
      </c>
      <c r="V308" s="298">
        <v>716.50800000000004</v>
      </c>
      <c r="W308" s="298">
        <v>373.154</v>
      </c>
    </row>
    <row r="309" spans="1:23" ht="24.95" customHeight="1" x14ac:dyDescent="0.25">
      <c r="A309" s="293" t="s">
        <v>499</v>
      </c>
      <c r="B309" s="296" t="s">
        <v>475</v>
      </c>
      <c r="C309" s="293" t="s">
        <v>131</v>
      </c>
      <c r="D309" s="293" t="s">
        <v>134</v>
      </c>
      <c r="E309" s="293" t="s">
        <v>62</v>
      </c>
      <c r="F309" s="299">
        <v>640.11500000000001</v>
      </c>
      <c r="G309" s="300">
        <v>150.84200000000001</v>
      </c>
      <c r="H309" s="300">
        <v>58.33</v>
      </c>
      <c r="I309" s="300">
        <v>93.278000000000006</v>
      </c>
      <c r="J309" s="300">
        <v>19.669</v>
      </c>
      <c r="K309" s="300">
        <v>119.68899999999999</v>
      </c>
      <c r="L309" s="300">
        <v>56.843000000000004</v>
      </c>
      <c r="M309" s="300">
        <v>87.24</v>
      </c>
      <c r="N309" s="300">
        <v>54.222999999999999</v>
      </c>
      <c r="O309" s="299">
        <v>585.55999999999995</v>
      </c>
      <c r="P309" s="300">
        <v>130.71</v>
      </c>
      <c r="Q309" s="300">
        <v>51.438000000000002</v>
      </c>
      <c r="R309" s="300">
        <v>87.015000000000001</v>
      </c>
      <c r="S309" s="300">
        <v>21.437000000000001</v>
      </c>
      <c r="T309" s="300">
        <v>108.65900000000001</v>
      </c>
      <c r="U309" s="300">
        <v>51.991999999999997</v>
      </c>
      <c r="V309" s="300">
        <v>80.381</v>
      </c>
      <c r="W309" s="300">
        <v>53.927999999999997</v>
      </c>
    </row>
    <row r="310" spans="1:23" ht="75" customHeight="1" x14ac:dyDescent="0.25">
      <c r="A310" s="293" t="s">
        <v>852</v>
      </c>
      <c r="B310" s="295" t="s">
        <v>476</v>
      </c>
      <c r="C310" s="295" t="s">
        <v>131</v>
      </c>
      <c r="D310" s="295" t="s">
        <v>134</v>
      </c>
      <c r="E310" s="295" t="s">
        <v>62</v>
      </c>
      <c r="F310" s="297">
        <f>F311+F313</f>
        <v>59.037650000000006</v>
      </c>
      <c r="G310" s="298">
        <f t="shared" ref="G310:Q310" si="104">G311+G313</f>
        <v>13.447658000000001</v>
      </c>
      <c r="H310" s="298">
        <f t="shared" si="104"/>
        <v>8.5116999999999994</v>
      </c>
      <c r="I310" s="298">
        <f t="shared" si="104"/>
        <v>12.141285</v>
      </c>
      <c r="J310" s="298">
        <f t="shared" si="104"/>
        <v>1.5365869999999999</v>
      </c>
      <c r="K310" s="298">
        <f t="shared" si="104"/>
        <v>9.2688539999999993</v>
      </c>
      <c r="L310" s="298">
        <f t="shared" si="104"/>
        <v>3.8852100000000003</v>
      </c>
      <c r="M310" s="298">
        <f t="shared" si="104"/>
        <v>5.8831189999999998</v>
      </c>
      <c r="N310" s="298">
        <f t="shared" si="104"/>
        <v>4.3632369999999998</v>
      </c>
      <c r="O310" s="297">
        <f t="shared" si="104"/>
        <v>51.496173999999996</v>
      </c>
      <c r="P310" s="298">
        <f t="shared" si="104"/>
        <v>20.096271999999999</v>
      </c>
      <c r="Q310" s="298">
        <f t="shared" si="104"/>
        <v>4.8084690000000005</v>
      </c>
      <c r="R310" s="298">
        <f>R311+R313</f>
        <v>5.2656510000000001</v>
      </c>
      <c r="S310" s="298">
        <f t="shared" ref="S310" si="105">S311+S313</f>
        <v>1.7456180000000001</v>
      </c>
      <c r="T310" s="298">
        <f t="shared" ref="T310" si="106">T311+T313</f>
        <v>8.5904690000000006</v>
      </c>
      <c r="U310" s="298">
        <f t="shared" ref="U310" si="107">U311+U313</f>
        <v>3.4997799999999999</v>
      </c>
      <c r="V310" s="298">
        <f t="shared" ref="V310" si="108">V311+V313</f>
        <v>3.9502859999999997</v>
      </c>
      <c r="W310" s="298">
        <f t="shared" ref="W310" si="109">W311+W313</f>
        <v>3.5396289999999997</v>
      </c>
    </row>
    <row r="311" spans="1:23" ht="24.95" customHeight="1" x14ac:dyDescent="0.25">
      <c r="A311" s="293" t="s">
        <v>853</v>
      </c>
      <c r="B311" s="296" t="s">
        <v>339</v>
      </c>
      <c r="C311" s="293" t="s">
        <v>131</v>
      </c>
      <c r="D311" s="293" t="s">
        <v>134</v>
      </c>
      <c r="E311" s="293" t="s">
        <v>62</v>
      </c>
      <c r="F311" s="299">
        <v>51.325487000000003</v>
      </c>
      <c r="G311" s="300">
        <v>9.9940960000000008</v>
      </c>
      <c r="H311" s="300">
        <v>7.3313649999999999</v>
      </c>
      <c r="I311" s="300">
        <v>11.817823000000001</v>
      </c>
      <c r="J311" s="300">
        <v>1.5044839999999999</v>
      </c>
      <c r="K311" s="300">
        <v>8.0230069999999998</v>
      </c>
      <c r="L311" s="300">
        <v>3.6117750000000002</v>
      </c>
      <c r="M311" s="300">
        <v>5.0442619999999998</v>
      </c>
      <c r="N311" s="300">
        <v>3.998675</v>
      </c>
      <c r="O311" s="299">
        <v>41.647402</v>
      </c>
      <c r="P311" s="300">
        <v>14.57945</v>
      </c>
      <c r="Q311" s="300">
        <v>3.3269790000000001</v>
      </c>
      <c r="R311" s="300">
        <v>4.6522389999999998</v>
      </c>
      <c r="S311" s="300">
        <v>1.7110380000000001</v>
      </c>
      <c r="T311" s="300">
        <v>7.5750000000000002</v>
      </c>
      <c r="U311" s="300">
        <v>3.136145</v>
      </c>
      <c r="V311" s="300">
        <v>3.4996299999999998</v>
      </c>
      <c r="W311" s="300">
        <v>3.1669209999999999</v>
      </c>
    </row>
    <row r="312" spans="1:23" ht="24.95" customHeight="1" x14ac:dyDescent="0.25">
      <c r="A312" s="293" t="s">
        <v>854</v>
      </c>
      <c r="B312" s="296" t="s">
        <v>434</v>
      </c>
      <c r="C312" s="293" t="s">
        <v>131</v>
      </c>
      <c r="D312" s="293" t="s">
        <v>134</v>
      </c>
      <c r="E312" s="293" t="s">
        <v>62</v>
      </c>
      <c r="F312" s="299">
        <v>24.029786999999999</v>
      </c>
      <c r="G312" s="300">
        <v>3.779928</v>
      </c>
      <c r="H312" s="300">
        <v>2.2219679999999999</v>
      </c>
      <c r="I312" s="300">
        <v>6.7389780000000004</v>
      </c>
      <c r="J312" s="300">
        <v>0.85430300000000003</v>
      </c>
      <c r="K312" s="300">
        <v>3.7894770000000002</v>
      </c>
      <c r="L312" s="300">
        <v>1.9584969999999999</v>
      </c>
      <c r="M312" s="300">
        <v>2.3358699999999999</v>
      </c>
      <c r="N312" s="300">
        <v>2.3507660000000001</v>
      </c>
      <c r="O312" s="299">
        <v>19.637243000000002</v>
      </c>
      <c r="P312" s="300">
        <v>5.4580390000000003</v>
      </c>
      <c r="Q312" s="300">
        <v>1.419867</v>
      </c>
      <c r="R312" s="300">
        <v>2.9019029999999999</v>
      </c>
      <c r="S312" s="300">
        <v>0.95440899999999995</v>
      </c>
      <c r="T312" s="300">
        <v>3.6899519999999999</v>
      </c>
      <c r="U312" s="300">
        <v>1.771029</v>
      </c>
      <c r="V312" s="300">
        <v>1.648325</v>
      </c>
      <c r="W312" s="300">
        <v>1.7937190000000001</v>
      </c>
    </row>
    <row r="313" spans="1:23" ht="24.95" customHeight="1" x14ac:dyDescent="0.25">
      <c r="A313" s="293" t="s">
        <v>855</v>
      </c>
      <c r="B313" s="296" t="s">
        <v>25</v>
      </c>
      <c r="C313" s="293" t="s">
        <v>131</v>
      </c>
      <c r="D313" s="293" t="s">
        <v>134</v>
      </c>
      <c r="E313" s="293" t="s">
        <v>62</v>
      </c>
      <c r="F313" s="299">
        <v>7.7121630000000012</v>
      </c>
      <c r="G313" s="300">
        <v>3.4535620000000007</v>
      </c>
      <c r="H313" s="300">
        <v>1.1803349999999997</v>
      </c>
      <c r="I313" s="300">
        <v>0.32346199999999997</v>
      </c>
      <c r="J313" s="301">
        <v>3.2103E-2</v>
      </c>
      <c r="K313" s="300">
        <v>1.2458470000000001</v>
      </c>
      <c r="L313" s="300">
        <v>0.27343499999999998</v>
      </c>
      <c r="M313" s="300">
        <v>0.83885699999999996</v>
      </c>
      <c r="N313" s="300">
        <v>0.36456199999999994</v>
      </c>
      <c r="O313" s="299">
        <v>9.8487720000000003</v>
      </c>
      <c r="P313" s="300">
        <v>5.5168220000000003</v>
      </c>
      <c r="Q313" s="300">
        <v>1.48149</v>
      </c>
      <c r="R313" s="300">
        <v>0.61341199999999996</v>
      </c>
      <c r="S313" s="301">
        <v>3.458E-2</v>
      </c>
      <c r="T313" s="300">
        <v>1.015469</v>
      </c>
      <c r="U313" s="300">
        <v>0.36363499999999999</v>
      </c>
      <c r="V313" s="300">
        <v>0.450656</v>
      </c>
      <c r="W313" s="300">
        <v>0.37270799999999998</v>
      </c>
    </row>
    <row r="314" spans="1:23" ht="50.1" customHeight="1" x14ac:dyDescent="0.25">
      <c r="A314" s="295" t="s">
        <v>856</v>
      </c>
      <c r="B314" s="295" t="s">
        <v>477</v>
      </c>
      <c r="C314" s="295" t="s">
        <v>131</v>
      </c>
      <c r="D314" s="295" t="s">
        <v>134</v>
      </c>
      <c r="E314" s="295" t="s">
        <v>62</v>
      </c>
      <c r="F314" s="297">
        <v>3.3306439999999999</v>
      </c>
      <c r="G314" s="298">
        <v>0.624332</v>
      </c>
      <c r="H314" s="302">
        <v>4.2408000000000001E-2</v>
      </c>
      <c r="I314" s="298">
        <v>1.2860590000000001</v>
      </c>
      <c r="J314" s="298">
        <v>0.31115500000000001</v>
      </c>
      <c r="K314" s="298">
        <v>0.97814999999999996</v>
      </c>
      <c r="L314" s="303">
        <v>0</v>
      </c>
      <c r="M314" s="303">
        <v>0</v>
      </c>
      <c r="N314" s="298">
        <v>8.8539999999999994E-2</v>
      </c>
      <c r="O314" s="297">
        <v>2.5369229999999998</v>
      </c>
      <c r="P314" s="298">
        <v>0.49353399999999997</v>
      </c>
      <c r="Q314" s="298">
        <v>0.11667</v>
      </c>
      <c r="R314" s="298">
        <v>1.2221280000000001</v>
      </c>
      <c r="S314" s="303">
        <v>0</v>
      </c>
      <c r="T314" s="298">
        <v>0.55291199999999996</v>
      </c>
      <c r="U314" s="304">
        <v>3.454E-3</v>
      </c>
      <c r="V314" s="303">
        <v>0</v>
      </c>
      <c r="W314" s="298">
        <v>0.148225</v>
      </c>
    </row>
    <row r="315" spans="1:23" ht="24.95" customHeight="1" x14ac:dyDescent="0.25">
      <c r="A315" s="293" t="s">
        <v>857</v>
      </c>
      <c r="B315" s="296" t="s">
        <v>434</v>
      </c>
      <c r="C315" s="293" t="s">
        <v>131</v>
      </c>
      <c r="D315" s="293" t="s">
        <v>134</v>
      </c>
      <c r="E315" s="293" t="s">
        <v>62</v>
      </c>
      <c r="F315" s="299">
        <v>1.627874</v>
      </c>
      <c r="G315" s="300">
        <v>7.5849E-2</v>
      </c>
      <c r="H315" s="301">
        <v>6.1000000000000004E-3</v>
      </c>
      <c r="I315" s="300">
        <v>0.74622699999999997</v>
      </c>
      <c r="J315" s="300">
        <v>0.19098899999999999</v>
      </c>
      <c r="K315" s="300">
        <v>0.60234900000000002</v>
      </c>
      <c r="L315" s="305">
        <v>0</v>
      </c>
      <c r="M315" s="305">
        <v>0</v>
      </c>
      <c r="N315" s="301">
        <v>6.3600000000000002E-3</v>
      </c>
      <c r="O315" s="299">
        <v>1.1340490000000001</v>
      </c>
      <c r="P315" s="300">
        <v>7.3330000000000006E-2</v>
      </c>
      <c r="Q315" s="301">
        <v>1.9869999999999999E-2</v>
      </c>
      <c r="R315" s="300">
        <v>0.69612799999999997</v>
      </c>
      <c r="S315" s="305">
        <v>0</v>
      </c>
      <c r="T315" s="300">
        <v>0.32872099999999999</v>
      </c>
      <c r="U315" s="305">
        <v>0</v>
      </c>
      <c r="V315" s="305">
        <v>0</v>
      </c>
      <c r="W315" s="301">
        <v>1.6E-2</v>
      </c>
    </row>
    <row r="316" spans="1:23" ht="50.1" customHeight="1" x14ac:dyDescent="0.25">
      <c r="A316" s="295" t="s">
        <v>858</v>
      </c>
      <c r="B316" s="295" t="s">
        <v>478</v>
      </c>
      <c r="C316" s="295" t="s">
        <v>131</v>
      </c>
      <c r="D316" s="295" t="s">
        <v>134</v>
      </c>
      <c r="E316" s="295" t="s">
        <v>62</v>
      </c>
      <c r="F316" s="297">
        <v>47.994843000000003</v>
      </c>
      <c r="G316" s="298">
        <v>9.369764</v>
      </c>
      <c r="H316" s="298">
        <v>7.2889569999999999</v>
      </c>
      <c r="I316" s="298">
        <v>10.531764000000001</v>
      </c>
      <c r="J316" s="298">
        <v>1.1933290000000001</v>
      </c>
      <c r="K316" s="298">
        <v>7.0448570000000004</v>
      </c>
      <c r="L316" s="298">
        <v>3.6117750000000002</v>
      </c>
      <c r="M316" s="298">
        <v>5.0442619999999998</v>
      </c>
      <c r="N316" s="298">
        <v>3.9101349999999999</v>
      </c>
      <c r="O316" s="297">
        <v>39.110478999999998</v>
      </c>
      <c r="P316" s="298">
        <v>14.085915999999999</v>
      </c>
      <c r="Q316" s="298">
        <v>3.2103090000000001</v>
      </c>
      <c r="R316" s="298">
        <v>3.4301110000000001</v>
      </c>
      <c r="S316" s="298">
        <v>1.7110380000000001</v>
      </c>
      <c r="T316" s="298">
        <v>7.0220880000000001</v>
      </c>
      <c r="U316" s="298">
        <v>3.1326909999999999</v>
      </c>
      <c r="V316" s="298">
        <v>3.4996299999999998</v>
      </c>
      <c r="W316" s="298">
        <v>3.0186959999999998</v>
      </c>
    </row>
    <row r="317" spans="1:23" ht="24.95" customHeight="1" x14ac:dyDescent="0.25">
      <c r="A317" s="293" t="s">
        <v>859</v>
      </c>
      <c r="B317" s="296" t="s">
        <v>434</v>
      </c>
      <c r="C317" s="293" t="s">
        <v>131</v>
      </c>
      <c r="D317" s="293" t="s">
        <v>134</v>
      </c>
      <c r="E317" s="293" t="s">
        <v>62</v>
      </c>
      <c r="F317" s="299">
        <v>22.401913</v>
      </c>
      <c r="G317" s="300">
        <v>3.7040790000000001</v>
      </c>
      <c r="H317" s="300">
        <v>2.2158679999999999</v>
      </c>
      <c r="I317" s="300">
        <v>5.9927510000000002</v>
      </c>
      <c r="J317" s="300">
        <v>0.66331399999999996</v>
      </c>
      <c r="K317" s="300">
        <v>3.187128</v>
      </c>
      <c r="L317" s="300">
        <v>1.9584969999999999</v>
      </c>
      <c r="M317" s="300">
        <v>2.3358699999999999</v>
      </c>
      <c r="N317" s="300">
        <v>2.3444060000000002</v>
      </c>
      <c r="O317" s="299">
        <v>18.503194000000001</v>
      </c>
      <c r="P317" s="300">
        <v>5.384709</v>
      </c>
      <c r="Q317" s="300">
        <v>1.3999969999999999</v>
      </c>
      <c r="R317" s="300">
        <v>2.205775</v>
      </c>
      <c r="S317" s="300">
        <v>0.95440899999999995</v>
      </c>
      <c r="T317" s="300">
        <v>3.3612310000000001</v>
      </c>
      <c r="U317" s="300">
        <v>1.771029</v>
      </c>
      <c r="V317" s="300">
        <v>1.648325</v>
      </c>
      <c r="W317" s="300">
        <v>1.777719</v>
      </c>
    </row>
    <row r="318" spans="1:23" ht="75" customHeight="1" x14ac:dyDescent="0.25">
      <c r="A318" s="295" t="s">
        <v>618</v>
      </c>
      <c r="B318" s="295" t="s">
        <v>480</v>
      </c>
      <c r="C318" s="295" t="s">
        <v>131</v>
      </c>
      <c r="D318" s="295" t="s">
        <v>134</v>
      </c>
      <c r="E318" s="295" t="s">
        <v>62</v>
      </c>
      <c r="F318" s="297">
        <f>F308+F310</f>
        <v>7707.6896500000003</v>
      </c>
      <c r="G318" s="306">
        <f t="shared" ref="G318:W318" si="110">G308+G310</f>
        <v>2861.4736579999999</v>
      </c>
      <c r="H318" s="306">
        <f t="shared" si="110"/>
        <v>971.29870000000005</v>
      </c>
      <c r="I318" s="306">
        <f t="shared" si="110"/>
        <v>663.54228499999999</v>
      </c>
      <c r="J318" s="306">
        <f t="shared" si="110"/>
        <v>139.846587</v>
      </c>
      <c r="K318" s="306">
        <f t="shared" si="110"/>
        <v>1251.045854</v>
      </c>
      <c r="L318" s="306">
        <f t="shared" si="110"/>
        <v>613.81321000000003</v>
      </c>
      <c r="M318" s="306">
        <f t="shared" si="110"/>
        <v>779.99511899999993</v>
      </c>
      <c r="N318" s="306">
        <f t="shared" si="110"/>
        <v>426.67523700000004</v>
      </c>
      <c r="O318" s="297">
        <f t="shared" si="110"/>
        <v>7876.1801740000001</v>
      </c>
      <c r="P318" s="298">
        <f t="shared" si="110"/>
        <v>3482.539272</v>
      </c>
      <c r="Q318" s="298">
        <f t="shared" si="110"/>
        <v>840.921469</v>
      </c>
      <c r="R318" s="298">
        <f>R308+R310</f>
        <v>591.613651</v>
      </c>
      <c r="S318" s="298">
        <f t="shared" si="110"/>
        <v>133.99261800000002</v>
      </c>
      <c r="T318" s="298">
        <f t="shared" si="110"/>
        <v>1176.7974690000001</v>
      </c>
      <c r="U318" s="298">
        <f t="shared" si="110"/>
        <v>553.16278</v>
      </c>
      <c r="V318" s="298">
        <f t="shared" si="110"/>
        <v>720.45828600000004</v>
      </c>
      <c r="W318" s="298">
        <f t="shared" si="110"/>
        <v>376.69362899999999</v>
      </c>
    </row>
    <row r="319" spans="1:23" ht="24.95" customHeight="1" x14ac:dyDescent="0.25">
      <c r="A319" s="518" t="s">
        <v>481</v>
      </c>
      <c r="B319" s="518"/>
      <c r="C319" s="518"/>
      <c r="D319" s="518"/>
      <c r="E319" s="518"/>
      <c r="F319" s="307"/>
      <c r="G319" s="295"/>
      <c r="H319" s="295"/>
      <c r="I319" s="295"/>
      <c r="J319" s="295"/>
      <c r="K319" s="295"/>
      <c r="L319" s="295"/>
      <c r="M319" s="295"/>
      <c r="N319" s="295"/>
      <c r="O319" s="308"/>
      <c r="P319" s="295"/>
      <c r="Q319" s="295"/>
      <c r="R319" s="295"/>
      <c r="S319" s="295"/>
      <c r="T319" s="295"/>
      <c r="U319" s="295"/>
      <c r="V319" s="295"/>
      <c r="W319" s="295"/>
    </row>
    <row r="320" spans="1:23" ht="125.1" customHeight="1" x14ac:dyDescent="0.25">
      <c r="A320" s="395" t="s">
        <v>508</v>
      </c>
      <c r="B320" s="346" t="s">
        <v>619</v>
      </c>
      <c r="C320" s="346" t="s">
        <v>131</v>
      </c>
      <c r="D320" s="346" t="s">
        <v>554</v>
      </c>
      <c r="E320" s="346" t="s">
        <v>293</v>
      </c>
      <c r="F320" s="362">
        <v>75.432905405433601</v>
      </c>
      <c r="G320" s="363">
        <v>69.554455445544605</v>
      </c>
      <c r="H320" s="363">
        <v>80.2816901408451</v>
      </c>
      <c r="I320" s="363">
        <v>86.060606060606204</v>
      </c>
      <c r="J320" s="363">
        <v>71.482889733840395</v>
      </c>
      <c r="K320" s="363">
        <v>77.739726027396898</v>
      </c>
      <c r="L320" s="363">
        <v>75.000000000000099</v>
      </c>
      <c r="M320" s="363">
        <v>72.455089820359106</v>
      </c>
      <c r="N320" s="363">
        <v>77.732793522267102</v>
      </c>
      <c r="O320" s="347">
        <v>55.230050377262565</v>
      </c>
      <c r="P320" s="350">
        <v>62.385321100917032</v>
      </c>
      <c r="Q320" s="350">
        <v>55.263157894736771</v>
      </c>
      <c r="R320" s="350">
        <v>61.666666666666615</v>
      </c>
      <c r="S320" s="350">
        <v>67.499999999999943</v>
      </c>
      <c r="T320" s="350">
        <v>42.499999999999943</v>
      </c>
      <c r="U320" s="350">
        <v>45.925925925925988</v>
      </c>
      <c r="V320" s="350">
        <v>53.694581280788256</v>
      </c>
      <c r="W320" s="350">
        <v>56.000000000000213</v>
      </c>
    </row>
    <row r="321" spans="1:23" ht="50.1" customHeight="1" x14ac:dyDescent="0.25">
      <c r="A321" s="395" t="s">
        <v>860</v>
      </c>
      <c r="B321" s="341" t="s">
        <v>620</v>
      </c>
      <c r="C321" s="341" t="s">
        <v>131</v>
      </c>
      <c r="D321" s="346" t="s">
        <v>554</v>
      </c>
      <c r="E321" s="346" t="s">
        <v>293</v>
      </c>
      <c r="F321" s="362">
        <v>52.646540868484607</v>
      </c>
      <c r="G321" s="363">
        <v>45.049504950495198</v>
      </c>
      <c r="H321" s="363">
        <v>53.521126760563497</v>
      </c>
      <c r="I321" s="363">
        <v>66.666666666666899</v>
      </c>
      <c r="J321" s="363">
        <v>49.809885931559002</v>
      </c>
      <c r="K321" s="363">
        <v>54.10958904109561</v>
      </c>
      <c r="L321" s="363">
        <v>45</v>
      </c>
      <c r="M321" s="363">
        <v>59.28143712574829</v>
      </c>
      <c r="N321" s="363">
        <v>56.275303643724598</v>
      </c>
      <c r="O321" s="347">
        <v>37.952270927208282</v>
      </c>
      <c r="P321" s="343">
        <v>40.596330275229022</v>
      </c>
      <c r="Q321" s="343">
        <v>40.789473684210428</v>
      </c>
      <c r="R321" s="343">
        <v>42.777777777777686</v>
      </c>
      <c r="S321" s="343">
        <v>34.999999999999901</v>
      </c>
      <c r="T321" s="343">
        <v>30.937499999999936</v>
      </c>
      <c r="U321" s="343">
        <v>35.555555555555593</v>
      </c>
      <c r="V321" s="343">
        <v>39.408866995073986</v>
      </c>
      <c r="W321" s="343">
        <v>40.000000000000107</v>
      </c>
    </row>
    <row r="322" spans="1:23" ht="50.1" customHeight="1" x14ac:dyDescent="0.25">
      <c r="A322" s="395" t="s">
        <v>861</v>
      </c>
      <c r="B322" s="349" t="s">
        <v>621</v>
      </c>
      <c r="C322" s="341" t="s">
        <v>131</v>
      </c>
      <c r="D322" s="346" t="s">
        <v>554</v>
      </c>
      <c r="E322" s="346" t="s">
        <v>293</v>
      </c>
      <c r="F322" s="360">
        <v>50.165342090149899</v>
      </c>
      <c r="G322" s="361">
        <v>44.011142061281497</v>
      </c>
      <c r="H322" s="361">
        <v>48.872180451127903</v>
      </c>
      <c r="I322" s="361">
        <v>60.666666666666899</v>
      </c>
      <c r="J322" s="361">
        <v>42.986425339366697</v>
      </c>
      <c r="K322" s="361">
        <v>53.992395437262097</v>
      </c>
      <c r="L322" s="361">
        <v>40.350877192982402</v>
      </c>
      <c r="M322" s="361">
        <v>60.416666666666494</v>
      </c>
      <c r="N322" s="361">
        <v>50.239234449760609</v>
      </c>
      <c r="O322" s="364">
        <v>27.740366187432436</v>
      </c>
      <c r="P322" s="365">
        <v>32.568807339449322</v>
      </c>
      <c r="Q322" s="365">
        <v>32.236842105263072</v>
      </c>
      <c r="R322" s="365">
        <v>34.444444444444343</v>
      </c>
      <c r="S322" s="365">
        <v>25.499999999999893</v>
      </c>
      <c r="T322" s="365">
        <v>19.687499999999922</v>
      </c>
      <c r="U322" s="365">
        <v>22.222222222222221</v>
      </c>
      <c r="V322" s="365">
        <v>29.556650246305534</v>
      </c>
      <c r="W322" s="365">
        <v>19.50000000000005</v>
      </c>
    </row>
    <row r="323" spans="1:23" ht="24.95" customHeight="1" x14ac:dyDescent="0.25">
      <c r="A323" s="395" t="s">
        <v>862</v>
      </c>
      <c r="B323" s="349" t="s">
        <v>622</v>
      </c>
      <c r="C323" s="341" t="s">
        <v>131</v>
      </c>
      <c r="D323" s="346" t="s">
        <v>554</v>
      </c>
      <c r="E323" s="346" t="s">
        <v>293</v>
      </c>
      <c r="F323" s="360">
        <v>40.950112075970999</v>
      </c>
      <c r="G323" s="361">
        <v>31.754874651810798</v>
      </c>
      <c r="H323" s="361">
        <v>38.345864661654304</v>
      </c>
      <c r="I323" s="361">
        <v>54.000000000000206</v>
      </c>
      <c r="J323" s="361">
        <v>45.701357466063499</v>
      </c>
      <c r="K323" s="361">
        <v>41.0646387832698</v>
      </c>
      <c r="L323" s="361">
        <v>30.701754385964904</v>
      </c>
      <c r="M323" s="361">
        <v>51.388888888888793</v>
      </c>
      <c r="N323" s="361">
        <v>55.502392344497494</v>
      </c>
      <c r="O323" s="364">
        <v>30.70527294271092</v>
      </c>
      <c r="P323" s="365">
        <v>30.733944954128251</v>
      </c>
      <c r="Q323" s="365">
        <v>31.578947368420966</v>
      </c>
      <c r="R323" s="365">
        <v>33.333333333333229</v>
      </c>
      <c r="S323" s="365">
        <v>25.499999999999893</v>
      </c>
      <c r="T323" s="365">
        <v>27.812499999999929</v>
      </c>
      <c r="U323" s="365">
        <v>31.851851851851876</v>
      </c>
      <c r="V323" s="365">
        <v>31.527093596059224</v>
      </c>
      <c r="W323" s="365">
        <v>37.000000000000085</v>
      </c>
    </row>
    <row r="324" spans="1:23" ht="50.1" customHeight="1" x14ac:dyDescent="0.25">
      <c r="A324" s="395" t="s">
        <v>863</v>
      </c>
      <c r="B324" s="341" t="s">
        <v>623</v>
      </c>
      <c r="C324" s="341" t="s">
        <v>131</v>
      </c>
      <c r="D324" s="346" t="s">
        <v>554</v>
      </c>
      <c r="E324" s="346" t="s">
        <v>293</v>
      </c>
      <c r="F324" s="362">
        <v>69.837951600826102</v>
      </c>
      <c r="G324" s="363">
        <v>63.861386138613909</v>
      </c>
      <c r="H324" s="363">
        <v>69.718309859154999</v>
      </c>
      <c r="I324" s="363">
        <v>81.818181818181898</v>
      </c>
      <c r="J324" s="363">
        <v>66.539923954372696</v>
      </c>
      <c r="K324" s="363">
        <v>70.890410958903701</v>
      </c>
      <c r="L324" s="363">
        <v>71.6666666666667</v>
      </c>
      <c r="M324" s="363">
        <v>69.461077844311205</v>
      </c>
      <c r="N324" s="363">
        <v>73.684210526315695</v>
      </c>
      <c r="O324" s="347">
        <v>48.049301252415347</v>
      </c>
      <c r="P324" s="343">
        <v>54.357798165137126</v>
      </c>
      <c r="Q324" s="343">
        <v>39.473684210526216</v>
      </c>
      <c r="R324" s="343">
        <v>53.888888888888822</v>
      </c>
      <c r="S324" s="343">
        <v>61.499999999999943</v>
      </c>
      <c r="T324" s="343">
        <v>37.812499999999936</v>
      </c>
      <c r="U324" s="343">
        <v>42.222222222222271</v>
      </c>
      <c r="V324" s="343">
        <v>47.783251231527181</v>
      </c>
      <c r="W324" s="343">
        <v>50.500000000000178</v>
      </c>
    </row>
    <row r="325" spans="1:23" ht="24.95" customHeight="1" x14ac:dyDescent="0.25">
      <c r="A325" s="395" t="s">
        <v>864</v>
      </c>
      <c r="B325" s="349" t="s">
        <v>624</v>
      </c>
      <c r="C325" s="341" t="s">
        <v>131</v>
      </c>
      <c r="D325" s="346" t="s">
        <v>554</v>
      </c>
      <c r="E325" s="346" t="s">
        <v>293</v>
      </c>
      <c r="F325" s="360">
        <v>74.357909270510604</v>
      </c>
      <c r="G325" s="361">
        <v>68.523676880222894</v>
      </c>
      <c r="H325" s="361">
        <v>73.684210526315795</v>
      </c>
      <c r="I325" s="361">
        <v>86.666666666666799</v>
      </c>
      <c r="J325" s="361">
        <v>75.565610859728594</v>
      </c>
      <c r="K325" s="361">
        <v>73.384030418250603</v>
      </c>
      <c r="L325" s="361">
        <v>72.8070175438597</v>
      </c>
      <c r="M325" s="361">
        <v>74.999999999999801</v>
      </c>
      <c r="N325" s="361">
        <v>83.253588516746404</v>
      </c>
      <c r="O325" s="364">
        <v>41.983292720147212</v>
      </c>
      <c r="P325" s="365">
        <v>48.394495412843582</v>
      </c>
      <c r="Q325" s="365">
        <v>30.921052631578867</v>
      </c>
      <c r="R325" s="365">
        <v>49.999999999999922</v>
      </c>
      <c r="S325" s="365">
        <v>55.999999999999936</v>
      </c>
      <c r="T325" s="365">
        <v>32.499999999999936</v>
      </c>
      <c r="U325" s="365">
        <v>37.037037037037074</v>
      </c>
      <c r="V325" s="365">
        <v>38.423645320197139</v>
      </c>
      <c r="W325" s="365">
        <v>46.000000000000149</v>
      </c>
    </row>
    <row r="326" spans="1:23" ht="24.95" customHeight="1" x14ac:dyDescent="0.25">
      <c r="A326" s="395" t="s">
        <v>865</v>
      </c>
      <c r="B326" s="349" t="s">
        <v>625</v>
      </c>
      <c r="C326" s="341" t="s">
        <v>131</v>
      </c>
      <c r="D326" s="346" t="s">
        <v>554</v>
      </c>
      <c r="E326" s="346" t="s">
        <v>293</v>
      </c>
      <c r="F326" s="360">
        <v>36.924559533566999</v>
      </c>
      <c r="G326" s="361">
        <v>31.197771587743901</v>
      </c>
      <c r="H326" s="361">
        <v>33.834586466165497</v>
      </c>
      <c r="I326" s="361">
        <v>48.666666666666799</v>
      </c>
      <c r="J326" s="361">
        <v>40.271493212669803</v>
      </c>
      <c r="K326" s="361">
        <v>39.923954372623399</v>
      </c>
      <c r="L326" s="361">
        <v>23.684210526315798</v>
      </c>
      <c r="M326" s="361">
        <v>40.2777777777777</v>
      </c>
      <c r="N326" s="361">
        <v>47.368421052631398</v>
      </c>
      <c r="O326" s="364">
        <v>27.94102194454916</v>
      </c>
      <c r="P326" s="365">
        <v>26.376146788990695</v>
      </c>
      <c r="Q326" s="365">
        <v>24.342105263157841</v>
      </c>
      <c r="R326" s="365">
        <v>30.555555555555454</v>
      </c>
      <c r="S326" s="365">
        <v>33.999999999999901</v>
      </c>
      <c r="T326" s="365">
        <v>26.874999999999925</v>
      </c>
      <c r="U326" s="365">
        <v>24.44444444444445</v>
      </c>
      <c r="V326" s="365">
        <v>33.497536945812911</v>
      </c>
      <c r="W326" s="365">
        <v>26.50000000000005</v>
      </c>
    </row>
    <row r="327" spans="1:23" ht="24.95" customHeight="1" x14ac:dyDescent="0.25">
      <c r="A327" s="395" t="s">
        <v>866</v>
      </c>
      <c r="B327" s="341" t="s">
        <v>626</v>
      </c>
      <c r="C327" s="341" t="s">
        <v>131</v>
      </c>
      <c r="D327" s="346" t="s">
        <v>554</v>
      </c>
      <c r="E327" s="346" t="s">
        <v>293</v>
      </c>
      <c r="F327" s="360">
        <v>44.223980236398901</v>
      </c>
      <c r="G327" s="361">
        <v>38.161559888579497</v>
      </c>
      <c r="H327" s="361">
        <v>54.88721804511291</v>
      </c>
      <c r="I327" s="361">
        <v>48.666666666666799</v>
      </c>
      <c r="J327" s="361">
        <v>34.8416289592762</v>
      </c>
      <c r="K327" s="361">
        <v>42.965779467680399</v>
      </c>
      <c r="L327" s="361">
        <v>38.5964912280701</v>
      </c>
      <c r="M327" s="361">
        <v>52.7777777777777</v>
      </c>
      <c r="N327" s="361">
        <v>52.631578947368297</v>
      </c>
      <c r="O327" s="364" t="s">
        <v>135</v>
      </c>
      <c r="P327" s="365" t="s">
        <v>135</v>
      </c>
      <c r="Q327" s="365" t="s">
        <v>135</v>
      </c>
      <c r="R327" s="365" t="s">
        <v>135</v>
      </c>
      <c r="S327" s="365" t="s">
        <v>135</v>
      </c>
      <c r="T327" s="365" t="s">
        <v>135</v>
      </c>
      <c r="U327" s="365" t="s">
        <v>135</v>
      </c>
      <c r="V327" s="365" t="s">
        <v>135</v>
      </c>
      <c r="W327" s="365" t="s">
        <v>135</v>
      </c>
    </row>
    <row r="328" spans="1:23" ht="75" customHeight="1" x14ac:dyDescent="0.25">
      <c r="A328" s="395" t="s">
        <v>867</v>
      </c>
      <c r="B328" s="294" t="s">
        <v>631</v>
      </c>
      <c r="C328" s="346" t="s">
        <v>131</v>
      </c>
      <c r="D328" s="346" t="s">
        <v>554</v>
      </c>
      <c r="E328" s="346" t="s">
        <v>293</v>
      </c>
      <c r="F328" s="362">
        <v>74.605789470230306</v>
      </c>
      <c r="G328" s="363">
        <v>67.0792079207922</v>
      </c>
      <c r="H328" s="363">
        <v>77.464788732394396</v>
      </c>
      <c r="I328" s="363">
        <v>86.060606060606204</v>
      </c>
      <c r="J328" s="363">
        <v>70.722433460076104</v>
      </c>
      <c r="K328" s="363">
        <v>77.739726027396898</v>
      </c>
      <c r="L328" s="363">
        <v>75.8333333333334</v>
      </c>
      <c r="M328" s="363">
        <v>73.053892215568695</v>
      </c>
      <c r="N328" s="363">
        <v>78.542510121457397</v>
      </c>
      <c r="O328" s="347">
        <v>56.588597355209927</v>
      </c>
      <c r="P328" s="343">
        <v>63.073394495412451</v>
      </c>
      <c r="Q328" s="343">
        <v>54.605263157894669</v>
      </c>
      <c r="R328" s="343">
        <v>61.11111111111105</v>
      </c>
      <c r="S328" s="343">
        <v>67.499999999999943</v>
      </c>
      <c r="T328" s="343">
        <v>44.999999999999943</v>
      </c>
      <c r="U328" s="343">
        <v>54.814814814814895</v>
      </c>
      <c r="V328" s="343">
        <v>52.216748768472989</v>
      </c>
      <c r="W328" s="343">
        <v>60.000000000000242</v>
      </c>
    </row>
    <row r="329" spans="1:23" ht="50.1" customHeight="1" x14ac:dyDescent="0.25">
      <c r="A329" s="395" t="s">
        <v>510</v>
      </c>
      <c r="B329" s="349" t="s">
        <v>627</v>
      </c>
      <c r="C329" s="341" t="s">
        <v>131</v>
      </c>
      <c r="D329" s="346" t="s">
        <v>554</v>
      </c>
      <c r="E329" s="346" t="s">
        <v>293</v>
      </c>
      <c r="F329" s="360">
        <v>72.803889210892507</v>
      </c>
      <c r="G329" s="361">
        <v>66.8316831683169</v>
      </c>
      <c r="H329" s="361">
        <v>74.647887323943706</v>
      </c>
      <c r="I329" s="361">
        <v>83.636363636363797</v>
      </c>
      <c r="J329" s="361">
        <v>68.821292775665498</v>
      </c>
      <c r="K329" s="361">
        <v>74.999999999999602</v>
      </c>
      <c r="L329" s="361">
        <v>74.1666666666667</v>
      </c>
      <c r="M329" s="361">
        <v>70.658682634730397</v>
      </c>
      <c r="N329" s="361">
        <v>76.518218623481701</v>
      </c>
      <c r="O329" s="364">
        <v>52.503169777335238</v>
      </c>
      <c r="P329" s="365">
        <v>58.48623853210966</v>
      </c>
      <c r="Q329" s="365">
        <v>51.315789473684127</v>
      </c>
      <c r="R329" s="365">
        <v>57.777777777777715</v>
      </c>
      <c r="S329" s="365">
        <v>66.499999999999943</v>
      </c>
      <c r="T329" s="365">
        <v>40.937499999999943</v>
      </c>
      <c r="U329" s="365">
        <v>45.925925925925988</v>
      </c>
      <c r="V329" s="365">
        <v>49.753694581280868</v>
      </c>
      <c r="W329" s="365">
        <v>55.500000000000213</v>
      </c>
    </row>
    <row r="330" spans="1:23" ht="24.95" customHeight="1" x14ac:dyDescent="0.25">
      <c r="A330" s="395" t="s">
        <v>629</v>
      </c>
      <c r="B330" s="349" t="s">
        <v>628</v>
      </c>
      <c r="C330" s="341" t="s">
        <v>131</v>
      </c>
      <c r="D330" s="346" t="s">
        <v>554</v>
      </c>
      <c r="E330" s="346" t="s">
        <v>293</v>
      </c>
      <c r="F330" s="360">
        <v>20.949153281670299</v>
      </c>
      <c r="G330" s="361">
        <v>19.801980198019901</v>
      </c>
      <c r="H330" s="361">
        <v>20.4225352112677</v>
      </c>
      <c r="I330" s="361">
        <v>29.0909090909092</v>
      </c>
      <c r="J330" s="361">
        <v>16.349809885931599</v>
      </c>
      <c r="K330" s="361">
        <v>20.547945205479401</v>
      </c>
      <c r="L330" s="361">
        <v>18.3333333333333</v>
      </c>
      <c r="M330" s="361">
        <v>17.964071856287401</v>
      </c>
      <c r="N330" s="361">
        <v>27.935222672064704</v>
      </c>
      <c r="O330" s="364">
        <v>21.602730650786519</v>
      </c>
      <c r="P330" s="365">
        <v>20.871559633027413</v>
      </c>
      <c r="Q330" s="365">
        <v>23.684210526315738</v>
      </c>
      <c r="R330" s="365">
        <v>31.111111111111008</v>
      </c>
      <c r="S330" s="365">
        <v>20.999999999999915</v>
      </c>
      <c r="T330" s="365">
        <v>17.812499999999918</v>
      </c>
      <c r="U330" s="365">
        <v>29.629629629629651</v>
      </c>
      <c r="V330" s="365">
        <v>14.778325123152747</v>
      </c>
      <c r="W330" s="365">
        <v>19.00000000000005</v>
      </c>
    </row>
    <row r="331" spans="1:23" ht="150" customHeight="1" x14ac:dyDescent="0.25">
      <c r="A331" s="395" t="s">
        <v>869</v>
      </c>
      <c r="B331" s="346" t="s">
        <v>630</v>
      </c>
      <c r="C331" s="346" t="s">
        <v>131</v>
      </c>
      <c r="D331" s="346" t="s">
        <v>554</v>
      </c>
      <c r="E331" s="346" t="s">
        <v>293</v>
      </c>
      <c r="F331" s="362">
        <v>88.8</v>
      </c>
      <c r="G331" s="363">
        <v>88.502673796791399</v>
      </c>
      <c r="H331" s="363">
        <v>88.461538461538495</v>
      </c>
      <c r="I331" s="363">
        <v>88.414634146341498</v>
      </c>
      <c r="J331" s="363">
        <v>75</v>
      </c>
      <c r="K331" s="363">
        <v>89.175257731958794</v>
      </c>
      <c r="L331" s="363">
        <v>86.046511627906995</v>
      </c>
      <c r="M331" s="363">
        <v>98.550724637681199</v>
      </c>
      <c r="N331" s="363">
        <v>90.476190476190496</v>
      </c>
      <c r="O331" s="347">
        <v>89.359698681732596</v>
      </c>
      <c r="P331" s="350">
        <v>87.5</v>
      </c>
      <c r="Q331" s="350">
        <v>91.056910569105696</v>
      </c>
      <c r="R331" s="350">
        <v>88.28125</v>
      </c>
      <c r="S331" s="350">
        <v>90.476190476190496</v>
      </c>
      <c r="T331" s="350">
        <v>90.419161676646695</v>
      </c>
      <c r="U331" s="350">
        <v>89.247311827957006</v>
      </c>
      <c r="V331" s="350">
        <v>92.561983471074399</v>
      </c>
      <c r="W331" s="350">
        <v>88.461538461538495</v>
      </c>
    </row>
    <row r="332" spans="1:23" ht="50.1" customHeight="1" x14ac:dyDescent="0.25">
      <c r="A332" s="395" t="s">
        <v>512</v>
      </c>
      <c r="B332" s="341" t="s">
        <v>620</v>
      </c>
      <c r="C332" s="341" t="s">
        <v>131</v>
      </c>
      <c r="D332" s="346" t="s">
        <v>554</v>
      </c>
      <c r="E332" s="346" t="s">
        <v>293</v>
      </c>
      <c r="F332" s="362">
        <v>85.3</v>
      </c>
      <c r="G332" s="363">
        <v>83.155080213903702</v>
      </c>
      <c r="H332" s="363">
        <v>85.897435897435898</v>
      </c>
      <c r="I332" s="363">
        <v>88.414634146341498</v>
      </c>
      <c r="J332" s="363">
        <v>72.2222222222222</v>
      </c>
      <c r="K332" s="363">
        <v>86.597938144329902</v>
      </c>
      <c r="L332" s="363">
        <v>81.395348837209298</v>
      </c>
      <c r="M332" s="363">
        <v>92.753623188405797</v>
      </c>
      <c r="N332" s="363">
        <v>88.095238095238102</v>
      </c>
      <c r="O332" s="347">
        <v>87.005649717514103</v>
      </c>
      <c r="P332" s="343">
        <v>84.821428571428598</v>
      </c>
      <c r="Q332" s="343">
        <v>89.430894308943095</v>
      </c>
      <c r="R332" s="343">
        <v>85.9375</v>
      </c>
      <c r="S332" s="343">
        <v>88.095238095238102</v>
      </c>
      <c r="T332" s="343">
        <v>88.023952095808397</v>
      </c>
      <c r="U332" s="343">
        <v>87.096774193548399</v>
      </c>
      <c r="V332" s="343">
        <v>91.735537190082695</v>
      </c>
      <c r="W332" s="343">
        <v>82.692307692307693</v>
      </c>
    </row>
    <row r="333" spans="1:23" ht="50.1" customHeight="1" x14ac:dyDescent="0.25">
      <c r="A333" s="395" t="s">
        <v>870</v>
      </c>
      <c r="B333" s="349" t="s">
        <v>621</v>
      </c>
      <c r="C333" s="341" t="s">
        <v>131</v>
      </c>
      <c r="D333" s="346" t="s">
        <v>554</v>
      </c>
      <c r="E333" s="346" t="s">
        <v>293</v>
      </c>
      <c r="F333" s="360">
        <v>81.5</v>
      </c>
      <c r="G333" s="361">
        <v>80.748663101604294</v>
      </c>
      <c r="H333" s="361">
        <v>85.897435897435898</v>
      </c>
      <c r="I333" s="361">
        <v>84.146341463414601</v>
      </c>
      <c r="J333" s="361">
        <v>61.111111111111107</v>
      </c>
      <c r="K333" s="361">
        <v>80.412371134020603</v>
      </c>
      <c r="L333" s="361">
        <v>79.069767441860506</v>
      </c>
      <c r="M333" s="361">
        <v>86.956521739130395</v>
      </c>
      <c r="N333" s="361">
        <v>85.714285714285694</v>
      </c>
      <c r="O333" s="364">
        <v>82.674199623352195</v>
      </c>
      <c r="P333" s="365">
        <v>83.3333333333333</v>
      </c>
      <c r="Q333" s="365">
        <v>83.739837398373993</v>
      </c>
      <c r="R333" s="365">
        <v>80.46875</v>
      </c>
      <c r="S333" s="365">
        <v>83.3333333333333</v>
      </c>
      <c r="T333" s="365">
        <v>83.233532934131702</v>
      </c>
      <c r="U333" s="365">
        <v>82.795698924731198</v>
      </c>
      <c r="V333" s="365">
        <v>83.471074380165305</v>
      </c>
      <c r="W333" s="365">
        <v>76.923076923076906</v>
      </c>
    </row>
    <row r="334" spans="1:23" ht="24.95" customHeight="1" x14ac:dyDescent="0.3">
      <c r="A334" s="395" t="s">
        <v>871</v>
      </c>
      <c r="B334" s="349" t="s">
        <v>622</v>
      </c>
      <c r="C334" s="341" t="s">
        <v>131</v>
      </c>
      <c r="D334" s="346" t="s">
        <v>554</v>
      </c>
      <c r="E334" s="346" t="s">
        <v>293</v>
      </c>
      <c r="F334" s="386">
        <v>54.400000000000006</v>
      </c>
      <c r="G334" s="387">
        <v>61.229946524064196</v>
      </c>
      <c r="H334" s="387">
        <v>44.871794871794897</v>
      </c>
      <c r="I334" s="387">
        <v>50.609756097560997</v>
      </c>
      <c r="J334" s="387">
        <v>58.3333333333333</v>
      </c>
      <c r="K334" s="387">
        <v>48.9690721649485</v>
      </c>
      <c r="L334" s="387">
        <v>44.1860465116279</v>
      </c>
      <c r="M334" s="387">
        <v>56.521739130434803</v>
      </c>
      <c r="N334" s="387">
        <v>54.761904761904802</v>
      </c>
      <c r="O334" s="364">
        <v>44.7269303201507</v>
      </c>
      <c r="P334" s="365">
        <v>43.154761904761898</v>
      </c>
      <c r="Q334" s="365">
        <v>55.284552845528502</v>
      </c>
      <c r="R334" s="365">
        <v>39.84375</v>
      </c>
      <c r="S334" s="365">
        <v>57.142857142857103</v>
      </c>
      <c r="T334" s="365">
        <v>38.323353293413199</v>
      </c>
      <c r="U334" s="365">
        <v>48.387096774193601</v>
      </c>
      <c r="V334" s="365">
        <v>48.760330578512402</v>
      </c>
      <c r="W334" s="365">
        <v>36.538461538461497</v>
      </c>
    </row>
    <row r="335" spans="1:23" ht="50.1" customHeight="1" x14ac:dyDescent="0.25">
      <c r="A335" s="395" t="s">
        <v>872</v>
      </c>
      <c r="B335" s="341" t="s">
        <v>623</v>
      </c>
      <c r="C335" s="341" t="s">
        <v>131</v>
      </c>
      <c r="D335" s="346" t="s">
        <v>554</v>
      </c>
      <c r="E335" s="346" t="s">
        <v>293</v>
      </c>
      <c r="F335" s="362">
        <v>58.599999999999994</v>
      </c>
      <c r="G335" s="363">
        <v>59.893048128342194</v>
      </c>
      <c r="H335" s="363">
        <v>47.435897435897402</v>
      </c>
      <c r="I335" s="363">
        <v>56.097560975609809</v>
      </c>
      <c r="J335" s="363">
        <v>47.2222222222222</v>
      </c>
      <c r="K335" s="363">
        <v>61.340206185567006</v>
      </c>
      <c r="L335" s="363">
        <v>60.465116279069797</v>
      </c>
      <c r="M335" s="363">
        <v>68.115942028985501</v>
      </c>
      <c r="N335" s="363">
        <v>57.142857142857103</v>
      </c>
      <c r="O335" s="347">
        <v>50.376647834274998</v>
      </c>
      <c r="P335" s="343">
        <v>52.380952380952401</v>
      </c>
      <c r="Q335" s="343">
        <v>55.284552845528502</v>
      </c>
      <c r="R335" s="343">
        <v>45.3125</v>
      </c>
      <c r="S335" s="374">
        <v>50</v>
      </c>
      <c r="T335" s="343">
        <v>46.107784431137702</v>
      </c>
      <c r="U335" s="343">
        <v>56.989247311828002</v>
      </c>
      <c r="V335" s="343">
        <v>48.760330578512402</v>
      </c>
      <c r="W335" s="343">
        <v>44.230769230769198</v>
      </c>
    </row>
    <row r="336" spans="1:23" ht="24.95" customHeight="1" x14ac:dyDescent="0.25">
      <c r="A336" s="395" t="s">
        <v>873</v>
      </c>
      <c r="B336" s="349" t="s">
        <v>624</v>
      </c>
      <c r="C336" s="341" t="s">
        <v>131</v>
      </c>
      <c r="D336" s="346" t="s">
        <v>554</v>
      </c>
      <c r="E336" s="346" t="s">
        <v>293</v>
      </c>
      <c r="F336" s="360">
        <v>49.3</v>
      </c>
      <c r="G336" s="361">
        <v>51.604278074866308</v>
      </c>
      <c r="H336" s="361">
        <v>41.025641025641001</v>
      </c>
      <c r="I336" s="361">
        <v>46.951219512195102</v>
      </c>
      <c r="J336" s="361">
        <v>47.2222222222222</v>
      </c>
      <c r="K336" s="361">
        <v>50</v>
      </c>
      <c r="L336" s="361">
        <v>41.860465116279101</v>
      </c>
      <c r="M336" s="361">
        <v>53.623188405797109</v>
      </c>
      <c r="N336" s="361">
        <v>52.380952380952408</v>
      </c>
      <c r="O336" s="364">
        <v>41.5254237288136</v>
      </c>
      <c r="P336" s="365">
        <v>41.369047619047599</v>
      </c>
      <c r="Q336" s="365">
        <v>47.967479674796699</v>
      </c>
      <c r="R336" s="365">
        <v>38.28125</v>
      </c>
      <c r="S336" s="365">
        <v>42.857142857142897</v>
      </c>
      <c r="T336" s="365">
        <v>37.125748502994</v>
      </c>
      <c r="U336" s="365">
        <v>44.086021505376301</v>
      </c>
      <c r="V336" s="365">
        <v>42.9752066115703</v>
      </c>
      <c r="W336" s="365">
        <v>40.384615384615401</v>
      </c>
    </row>
    <row r="337" spans="1:23" ht="24.95" customHeight="1" x14ac:dyDescent="0.25">
      <c r="A337" s="395" t="s">
        <v>874</v>
      </c>
      <c r="B337" s="349" t="s">
        <v>625</v>
      </c>
      <c r="C337" s="341" t="s">
        <v>131</v>
      </c>
      <c r="D337" s="346" t="s">
        <v>554</v>
      </c>
      <c r="E337" s="346" t="s">
        <v>293</v>
      </c>
      <c r="F337" s="360">
        <v>33.1</v>
      </c>
      <c r="G337" s="361">
        <v>31.283422459893</v>
      </c>
      <c r="H337" s="361">
        <v>29.4871794871795</v>
      </c>
      <c r="I337" s="361">
        <v>33.536585365853703</v>
      </c>
      <c r="J337" s="361">
        <v>22.2222222222222</v>
      </c>
      <c r="K337" s="361">
        <v>34.020618556701002</v>
      </c>
      <c r="L337" s="361">
        <v>41.860465116279101</v>
      </c>
      <c r="M337" s="361">
        <v>39.130434782608702</v>
      </c>
      <c r="N337" s="361">
        <v>40.476190476190503</v>
      </c>
      <c r="O337" s="364">
        <v>27.4952919020716</v>
      </c>
      <c r="P337" s="365">
        <v>33.3333333333333</v>
      </c>
      <c r="Q337" s="365">
        <v>26.829268292682901</v>
      </c>
      <c r="R337" s="365">
        <v>25</v>
      </c>
      <c r="S337" s="365">
        <v>33.3333333333333</v>
      </c>
      <c r="T337" s="365">
        <v>20.958083832335301</v>
      </c>
      <c r="U337" s="365">
        <v>32.258064516128997</v>
      </c>
      <c r="V337" s="365">
        <v>21.4876033057851</v>
      </c>
      <c r="W337" s="365">
        <v>19.230769230769202</v>
      </c>
    </row>
    <row r="338" spans="1:23" ht="50.1" customHeight="1" x14ac:dyDescent="0.25">
      <c r="A338" s="293" t="s">
        <v>875</v>
      </c>
      <c r="B338" s="294" t="s">
        <v>632</v>
      </c>
      <c r="C338" s="295" t="s">
        <v>60</v>
      </c>
      <c r="D338" s="295" t="s">
        <v>133</v>
      </c>
      <c r="E338" s="295" t="s">
        <v>62</v>
      </c>
      <c r="F338" s="308">
        <v>307446273</v>
      </c>
      <c r="G338" s="303">
        <v>286211814</v>
      </c>
      <c r="H338" s="303">
        <v>2937503</v>
      </c>
      <c r="I338" s="303">
        <v>2795998</v>
      </c>
      <c r="J338" s="303">
        <v>0</v>
      </c>
      <c r="K338" s="303">
        <v>1911666</v>
      </c>
      <c r="L338" s="303">
        <v>328482</v>
      </c>
      <c r="M338" s="303">
        <v>8731396</v>
      </c>
      <c r="N338" s="303">
        <v>4529414</v>
      </c>
      <c r="O338" s="309">
        <v>257117414</v>
      </c>
      <c r="P338" s="310">
        <v>222366619</v>
      </c>
      <c r="Q338" s="303">
        <v>2006979</v>
      </c>
      <c r="R338" s="303">
        <v>8664054</v>
      </c>
      <c r="S338" s="303">
        <v>0</v>
      </c>
      <c r="T338" s="303">
        <v>1934720</v>
      </c>
      <c r="U338" s="303">
        <v>73655</v>
      </c>
      <c r="V338" s="303">
        <v>17736422</v>
      </c>
      <c r="W338" s="303">
        <v>4334965</v>
      </c>
    </row>
    <row r="339" spans="1:23" ht="75" customHeight="1" x14ac:dyDescent="0.25">
      <c r="A339" s="293" t="s">
        <v>876</v>
      </c>
      <c r="B339" s="293" t="s">
        <v>297</v>
      </c>
      <c r="C339" s="293" t="s">
        <v>60</v>
      </c>
      <c r="D339" s="293" t="s">
        <v>127</v>
      </c>
      <c r="E339" s="293" t="s">
        <v>72</v>
      </c>
      <c r="F339" s="297">
        <f>F338/Справочно!D5*1000</f>
        <v>2655.2513999960047</v>
      </c>
      <c r="G339" s="306">
        <f>G338/Справочно!E5*1000</f>
        <v>8931.9683610408483</v>
      </c>
      <c r="H339" s="306">
        <f>H338/Справочно!F5*1000</f>
        <v>260.55293756173438</v>
      </c>
      <c r="I339" s="306">
        <f>I338/Справочно!G5*1000</f>
        <v>212.68870050153797</v>
      </c>
      <c r="J339" s="311">
        <f>J338/Справочно!H5*1000</f>
        <v>0</v>
      </c>
      <c r="K339" s="306">
        <f>K338/Справочно!I5*1000</f>
        <v>82.938237702258007</v>
      </c>
      <c r="L339" s="306">
        <f>L338/Справочно!J5*1000</f>
        <v>34.483297989077904</v>
      </c>
      <c r="M339" s="306">
        <f>M338/Справочно!K5*1000</f>
        <v>661.96988329054852</v>
      </c>
      <c r="N339" s="306">
        <f>N338/Справочно!L5*1000</f>
        <v>725.13168926472542</v>
      </c>
      <c r="O339" s="297">
        <f>O338/Справочно!M5*1000</f>
        <v>2209.3259238597384</v>
      </c>
      <c r="P339" s="298">
        <f>P338/Справочно!N5*1000</f>
        <v>6894.4067890832875</v>
      </c>
      <c r="Q339" s="298">
        <f>Q338/Справочно!O5*1000</f>
        <v>177.24121297843155</v>
      </c>
      <c r="R339" s="298">
        <f>R338/Справочно!P5*1000</f>
        <v>659.11072641248063</v>
      </c>
      <c r="S339" s="303">
        <f>S338/Справочно!Q5*1000</f>
        <v>0</v>
      </c>
      <c r="T339" s="298">
        <f>T338/Справочно!R5*1000</f>
        <v>83.246575123201239</v>
      </c>
      <c r="U339" s="298">
        <f>U338/Справочно!S5*1000</f>
        <v>7.703845982071182</v>
      </c>
      <c r="V339" s="298">
        <f>V338/Справочно!T5*1000</f>
        <v>1334.634676529605</v>
      </c>
      <c r="W339" s="298">
        <f>W338/Справочно!U5*1000</f>
        <v>689.49285522171385</v>
      </c>
    </row>
    <row r="340" spans="1:23" ht="99.95" customHeight="1" x14ac:dyDescent="0.25">
      <c r="A340" s="293" t="s">
        <v>877</v>
      </c>
      <c r="B340" s="294" t="s">
        <v>633</v>
      </c>
      <c r="C340" s="295" t="s">
        <v>131</v>
      </c>
      <c r="D340" s="295" t="s">
        <v>133</v>
      </c>
      <c r="E340" s="295" t="s">
        <v>62</v>
      </c>
      <c r="F340" s="308">
        <v>348684326</v>
      </c>
      <c r="G340" s="303">
        <v>323677513</v>
      </c>
      <c r="H340" s="303">
        <v>3735703</v>
      </c>
      <c r="I340" s="303">
        <v>13430882</v>
      </c>
      <c r="J340" s="303">
        <v>0</v>
      </c>
      <c r="K340" s="303">
        <v>530043</v>
      </c>
      <c r="L340" s="303">
        <v>62971</v>
      </c>
      <c r="M340" s="303">
        <v>6246778</v>
      </c>
      <c r="N340" s="303">
        <v>1000436</v>
      </c>
      <c r="O340" s="308">
        <v>534596428</v>
      </c>
      <c r="P340" s="303">
        <v>514959576</v>
      </c>
      <c r="Q340" s="303">
        <v>1311482</v>
      </c>
      <c r="R340" s="303">
        <v>9041121</v>
      </c>
      <c r="S340" s="303">
        <v>0</v>
      </c>
      <c r="T340" s="303">
        <v>525004</v>
      </c>
      <c r="U340" s="303">
        <v>56845</v>
      </c>
      <c r="V340" s="303">
        <v>7661974</v>
      </c>
      <c r="W340" s="303">
        <v>1040426</v>
      </c>
    </row>
    <row r="341" spans="1:23" ht="75" customHeight="1" x14ac:dyDescent="0.25">
      <c r="A341" s="293" t="s">
        <v>878</v>
      </c>
      <c r="B341" s="293" t="s">
        <v>297</v>
      </c>
      <c r="C341" s="293" t="s">
        <v>131</v>
      </c>
      <c r="D341" s="293" t="s">
        <v>127</v>
      </c>
      <c r="E341" s="293" t="s">
        <v>72</v>
      </c>
      <c r="F341" s="297">
        <f>F340/Справочно!D5*1000</f>
        <v>3011.4027265120344</v>
      </c>
      <c r="G341" s="306">
        <f>G340/Справочно!E5*1000</f>
        <v>10101.180887300439</v>
      </c>
      <c r="H341" s="306">
        <f>H340/Справочно!F5*1000</f>
        <v>331.35230517489981</v>
      </c>
      <c r="I341" s="306">
        <f>I340/Справочно!G5*1000</f>
        <v>1021.6734200702209</v>
      </c>
      <c r="J341" s="311">
        <f>J340/Справочно!H5*1000</f>
        <v>0</v>
      </c>
      <c r="K341" s="306">
        <f>K340/Справочно!I5*1000</f>
        <v>22.996084214720533</v>
      </c>
      <c r="L341" s="306">
        <f>L340/Справочно!J5*1000</f>
        <v>6.6105532652328733</v>
      </c>
      <c r="M341" s="306">
        <f>M340/Справочно!K5*1000</f>
        <v>473.59882699192269</v>
      </c>
      <c r="N341" s="306">
        <f>N340/Справочно!L5*1000</f>
        <v>160.16373126440743</v>
      </c>
      <c r="O341" s="297">
        <f>O340/Справочно!M5*1000</f>
        <v>4593.6124232457314</v>
      </c>
      <c r="P341" s="298">
        <f>P340/Справочно!N5*1000</f>
        <v>15966.15900733667</v>
      </c>
      <c r="Q341" s="298">
        <f>Q340/Справочно!O5*1000</f>
        <v>115.82017573645732</v>
      </c>
      <c r="R341" s="298">
        <f>R340/Справочно!P5*1000</f>
        <v>687.79578588650679</v>
      </c>
      <c r="S341" s="303">
        <f>S340/Справочно!Q5*1000</f>
        <v>0</v>
      </c>
      <c r="T341" s="298">
        <f>T340/Справочно!R5*1000</f>
        <v>22.589720954960484</v>
      </c>
      <c r="U341" s="298">
        <f>U340/Справочно!S5*1000</f>
        <v>5.9456265677935827</v>
      </c>
      <c r="V341" s="298">
        <f>V340/Справочно!T5*1000</f>
        <v>576.55011766568498</v>
      </c>
      <c r="W341" s="298">
        <f>W340/Справочно!U5*1000</f>
        <v>165.48375670551133</v>
      </c>
    </row>
    <row r="342" spans="1:23" ht="50.1" customHeight="1" x14ac:dyDescent="0.25">
      <c r="A342" s="293" t="s">
        <v>880</v>
      </c>
      <c r="B342" s="294" t="s">
        <v>634</v>
      </c>
      <c r="C342" s="295" t="s">
        <v>131</v>
      </c>
      <c r="D342" s="295" t="s">
        <v>133</v>
      </c>
      <c r="E342" s="295" t="s">
        <v>62</v>
      </c>
      <c r="F342" s="308">
        <v>53094498771</v>
      </c>
      <c r="G342" s="303">
        <v>18704577438</v>
      </c>
      <c r="H342" s="303">
        <v>5875172777</v>
      </c>
      <c r="I342" s="303">
        <v>4325538394</v>
      </c>
      <c r="J342" s="303">
        <v>1233164155</v>
      </c>
      <c r="K342" s="303">
        <v>9496010988</v>
      </c>
      <c r="L342" s="303">
        <v>4618709559</v>
      </c>
      <c r="M342" s="303">
        <v>5791978091</v>
      </c>
      <c r="N342" s="303">
        <v>3049347369</v>
      </c>
      <c r="O342" s="309">
        <v>43848379211</v>
      </c>
      <c r="P342" s="310">
        <v>15730716090</v>
      </c>
      <c r="Q342" s="303">
        <v>5060343841</v>
      </c>
      <c r="R342" s="303">
        <v>3379965864</v>
      </c>
      <c r="S342" s="303">
        <v>886323447</v>
      </c>
      <c r="T342" s="310">
        <v>7618493036</v>
      </c>
      <c r="U342" s="303">
        <v>3923207087</v>
      </c>
      <c r="V342" s="303">
        <v>4759037456</v>
      </c>
      <c r="W342" s="303">
        <v>2490292390</v>
      </c>
    </row>
    <row r="343" spans="1:23" ht="75" customHeight="1" x14ac:dyDescent="0.25">
      <c r="A343" s="293" t="s">
        <v>881</v>
      </c>
      <c r="B343" s="293" t="s">
        <v>334</v>
      </c>
      <c r="C343" s="293" t="s">
        <v>131</v>
      </c>
      <c r="D343" s="293" t="s">
        <v>485</v>
      </c>
      <c r="E343" s="293" t="s">
        <v>72</v>
      </c>
      <c r="F343" s="297">
        <f>F342/Справочно!D5</f>
        <v>458.54919891575304</v>
      </c>
      <c r="G343" s="306">
        <f>G342/Справочно!E5</f>
        <v>583.72396145343782</v>
      </c>
      <c r="H343" s="306">
        <f>H342/Справочно!F5</f>
        <v>521.12066804019685</v>
      </c>
      <c r="I343" s="306">
        <f>I342/Справочно!G5</f>
        <v>329.03926969524639</v>
      </c>
      <c r="J343" s="306">
        <f>J342/Справочно!H5</f>
        <v>168.62752526443853</v>
      </c>
      <c r="K343" s="306">
        <f>K342/Справочно!I5</f>
        <v>411.98745834575601</v>
      </c>
      <c r="L343" s="306">
        <f>L342/Справочно!J5</f>
        <v>484.86169119768999</v>
      </c>
      <c r="M343" s="306">
        <f>M342/Справочно!K5</f>
        <v>439.11821900194235</v>
      </c>
      <c r="N343" s="306">
        <f>N342/Справочно!L5</f>
        <v>488.18200518608279</v>
      </c>
      <c r="O343" s="297">
        <f>O342/Справочно!M5</f>
        <v>376.77479484176325</v>
      </c>
      <c r="P343" s="298">
        <f>P342/Справочно!N5</f>
        <v>487.72588392881806</v>
      </c>
      <c r="Q343" s="298">
        <f>Q342/Справочно!O5</f>
        <v>446.89131299668571</v>
      </c>
      <c r="R343" s="298">
        <f>R342/Справочно!P5</f>
        <v>257.12810144886299</v>
      </c>
      <c r="S343" s="298">
        <f>S342/Справочно!Q5</f>
        <v>121.77519256403711</v>
      </c>
      <c r="T343" s="298">
        <f>T342/Справочно!R5</f>
        <v>327.80632486714336</v>
      </c>
      <c r="U343" s="298">
        <f>U342/Справочно!S5</f>
        <v>410.34258575817171</v>
      </c>
      <c r="V343" s="298">
        <f>V342/Справочно!T5</f>
        <v>358.10922945342833</v>
      </c>
      <c r="W343" s="298">
        <f>W342/Справочно!U5</f>
        <v>396.09058211958018</v>
      </c>
    </row>
    <row r="344" spans="1:23" ht="99.95" customHeight="1" x14ac:dyDescent="0.25">
      <c r="A344" s="293" t="s">
        <v>882</v>
      </c>
      <c r="B344" s="294" t="s">
        <v>636</v>
      </c>
      <c r="C344" s="295" t="s">
        <v>131</v>
      </c>
      <c r="D344" s="295" t="s">
        <v>133</v>
      </c>
      <c r="E344" s="295" t="s">
        <v>62</v>
      </c>
      <c r="F344" s="308">
        <v>38809661573</v>
      </c>
      <c r="G344" s="303">
        <v>12008715857</v>
      </c>
      <c r="H344" s="303">
        <v>4696317838</v>
      </c>
      <c r="I344" s="303">
        <v>3277611165</v>
      </c>
      <c r="J344" s="303">
        <v>795661475</v>
      </c>
      <c r="K344" s="303">
        <v>7448781262</v>
      </c>
      <c r="L344" s="303">
        <v>3704879484</v>
      </c>
      <c r="M344" s="303">
        <v>4542887090</v>
      </c>
      <c r="N344" s="303">
        <v>2334807402</v>
      </c>
      <c r="O344" s="308">
        <v>32200563668</v>
      </c>
      <c r="P344" s="303">
        <v>9998810165</v>
      </c>
      <c r="Q344" s="303">
        <v>4077254175</v>
      </c>
      <c r="R344" s="303">
        <v>2560049216</v>
      </c>
      <c r="S344" s="303">
        <v>612037772</v>
      </c>
      <c r="T344" s="303">
        <v>6109560883</v>
      </c>
      <c r="U344" s="303">
        <v>3181595936</v>
      </c>
      <c r="V344" s="303">
        <v>3742259333</v>
      </c>
      <c r="W344" s="303">
        <v>1918996188</v>
      </c>
    </row>
    <row r="345" spans="1:23" ht="75" customHeight="1" x14ac:dyDescent="0.25">
      <c r="A345" s="293" t="s">
        <v>883</v>
      </c>
      <c r="B345" s="293" t="s">
        <v>334</v>
      </c>
      <c r="C345" s="293" t="s">
        <v>131</v>
      </c>
      <c r="D345" s="293" t="s">
        <v>485</v>
      </c>
      <c r="E345" s="293" t="s">
        <v>72</v>
      </c>
      <c r="F345" s="297">
        <f>F344/Справочно!D5</f>
        <v>335.17858980544349</v>
      </c>
      <c r="G345" s="306">
        <f>G344/Справочно!E5</f>
        <v>374.76255292331695</v>
      </c>
      <c r="H345" s="306">
        <f>H344/Справочно!F5</f>
        <v>416.55767106092259</v>
      </c>
      <c r="I345" s="306">
        <f>I344/Справочно!G5</f>
        <v>249.32452005801932</v>
      </c>
      <c r="J345" s="306">
        <f>J344/Справочно!H5</f>
        <v>108.80175598154889</v>
      </c>
      <c r="K345" s="306">
        <f>K344/Справочно!I5</f>
        <v>323.16774525460067</v>
      </c>
      <c r="L345" s="306">
        <f>L344/Справочно!J5</f>
        <v>388.92987518461649</v>
      </c>
      <c r="M345" s="306">
        <f>M344/Справочно!K5</f>
        <v>344.4185141493341</v>
      </c>
      <c r="N345" s="306">
        <f>N344/Справочно!L5</f>
        <v>373.78849350490918</v>
      </c>
      <c r="O345" s="297">
        <f>O344/Справочно!M5</f>
        <v>276.68892187367913</v>
      </c>
      <c r="P345" s="298">
        <f>P344/Справочно!N5</f>
        <v>310.00995110840353</v>
      </c>
      <c r="Q345" s="298">
        <f>Q344/Справочно!O5</f>
        <v>360.07226562827719</v>
      </c>
      <c r="R345" s="298">
        <f>R344/Справочно!P5</f>
        <v>194.75362208147149</v>
      </c>
      <c r="S345" s="298">
        <f>S344/Справочно!Q5</f>
        <v>84.090089000843321</v>
      </c>
      <c r="T345" s="298">
        <f>T344/Справочно!R5</f>
        <v>262.88042663353417</v>
      </c>
      <c r="U345" s="298">
        <f>U344/Справочно!S5</f>
        <v>332.77476163366509</v>
      </c>
      <c r="V345" s="298">
        <f>V344/Справочно!T5</f>
        <v>281.59845736577256</v>
      </c>
      <c r="W345" s="298">
        <f>W344/Справочно!U5</f>
        <v>305.22372402630816</v>
      </c>
    </row>
    <row r="346" spans="1:23" ht="50.1" customHeight="1" x14ac:dyDescent="0.25">
      <c r="A346" s="334" t="s">
        <v>884</v>
      </c>
      <c r="B346" s="294" t="s">
        <v>635</v>
      </c>
      <c r="C346" s="295" t="s">
        <v>131</v>
      </c>
      <c r="D346" s="295" t="s">
        <v>134</v>
      </c>
      <c r="E346" s="295" t="s">
        <v>62</v>
      </c>
      <c r="F346" s="297">
        <v>100189.12170605001</v>
      </c>
      <c r="G346" s="298">
        <v>44805.693008870003</v>
      </c>
      <c r="H346" s="298">
        <v>11019.485491149999</v>
      </c>
      <c r="I346" s="298">
        <v>7083.87636475</v>
      </c>
      <c r="J346" s="298">
        <v>2545.2885338200003</v>
      </c>
      <c r="K346" s="298">
        <v>12838.527027790002</v>
      </c>
      <c r="L346" s="298">
        <v>7609.8267162100001</v>
      </c>
      <c r="M346" s="298">
        <v>8626.8356697700001</v>
      </c>
      <c r="N346" s="298">
        <v>5659.588893690001</v>
      </c>
      <c r="O346" s="312">
        <v>83414.01488699</v>
      </c>
      <c r="P346" s="313">
        <v>37699.276137090004</v>
      </c>
      <c r="Q346" s="298">
        <v>9373.9902032499995</v>
      </c>
      <c r="R346" s="298">
        <v>5731.4234683899995</v>
      </c>
      <c r="S346" s="298">
        <v>1847.9695253299999</v>
      </c>
      <c r="T346" s="298">
        <v>10636.739873</v>
      </c>
      <c r="U346" s="298">
        <v>6300.2524787399998</v>
      </c>
      <c r="V346" s="298">
        <v>7113.5748197900011</v>
      </c>
      <c r="W346" s="298">
        <v>4710.7881443999995</v>
      </c>
    </row>
    <row r="347" spans="1:23" ht="75" customHeight="1" x14ac:dyDescent="0.25">
      <c r="A347" s="293" t="s">
        <v>885</v>
      </c>
      <c r="B347" s="295" t="s">
        <v>334</v>
      </c>
      <c r="C347" s="295" t="s">
        <v>131</v>
      </c>
      <c r="D347" s="295" t="s">
        <v>344</v>
      </c>
      <c r="E347" s="295" t="s">
        <v>72</v>
      </c>
      <c r="F347" s="297">
        <f>F346/Справочно!D5*1000000</f>
        <v>865.28063286803729</v>
      </c>
      <c r="G347" s="306">
        <f>G346/Справочно!E5*1000000</f>
        <v>1398.2757271848184</v>
      </c>
      <c r="H347" s="306">
        <f>H346/Справочно!F5*1000000</f>
        <v>977.41493885726868</v>
      </c>
      <c r="I347" s="306">
        <f>I346/Справочно!G5*1000000</f>
        <v>538.86321039293887</v>
      </c>
      <c r="J347" s="306">
        <f>J346/Справочно!H5*1000000</f>
        <v>348.05236983393979</v>
      </c>
      <c r="K347" s="306">
        <f>K346/Справочно!I5*1000000</f>
        <v>557.00358032088832</v>
      </c>
      <c r="L347" s="306">
        <f>L346/Справочно!J5*1000000</f>
        <v>798.86241042223196</v>
      </c>
      <c r="M347" s="306">
        <f>M346/Справочно!K5*1000000</f>
        <v>654.0426526851362</v>
      </c>
      <c r="N347" s="306">
        <f>N346/Справочно!L5*1000000</f>
        <v>906.06582993413917</v>
      </c>
      <c r="O347" s="297">
        <f>O346/Справочно!M5*1000000</f>
        <v>716.7493738990745</v>
      </c>
      <c r="P347" s="298">
        <f>P346/Справочно!N5*1000000</f>
        <v>1168.8541495658524</v>
      </c>
      <c r="Q347" s="298">
        <f>Q346/Справочно!O5*1000000</f>
        <v>827.83994953208969</v>
      </c>
      <c r="R347" s="298">
        <f>R346/Справочно!P5*1000000</f>
        <v>436.01328957876666</v>
      </c>
      <c r="S347" s="298">
        <f>S346/Справочно!Q5*1000000</f>
        <v>253.89923459796836</v>
      </c>
      <c r="T347" s="298">
        <f>T346/Справочно!R5*1000000</f>
        <v>457.67458076809288</v>
      </c>
      <c r="U347" s="298">
        <f>U346/Справочно!S5*1000000</f>
        <v>658.96646180673622</v>
      </c>
      <c r="V347" s="298">
        <f>V346/Справочно!T5*1000000</f>
        <v>535.28404029739318</v>
      </c>
      <c r="W347" s="298">
        <f>W346/Справочно!U5*1000000</f>
        <v>749.26897172801978</v>
      </c>
    </row>
    <row r="348" spans="1:23" ht="99.95" customHeight="1" x14ac:dyDescent="0.25">
      <c r="A348" s="293" t="s">
        <v>887</v>
      </c>
      <c r="B348" s="294" t="s">
        <v>637</v>
      </c>
      <c r="C348" s="295" t="s">
        <v>131</v>
      </c>
      <c r="D348" s="295" t="s">
        <v>134</v>
      </c>
      <c r="E348" s="295" t="s">
        <v>62</v>
      </c>
      <c r="F348" s="297">
        <v>30944.576214529996</v>
      </c>
      <c r="G348" s="298">
        <v>11556.917275959999</v>
      </c>
      <c r="H348" s="298">
        <v>4001.0552173999999</v>
      </c>
      <c r="I348" s="298">
        <v>2312.0982900500003</v>
      </c>
      <c r="J348" s="298">
        <v>578.11260722999998</v>
      </c>
      <c r="K348" s="298">
        <v>4666.86660183</v>
      </c>
      <c r="L348" s="298">
        <v>2763.7599066900002</v>
      </c>
      <c r="M348" s="298">
        <v>3123.7339230799998</v>
      </c>
      <c r="N348" s="298">
        <v>1942.03239229</v>
      </c>
      <c r="O348" s="297">
        <v>25467.31569059</v>
      </c>
      <c r="P348" s="298">
        <v>9555.2940090200009</v>
      </c>
      <c r="Q348" s="298">
        <v>3399.7901425199998</v>
      </c>
      <c r="R348" s="298">
        <v>1820.9500272999999</v>
      </c>
      <c r="S348" s="298">
        <v>432.73674063999999</v>
      </c>
      <c r="T348" s="298">
        <v>3795.0868055999999</v>
      </c>
      <c r="U348" s="298">
        <v>2326.03131648</v>
      </c>
      <c r="V348" s="298">
        <v>2550.7740546</v>
      </c>
      <c r="W348" s="298">
        <v>1586.6525944300001</v>
      </c>
    </row>
    <row r="349" spans="1:23" ht="75" customHeight="1" x14ac:dyDescent="0.25">
      <c r="A349" s="293" t="s">
        <v>888</v>
      </c>
      <c r="B349" s="293" t="s">
        <v>334</v>
      </c>
      <c r="C349" s="293" t="s">
        <v>131</v>
      </c>
      <c r="D349" s="293" t="s">
        <v>344</v>
      </c>
      <c r="E349" s="293" t="s">
        <v>72</v>
      </c>
      <c r="F349" s="297">
        <f>F348/Справочно!D5*1000000</f>
        <v>267.251993378088</v>
      </c>
      <c r="G349" s="306">
        <f>G348/Справочно!E5*1000000</f>
        <v>360.66302790716077</v>
      </c>
      <c r="H349" s="306">
        <f>H348/Справочно!F5*1000000</f>
        <v>354.88872359969457</v>
      </c>
      <c r="I349" s="306">
        <f>I348/Справочно!G5*1000000</f>
        <v>175.87894581561309</v>
      </c>
      <c r="J349" s="306">
        <f>J348/Справочно!H5*1000000</f>
        <v>79.053301935594504</v>
      </c>
      <c r="K349" s="306">
        <f>K348/Справочно!I5*1000000</f>
        <v>202.47349251768125</v>
      </c>
      <c r="L349" s="306">
        <f>L348/Справочно!J5*1000000</f>
        <v>290.13326889344751</v>
      </c>
      <c r="M349" s="306">
        <f>M348/Справочно!K5*1000000</f>
        <v>236.82556380354237</v>
      </c>
      <c r="N349" s="306">
        <f>N348/Справочно!L5*1000000</f>
        <v>310.90759847257584</v>
      </c>
      <c r="O349" s="297">
        <f>O348/Справочно!M5*1000000</f>
        <v>218.83232213256608</v>
      </c>
      <c r="P349" s="298">
        <f>P348/Справочно!N5*1000000</f>
        <v>296.25887277385982</v>
      </c>
      <c r="Q349" s="298">
        <f>Q348/Справочно!O5*1000000</f>
        <v>300.24376375256509</v>
      </c>
      <c r="R349" s="298">
        <f>R348/Справочно!P5*1000000</f>
        <v>138.52726394070595</v>
      </c>
      <c r="S349" s="298">
        <f>S348/Справочно!Q5*1000000</f>
        <v>59.455270081521135</v>
      </c>
      <c r="T349" s="298">
        <f>T348/Справочно!R5*1000000</f>
        <v>163.2939024052319</v>
      </c>
      <c r="U349" s="298">
        <f>U348/Справочно!S5*1000000</f>
        <v>243.28812723693153</v>
      </c>
      <c r="V349" s="298">
        <f>V348/Справочно!T5*1000000</f>
        <v>191.94127796808058</v>
      </c>
      <c r="W349" s="298">
        <f>W348/Справочно!U5*1000000</f>
        <v>252.36319729882038</v>
      </c>
    </row>
    <row r="350" spans="1:23" ht="99.95" customHeight="1" x14ac:dyDescent="0.25">
      <c r="A350" s="293" t="s">
        <v>890</v>
      </c>
      <c r="B350" s="295" t="s">
        <v>489</v>
      </c>
      <c r="C350" s="295" t="s">
        <v>131</v>
      </c>
      <c r="D350" s="295" t="s">
        <v>118</v>
      </c>
      <c r="E350" s="295" t="s">
        <v>72</v>
      </c>
      <c r="F350" s="315">
        <v>70.3</v>
      </c>
      <c r="G350" s="293" t="s">
        <v>135</v>
      </c>
      <c r="H350" s="293" t="s">
        <v>135</v>
      </c>
      <c r="I350" s="293" t="s">
        <v>135</v>
      </c>
      <c r="J350" s="293" t="s">
        <v>135</v>
      </c>
      <c r="K350" s="293" t="s">
        <v>135</v>
      </c>
      <c r="L350" s="293" t="s">
        <v>135</v>
      </c>
      <c r="M350" s="293" t="s">
        <v>135</v>
      </c>
      <c r="N350" s="293" t="s">
        <v>135</v>
      </c>
      <c r="O350" s="316">
        <v>64.7</v>
      </c>
      <c r="P350" s="293" t="s">
        <v>135</v>
      </c>
      <c r="Q350" s="293" t="s">
        <v>135</v>
      </c>
      <c r="R350" s="293" t="s">
        <v>135</v>
      </c>
      <c r="S350" s="293" t="s">
        <v>135</v>
      </c>
      <c r="T350" s="293" t="s">
        <v>135</v>
      </c>
      <c r="U350" s="293" t="s">
        <v>135</v>
      </c>
      <c r="V350" s="293" t="s">
        <v>135</v>
      </c>
      <c r="W350" s="293" t="s">
        <v>135</v>
      </c>
    </row>
    <row r="351" spans="1:23" ht="75" customHeight="1" x14ac:dyDescent="0.25">
      <c r="A351" s="293" t="s">
        <v>891</v>
      </c>
      <c r="B351" s="314" t="s">
        <v>490</v>
      </c>
      <c r="C351" s="295" t="s">
        <v>131</v>
      </c>
      <c r="D351" s="295" t="s">
        <v>118</v>
      </c>
      <c r="E351" s="295" t="s">
        <v>72</v>
      </c>
      <c r="F351" s="315">
        <v>67.569999999999993</v>
      </c>
      <c r="G351" s="293" t="s">
        <v>135</v>
      </c>
      <c r="H351" s="293" t="s">
        <v>135</v>
      </c>
      <c r="I351" s="293" t="s">
        <v>135</v>
      </c>
      <c r="J351" s="293" t="s">
        <v>135</v>
      </c>
      <c r="K351" s="293" t="s">
        <v>135</v>
      </c>
      <c r="L351" s="293" t="s">
        <v>135</v>
      </c>
      <c r="M351" s="293" t="s">
        <v>135</v>
      </c>
      <c r="N351" s="293" t="s">
        <v>135</v>
      </c>
      <c r="O351" s="316">
        <v>56.96</v>
      </c>
      <c r="P351" s="293" t="s">
        <v>135</v>
      </c>
      <c r="Q351" s="293" t="s">
        <v>135</v>
      </c>
      <c r="R351" s="293" t="s">
        <v>135</v>
      </c>
      <c r="S351" s="293" t="s">
        <v>135</v>
      </c>
      <c r="T351" s="293" t="s">
        <v>135</v>
      </c>
      <c r="U351" s="293" t="s">
        <v>135</v>
      </c>
      <c r="V351" s="293" t="s">
        <v>135</v>
      </c>
      <c r="W351" s="293" t="s">
        <v>135</v>
      </c>
    </row>
    <row r="352" spans="1:23" ht="99.95" customHeight="1" x14ac:dyDescent="0.25">
      <c r="A352" s="293" t="s">
        <v>638</v>
      </c>
      <c r="B352" s="293" t="s">
        <v>491</v>
      </c>
      <c r="C352" s="293" t="s">
        <v>131</v>
      </c>
      <c r="D352" s="293" t="s">
        <v>61</v>
      </c>
      <c r="E352" s="293" t="s">
        <v>62</v>
      </c>
      <c r="F352" s="308">
        <v>211634390</v>
      </c>
      <c r="G352" s="303">
        <v>66003571</v>
      </c>
      <c r="H352" s="303">
        <v>22940973</v>
      </c>
      <c r="I352" s="303">
        <v>20646319</v>
      </c>
      <c r="J352" s="303">
        <v>7482719</v>
      </c>
      <c r="K352" s="303">
        <v>38952144</v>
      </c>
      <c r="L352" s="303">
        <v>19392252</v>
      </c>
      <c r="M352" s="303">
        <v>24789557</v>
      </c>
      <c r="N352" s="303">
        <v>11426855</v>
      </c>
      <c r="O352" s="308">
        <v>198838994</v>
      </c>
      <c r="P352" s="303">
        <v>63496355</v>
      </c>
      <c r="Q352" s="303">
        <v>22029397</v>
      </c>
      <c r="R352" s="303">
        <v>18969823</v>
      </c>
      <c r="S352" s="303">
        <v>6445590</v>
      </c>
      <c r="T352" s="303">
        <v>36030410</v>
      </c>
      <c r="U352" s="303">
        <v>18092423</v>
      </c>
      <c r="V352" s="303">
        <v>23012979</v>
      </c>
      <c r="W352" s="303">
        <v>10762017</v>
      </c>
    </row>
    <row r="353" spans="1:23" ht="24.95" customHeight="1" x14ac:dyDescent="0.25">
      <c r="A353" s="293" t="s">
        <v>640</v>
      </c>
      <c r="B353" s="296" t="s">
        <v>492</v>
      </c>
      <c r="C353" s="293" t="s">
        <v>131</v>
      </c>
      <c r="D353" s="293" t="s">
        <v>61</v>
      </c>
      <c r="E353" s="293" t="s">
        <v>62</v>
      </c>
      <c r="F353" s="317">
        <v>187028989</v>
      </c>
      <c r="G353" s="318">
        <v>58223356</v>
      </c>
      <c r="H353" s="318">
        <v>20270736</v>
      </c>
      <c r="I353" s="318">
        <v>18161166</v>
      </c>
      <c r="J353" s="318">
        <v>6911488</v>
      </c>
      <c r="K353" s="318">
        <v>34593188</v>
      </c>
      <c r="L353" s="318">
        <v>17076250</v>
      </c>
      <c r="M353" s="318">
        <v>21623847</v>
      </c>
      <c r="N353" s="318">
        <v>10168958</v>
      </c>
      <c r="O353" s="317">
        <v>174528224</v>
      </c>
      <c r="P353" s="318">
        <v>55770027</v>
      </c>
      <c r="Q353" s="318">
        <v>19347065</v>
      </c>
      <c r="R353" s="318">
        <v>16588755</v>
      </c>
      <c r="S353" s="318">
        <v>5896527</v>
      </c>
      <c r="T353" s="318">
        <v>31731878</v>
      </c>
      <c r="U353" s="318">
        <v>15777092</v>
      </c>
      <c r="V353" s="318">
        <v>19904248</v>
      </c>
      <c r="W353" s="318">
        <v>9512632</v>
      </c>
    </row>
    <row r="354" spans="1:23" ht="24.95" customHeight="1" x14ac:dyDescent="0.25">
      <c r="A354" s="293" t="s">
        <v>642</v>
      </c>
      <c r="B354" s="296" t="s">
        <v>493</v>
      </c>
      <c r="C354" s="293" t="s">
        <v>131</v>
      </c>
      <c r="D354" s="293" t="s">
        <v>61</v>
      </c>
      <c r="E354" s="293" t="s">
        <v>62</v>
      </c>
      <c r="F354" s="317">
        <v>24605401</v>
      </c>
      <c r="G354" s="318">
        <v>7780215</v>
      </c>
      <c r="H354" s="318">
        <v>2670237</v>
      </c>
      <c r="I354" s="318">
        <v>2485153</v>
      </c>
      <c r="J354" s="318">
        <v>571231</v>
      </c>
      <c r="K354" s="318">
        <v>4358956</v>
      </c>
      <c r="L354" s="318">
        <v>2316002</v>
      </c>
      <c r="M354" s="318">
        <v>3165710</v>
      </c>
      <c r="N354" s="318">
        <v>1257897</v>
      </c>
      <c r="O354" s="317">
        <v>24310770</v>
      </c>
      <c r="P354" s="318">
        <v>7726328</v>
      </c>
      <c r="Q354" s="318">
        <v>2682332</v>
      </c>
      <c r="R354" s="318">
        <v>2381068</v>
      </c>
      <c r="S354" s="318">
        <v>549063</v>
      </c>
      <c r="T354" s="318">
        <v>4298532</v>
      </c>
      <c r="U354" s="318">
        <v>2315331</v>
      </c>
      <c r="V354" s="318">
        <v>3108731</v>
      </c>
      <c r="W354" s="318">
        <v>1249385</v>
      </c>
    </row>
    <row r="355" spans="1:23" ht="50.1" customHeight="1" x14ac:dyDescent="0.25">
      <c r="A355" s="395" t="s">
        <v>892</v>
      </c>
      <c r="B355" s="346" t="s">
        <v>639</v>
      </c>
      <c r="C355" s="346" t="s">
        <v>60</v>
      </c>
      <c r="D355" s="346" t="s">
        <v>554</v>
      </c>
      <c r="E355" s="346" t="s">
        <v>293</v>
      </c>
      <c r="F355" s="362">
        <v>90.378633040810698</v>
      </c>
      <c r="G355" s="363">
        <v>88.366336633663394</v>
      </c>
      <c r="H355" s="363">
        <v>95.070422535211307</v>
      </c>
      <c r="I355" s="363">
        <v>90.909090909091006</v>
      </c>
      <c r="J355" s="363">
        <v>84.410646387832699</v>
      </c>
      <c r="K355" s="363">
        <v>91.095890410958802</v>
      </c>
      <c r="L355" s="363">
        <v>94.1666666666667</v>
      </c>
      <c r="M355" s="363">
        <v>91.616766467065801</v>
      </c>
      <c r="N355" s="363">
        <v>87.0445344129554</v>
      </c>
      <c r="O355" s="347">
        <v>81.650226174576233</v>
      </c>
      <c r="P355" s="350">
        <v>83.944954128440202</v>
      </c>
      <c r="Q355" s="350">
        <v>93.421052631578931</v>
      </c>
      <c r="R355" s="350">
        <v>83.888888888888857</v>
      </c>
      <c r="S355" s="350">
        <v>83.5</v>
      </c>
      <c r="T355" s="350">
        <v>73.437499999999972</v>
      </c>
      <c r="U355" s="350">
        <v>80.74074074074089</v>
      </c>
      <c r="V355" s="350">
        <v>80.295566502463089</v>
      </c>
      <c r="W355" s="350">
        <v>77.500000000000156</v>
      </c>
    </row>
    <row r="356" spans="1:23" ht="24.95" customHeight="1" x14ac:dyDescent="0.25">
      <c r="A356" s="395" t="s">
        <v>893</v>
      </c>
      <c r="B356" s="388" t="s">
        <v>641</v>
      </c>
      <c r="C356" s="341" t="s">
        <v>60</v>
      </c>
      <c r="D356" s="346" t="s">
        <v>554</v>
      </c>
      <c r="E356" s="346" t="s">
        <v>293</v>
      </c>
      <c r="F356" s="360">
        <v>20.5170924048203</v>
      </c>
      <c r="G356" s="361">
        <v>17.821782178217902</v>
      </c>
      <c r="H356" s="361">
        <v>19.014084507042298</v>
      </c>
      <c r="I356" s="361">
        <v>21.2121212121213</v>
      </c>
      <c r="J356" s="361">
        <v>22.433460076045701</v>
      </c>
      <c r="K356" s="361">
        <v>23.9726027397259</v>
      </c>
      <c r="L356" s="361">
        <v>22.5</v>
      </c>
      <c r="M356" s="361">
        <v>21.556886227544901</v>
      </c>
      <c r="N356" s="361">
        <v>15.3846153846153</v>
      </c>
      <c r="O356" s="364">
        <v>26.369248057470447</v>
      </c>
      <c r="P356" s="365">
        <v>23.165137614678784</v>
      </c>
      <c r="Q356" s="365">
        <v>21.71052631578943</v>
      </c>
      <c r="R356" s="365">
        <v>32.777777777777672</v>
      </c>
      <c r="S356" s="365">
        <v>22.999999999999904</v>
      </c>
      <c r="T356" s="365">
        <v>37.187499999999943</v>
      </c>
      <c r="U356" s="365">
        <v>25.185185185185194</v>
      </c>
      <c r="V356" s="365">
        <v>17.241379310344875</v>
      </c>
      <c r="W356" s="365">
        <v>23.00000000000005</v>
      </c>
    </row>
    <row r="357" spans="1:23" ht="50.1" customHeight="1" x14ac:dyDescent="0.25">
      <c r="A357" s="395" t="s">
        <v>894</v>
      </c>
      <c r="B357" s="349" t="s">
        <v>643</v>
      </c>
      <c r="C357" s="341" t="s">
        <v>60</v>
      </c>
      <c r="D357" s="346" t="s">
        <v>554</v>
      </c>
      <c r="E357" s="346" t="s">
        <v>293</v>
      </c>
      <c r="F357" s="360">
        <v>21.189651206815299</v>
      </c>
      <c r="G357" s="361">
        <v>21.5346534653467</v>
      </c>
      <c r="H357" s="361">
        <v>20.4225352112677</v>
      </c>
      <c r="I357" s="361">
        <v>24.242424242424299</v>
      </c>
      <c r="J357" s="361">
        <v>22.8136882129279</v>
      </c>
      <c r="K357" s="361">
        <v>18.4931506849314</v>
      </c>
      <c r="L357" s="361">
        <v>22.5</v>
      </c>
      <c r="M357" s="361">
        <v>24.550898203592801</v>
      </c>
      <c r="N357" s="361">
        <v>13.3603238866396</v>
      </c>
      <c r="O357" s="364">
        <v>16.468649497450123</v>
      </c>
      <c r="P357" s="365">
        <v>15.137614678898984</v>
      </c>
      <c r="Q357" s="365">
        <v>17.105263157894708</v>
      </c>
      <c r="R357" s="365">
        <v>15</v>
      </c>
      <c r="S357" s="365">
        <v>32.499999999999893</v>
      </c>
      <c r="T357" s="365">
        <v>9.0624999999999609</v>
      </c>
      <c r="U357" s="365">
        <v>14.074074074074073</v>
      </c>
      <c r="V357" s="365">
        <v>24.63054187192127</v>
      </c>
      <c r="W357" s="365">
        <v>18.50000000000005</v>
      </c>
    </row>
    <row r="358" spans="1:23" ht="24.95" customHeight="1" x14ac:dyDescent="0.25">
      <c r="A358" s="395" t="s">
        <v>895</v>
      </c>
      <c r="B358" s="389" t="s">
        <v>644</v>
      </c>
      <c r="C358" s="341" t="s">
        <v>60</v>
      </c>
      <c r="D358" s="346" t="s">
        <v>554</v>
      </c>
      <c r="E358" s="346" t="s">
        <v>293</v>
      </c>
      <c r="F358" s="360">
        <v>0.77624858531903296</v>
      </c>
      <c r="G358" s="361">
        <v>0.74257425742574601</v>
      </c>
      <c r="H358" s="378">
        <v>0</v>
      </c>
      <c r="I358" s="378">
        <v>0</v>
      </c>
      <c r="J358" s="361">
        <v>0.76045627376426195</v>
      </c>
      <c r="K358" s="361">
        <v>1.02739726027397</v>
      </c>
      <c r="L358" s="361">
        <v>0.83333333333333293</v>
      </c>
      <c r="M358" s="361">
        <v>1.79640718562874</v>
      </c>
      <c r="N358" s="361">
        <v>0.80971659919028016</v>
      </c>
      <c r="O358" s="364">
        <v>0.60882346766894058</v>
      </c>
      <c r="P358" s="365">
        <v>0.22935779816513618</v>
      </c>
      <c r="Q358" s="366">
        <v>0</v>
      </c>
      <c r="R358" s="365">
        <v>1.1111111111111081</v>
      </c>
      <c r="S358" s="366">
        <v>0</v>
      </c>
      <c r="T358" s="365">
        <v>0.62499999999999756</v>
      </c>
      <c r="U358" s="365">
        <v>1.4814814814814821</v>
      </c>
      <c r="V358" s="365">
        <v>1.4778325123152751</v>
      </c>
      <c r="W358" s="370">
        <v>0</v>
      </c>
    </row>
    <row r="359" spans="1:23" ht="24.95" customHeight="1" x14ac:dyDescent="0.25">
      <c r="A359" s="395" t="s">
        <v>896</v>
      </c>
      <c r="B359" s="389" t="s">
        <v>645</v>
      </c>
      <c r="C359" s="341" t="s">
        <v>60</v>
      </c>
      <c r="D359" s="346" t="s">
        <v>554</v>
      </c>
      <c r="E359" s="346" t="s">
        <v>293</v>
      </c>
      <c r="F359" s="360">
        <v>0.45652771029224892</v>
      </c>
      <c r="G359" s="361">
        <v>0.49504950495049699</v>
      </c>
      <c r="H359" s="361">
        <v>0.704225352112678</v>
      </c>
      <c r="I359" s="378">
        <v>0</v>
      </c>
      <c r="J359" s="361">
        <v>0.38022813688213097</v>
      </c>
      <c r="K359" s="361">
        <v>0.68493150684931203</v>
      </c>
      <c r="L359" s="378">
        <v>0</v>
      </c>
      <c r="M359" s="361">
        <v>0.59880239520957901</v>
      </c>
      <c r="N359" s="361">
        <v>0.40485829959514008</v>
      </c>
      <c r="O359" s="364">
        <v>0.12306336574184351</v>
      </c>
      <c r="P359" s="365">
        <v>0.45871559633027237</v>
      </c>
      <c r="Q359" s="366">
        <v>0</v>
      </c>
      <c r="R359" s="366">
        <v>0</v>
      </c>
      <c r="S359" s="366">
        <v>0</v>
      </c>
      <c r="T359" s="366">
        <v>0</v>
      </c>
      <c r="U359" s="366">
        <v>0</v>
      </c>
      <c r="V359" s="366">
        <v>0</v>
      </c>
      <c r="W359" s="366">
        <v>0</v>
      </c>
    </row>
    <row r="360" spans="1:23" ht="24.95" customHeight="1" x14ac:dyDescent="0.25">
      <c r="A360" s="395" t="s">
        <v>897</v>
      </c>
      <c r="B360" s="389" t="s">
        <v>646</v>
      </c>
      <c r="C360" s="341" t="s">
        <v>60</v>
      </c>
      <c r="D360" s="346" t="s">
        <v>554</v>
      </c>
      <c r="E360" s="346" t="s">
        <v>293</v>
      </c>
      <c r="F360" s="360">
        <v>64.401610994593298</v>
      </c>
      <c r="G360" s="361">
        <v>62.6237623762377</v>
      </c>
      <c r="H360" s="361">
        <v>69.718309859154999</v>
      </c>
      <c r="I360" s="361">
        <v>70.303030303030496</v>
      </c>
      <c r="J360" s="361">
        <v>67.300380228137001</v>
      </c>
      <c r="K360" s="361">
        <v>63.3561643835613</v>
      </c>
      <c r="L360" s="361">
        <v>62.5</v>
      </c>
      <c r="M360" s="361">
        <v>62.275449101796198</v>
      </c>
      <c r="N360" s="361">
        <v>59.514170040485702</v>
      </c>
      <c r="O360" s="364">
        <v>56.077031008324596</v>
      </c>
      <c r="P360" s="365">
        <v>55.96330275229311</v>
      </c>
      <c r="Q360" s="365">
        <v>51.315789473684127</v>
      </c>
      <c r="R360" s="365">
        <v>59.999999999999943</v>
      </c>
      <c r="S360" s="365">
        <v>67.999999999999943</v>
      </c>
      <c r="T360" s="365">
        <v>57.187499999999957</v>
      </c>
      <c r="U360" s="365">
        <v>48.148148148148209</v>
      </c>
      <c r="V360" s="365">
        <v>53.201970443349836</v>
      </c>
      <c r="W360" s="365">
        <v>56.500000000000213</v>
      </c>
    </row>
    <row r="361" spans="1:23" ht="75" customHeight="1" x14ac:dyDescent="0.25">
      <c r="A361" s="395" t="s">
        <v>898</v>
      </c>
      <c r="B361" s="349" t="s">
        <v>647</v>
      </c>
      <c r="C361" s="341" t="s">
        <v>60</v>
      </c>
      <c r="D361" s="346" t="s">
        <v>554</v>
      </c>
      <c r="E361" s="346" t="s">
        <v>293</v>
      </c>
      <c r="F361" s="360">
        <v>19.667566820952299</v>
      </c>
      <c r="G361" s="361">
        <v>20.544554455445699</v>
      </c>
      <c r="H361" s="361">
        <v>25.3521126760564</v>
      </c>
      <c r="I361" s="361">
        <v>21.818181818181898</v>
      </c>
      <c r="J361" s="361">
        <v>20.532319391635099</v>
      </c>
      <c r="K361" s="361">
        <v>17.4657534246575</v>
      </c>
      <c r="L361" s="361">
        <v>15.8333333333333</v>
      </c>
      <c r="M361" s="361">
        <v>13.772455089820298</v>
      </c>
      <c r="N361" s="361">
        <v>25.910931174089001</v>
      </c>
      <c r="O361" s="364">
        <v>12.059790099918347</v>
      </c>
      <c r="P361" s="365">
        <v>15.825688073394396</v>
      </c>
      <c r="Q361" s="365">
        <v>12.5</v>
      </c>
      <c r="R361" s="365">
        <v>12.222222222222193</v>
      </c>
      <c r="S361" s="365">
        <v>11</v>
      </c>
      <c r="T361" s="365">
        <v>10.312499999999956</v>
      </c>
      <c r="U361" s="365">
        <v>8.8888888888888893</v>
      </c>
      <c r="V361" s="365">
        <v>7.3891625615763772</v>
      </c>
      <c r="W361" s="365">
        <v>15.000000000000046</v>
      </c>
    </row>
    <row r="362" spans="1:23" ht="75" customHeight="1" x14ac:dyDescent="0.25">
      <c r="A362" s="395" t="s">
        <v>899</v>
      </c>
      <c r="B362" s="349" t="s">
        <v>648</v>
      </c>
      <c r="C362" s="341" t="s">
        <v>60</v>
      </c>
      <c r="D362" s="346" t="s">
        <v>554</v>
      </c>
      <c r="E362" s="346" t="s">
        <v>293</v>
      </c>
      <c r="F362" s="360">
        <v>25.040297799524396</v>
      </c>
      <c r="G362" s="361">
        <v>25.000000000000107</v>
      </c>
      <c r="H362" s="361">
        <v>25.3521126760564</v>
      </c>
      <c r="I362" s="361">
        <v>20.606060606060701</v>
      </c>
      <c r="J362" s="361">
        <v>15.9695817490495</v>
      </c>
      <c r="K362" s="361">
        <v>26.027397260273901</v>
      </c>
      <c r="L362" s="361">
        <v>30.8333333333333</v>
      </c>
      <c r="M362" s="361">
        <v>27.544910179640699</v>
      </c>
      <c r="N362" s="361">
        <v>26.7206477732792</v>
      </c>
      <c r="O362" s="364">
        <v>23.745424115243065</v>
      </c>
      <c r="P362" s="365">
        <v>24.311926605504468</v>
      </c>
      <c r="Q362" s="365">
        <v>42.10526315789464</v>
      </c>
      <c r="R362" s="365">
        <v>22.777777777777711</v>
      </c>
      <c r="S362" s="365">
        <v>15.499999999999936</v>
      </c>
      <c r="T362" s="365">
        <v>15.312499999999929</v>
      </c>
      <c r="U362" s="365">
        <v>30.370370370370392</v>
      </c>
      <c r="V362" s="365">
        <v>24.63054187192127</v>
      </c>
      <c r="W362" s="365">
        <v>20.00000000000005</v>
      </c>
    </row>
    <row r="363" spans="1:23" ht="50.1" customHeight="1" x14ac:dyDescent="0.25">
      <c r="A363" s="395" t="s">
        <v>650</v>
      </c>
      <c r="B363" s="390" t="s">
        <v>649</v>
      </c>
      <c r="C363" s="341" t="s">
        <v>131</v>
      </c>
      <c r="D363" s="346" t="s">
        <v>554</v>
      </c>
      <c r="E363" s="346" t="s">
        <v>293</v>
      </c>
      <c r="F363" s="362">
        <v>41.120730063244203</v>
      </c>
      <c r="G363" s="363">
        <v>35.396039603960503</v>
      </c>
      <c r="H363" s="363">
        <v>38.028169014084597</v>
      </c>
      <c r="I363" s="363">
        <v>44.242424242424399</v>
      </c>
      <c r="J363" s="363">
        <v>38.783269961977297</v>
      </c>
      <c r="K363" s="363">
        <v>46.232876712328498</v>
      </c>
      <c r="L363" s="363">
        <v>44.1666666666666</v>
      </c>
      <c r="M363" s="363">
        <v>38.922155688622702</v>
      </c>
      <c r="N363" s="363">
        <v>53.441295546558599</v>
      </c>
      <c r="O363" s="347">
        <v>40.430027031813147</v>
      </c>
      <c r="P363" s="343">
        <v>40.596330275229022</v>
      </c>
      <c r="Q363" s="343">
        <v>49.342105263157812</v>
      </c>
      <c r="R363" s="343">
        <v>46.111111111111029</v>
      </c>
      <c r="S363" s="343">
        <v>29.499999999999893</v>
      </c>
      <c r="T363" s="343">
        <v>34.374999999999936</v>
      </c>
      <c r="U363" s="343">
        <v>45.925925925925988</v>
      </c>
      <c r="V363" s="343">
        <v>35.960591133005025</v>
      </c>
      <c r="W363" s="343">
        <v>49.000000000000163</v>
      </c>
    </row>
    <row r="364" spans="1:23" ht="50.1" customHeight="1" x14ac:dyDescent="0.25">
      <c r="A364" s="395" t="s">
        <v>652</v>
      </c>
      <c r="B364" s="390" t="s">
        <v>651</v>
      </c>
      <c r="C364" s="341" t="s">
        <v>131</v>
      </c>
      <c r="D364" s="346" t="s">
        <v>554</v>
      </c>
      <c r="E364" s="346" t="s">
        <v>293</v>
      </c>
      <c r="F364" s="362">
        <v>57.585699297151507</v>
      </c>
      <c r="G364" s="363">
        <v>56.435643564356511</v>
      </c>
      <c r="H364" s="363">
        <v>57.04225352112681</v>
      </c>
      <c r="I364" s="363">
        <v>59.393939393939597</v>
      </c>
      <c r="J364" s="363">
        <v>56.653992395437399</v>
      </c>
      <c r="K364" s="363">
        <v>59.931506849314701</v>
      </c>
      <c r="L364" s="363">
        <v>58.3333333333333</v>
      </c>
      <c r="M364" s="363">
        <v>52.694610778442993</v>
      </c>
      <c r="N364" s="363">
        <v>62.348178137651701</v>
      </c>
      <c r="O364" s="347">
        <v>61.697893034366722</v>
      </c>
      <c r="P364" s="343">
        <v>59.862385321100497</v>
      </c>
      <c r="Q364" s="343">
        <v>82.236842105263136</v>
      </c>
      <c r="R364" s="343">
        <v>60.555555555555493</v>
      </c>
      <c r="S364" s="343">
        <v>53.499999999999929</v>
      </c>
      <c r="T364" s="343">
        <v>58.437499999999964</v>
      </c>
      <c r="U364" s="343">
        <v>64.444444444444542</v>
      </c>
      <c r="V364" s="343">
        <v>53.694581280788256</v>
      </c>
      <c r="W364" s="343">
        <v>72.000000000000199</v>
      </c>
    </row>
    <row r="365" spans="1:23" ht="50.1" customHeight="1" x14ac:dyDescent="0.25">
      <c r="A365" s="395" t="s">
        <v>901</v>
      </c>
      <c r="B365" s="341" t="s">
        <v>653</v>
      </c>
      <c r="C365" s="341" t="s">
        <v>131</v>
      </c>
      <c r="D365" s="346" t="s">
        <v>554</v>
      </c>
      <c r="E365" s="346" t="s">
        <v>293</v>
      </c>
      <c r="F365" s="362">
        <v>77.670336947287893</v>
      </c>
      <c r="G365" s="363">
        <v>69.801980198019905</v>
      </c>
      <c r="H365" s="363">
        <v>84.507042253521206</v>
      </c>
      <c r="I365" s="363">
        <v>89.090909090909193</v>
      </c>
      <c r="J365" s="363">
        <v>74.524714828897402</v>
      </c>
      <c r="K365" s="363">
        <v>80.821917808218899</v>
      </c>
      <c r="L365" s="363">
        <v>77.500000000000099</v>
      </c>
      <c r="M365" s="363">
        <v>74.850299401197503</v>
      </c>
      <c r="N365" s="363">
        <v>80.161943319838002</v>
      </c>
      <c r="O365" s="347">
        <v>60.550960761727012</v>
      </c>
      <c r="P365" s="343">
        <v>68.119266055045529</v>
      </c>
      <c r="Q365" s="343">
        <v>60.526315789473614</v>
      </c>
      <c r="R365" s="343">
        <v>66.111111111111057</v>
      </c>
      <c r="S365" s="343">
        <v>69.5</v>
      </c>
      <c r="T365" s="343">
        <v>48.12499999999995</v>
      </c>
      <c r="U365" s="343">
        <v>55.555555555555635</v>
      </c>
      <c r="V365" s="343">
        <v>57.63546798029563</v>
      </c>
      <c r="W365" s="343">
        <v>60.500000000000242</v>
      </c>
    </row>
    <row r="366" spans="1:23" ht="125.1" customHeight="1" x14ac:dyDescent="0.25">
      <c r="A366" s="395" t="s">
        <v>902</v>
      </c>
      <c r="B366" s="346" t="s">
        <v>655</v>
      </c>
      <c r="C366" s="346" t="s">
        <v>131</v>
      </c>
      <c r="D366" s="346" t="s">
        <v>554</v>
      </c>
      <c r="E366" s="346" t="s">
        <v>293</v>
      </c>
      <c r="F366" s="362">
        <v>37.6</v>
      </c>
      <c r="G366" s="363">
        <v>33.155080213903702</v>
      </c>
      <c r="H366" s="363">
        <v>42.307692307692299</v>
      </c>
      <c r="I366" s="363">
        <v>36.585365853658502</v>
      </c>
      <c r="J366" s="363">
        <v>50</v>
      </c>
      <c r="K366" s="363">
        <v>37.628865979381402</v>
      </c>
      <c r="L366" s="363">
        <v>39.534883720930203</v>
      </c>
      <c r="M366" s="363">
        <v>44.927536231884098</v>
      </c>
      <c r="N366" s="363">
        <v>47.619047619047599</v>
      </c>
      <c r="O366" s="342">
        <v>34.549999999999997</v>
      </c>
      <c r="P366" s="351">
        <v>38.392850000000003</v>
      </c>
      <c r="Q366" s="351">
        <v>36.585365852999999</v>
      </c>
      <c r="R366" s="351">
        <v>29.6875</v>
      </c>
      <c r="S366" s="351">
        <v>40.476190476190503</v>
      </c>
      <c r="T366" s="351">
        <v>26.946107784431099</v>
      </c>
      <c r="U366" s="351">
        <v>29.0322580645161</v>
      </c>
      <c r="V366" s="351">
        <v>38.842975206611598</v>
      </c>
      <c r="W366" s="351">
        <v>36.538461538461497</v>
      </c>
    </row>
    <row r="367" spans="1:23" ht="24.95" customHeight="1" x14ac:dyDescent="0.25">
      <c r="A367" s="518" t="s">
        <v>497</v>
      </c>
      <c r="B367" s="518"/>
      <c r="C367" s="518"/>
      <c r="D367" s="518"/>
      <c r="E367" s="518"/>
      <c r="F367" s="319"/>
      <c r="G367" s="295"/>
      <c r="H367" s="295"/>
      <c r="I367" s="295"/>
      <c r="J367" s="295"/>
      <c r="K367" s="295"/>
      <c r="L367" s="295"/>
      <c r="M367" s="295"/>
      <c r="N367" s="295"/>
      <c r="O367" s="308"/>
      <c r="P367" s="295"/>
      <c r="Q367" s="295"/>
      <c r="R367" s="295"/>
      <c r="S367" s="295"/>
      <c r="T367" s="295"/>
      <c r="U367" s="295"/>
      <c r="V367" s="295"/>
      <c r="W367" s="295"/>
    </row>
    <row r="368" spans="1:23" ht="50.1" customHeight="1" x14ac:dyDescent="0.25">
      <c r="A368" s="395" t="s">
        <v>654</v>
      </c>
      <c r="B368" s="346" t="s">
        <v>657</v>
      </c>
      <c r="C368" s="346" t="s">
        <v>131</v>
      </c>
      <c r="D368" s="346" t="s">
        <v>554</v>
      </c>
      <c r="E368" s="346" t="s">
        <v>293</v>
      </c>
      <c r="F368" s="362">
        <v>33.530979854982597</v>
      </c>
      <c r="G368" s="363">
        <v>37.128712871287298</v>
      </c>
      <c r="H368" s="363">
        <v>37.323943661972002</v>
      </c>
      <c r="I368" s="363">
        <v>29.0909090909092</v>
      </c>
      <c r="J368" s="363">
        <v>26.615969581749198</v>
      </c>
      <c r="K368" s="363">
        <v>31.164383561643699</v>
      </c>
      <c r="L368" s="363">
        <v>34.1666666666666</v>
      </c>
      <c r="M368" s="363">
        <v>34.730538922155603</v>
      </c>
      <c r="N368" s="363">
        <v>30.7692307692306</v>
      </c>
      <c r="O368" s="347">
        <v>22.761743623288417</v>
      </c>
      <c r="P368" s="350">
        <v>28.899082568807177</v>
      </c>
      <c r="Q368" s="350">
        <v>16.447368421052605</v>
      </c>
      <c r="R368" s="350">
        <v>24.999999999999922</v>
      </c>
      <c r="S368" s="350">
        <v>10.5</v>
      </c>
      <c r="T368" s="350">
        <v>22.499999999999922</v>
      </c>
      <c r="U368" s="350">
        <v>20.740740740740737</v>
      </c>
      <c r="V368" s="350">
        <v>22.660098522167566</v>
      </c>
      <c r="W368" s="350">
        <v>18.50000000000005</v>
      </c>
    </row>
    <row r="369" spans="1:23" ht="24.95" customHeight="1" x14ac:dyDescent="0.25">
      <c r="A369" s="395" t="s">
        <v>903</v>
      </c>
      <c r="B369" s="349" t="s">
        <v>659</v>
      </c>
      <c r="C369" s="341" t="s">
        <v>131</v>
      </c>
      <c r="D369" s="346" t="s">
        <v>554</v>
      </c>
      <c r="E369" s="346" t="s">
        <v>293</v>
      </c>
      <c r="F369" s="360">
        <v>14.803473924778899</v>
      </c>
      <c r="G369" s="361">
        <v>11.881188118811901</v>
      </c>
      <c r="H369" s="361">
        <v>16.197183098591601</v>
      </c>
      <c r="I369" s="361">
        <v>17.575757575757599</v>
      </c>
      <c r="J369" s="361">
        <v>12.1673003802282</v>
      </c>
      <c r="K369" s="361">
        <v>15.068493150684899</v>
      </c>
      <c r="L369" s="361">
        <v>17.5</v>
      </c>
      <c r="M369" s="361">
        <v>16.167664670658599</v>
      </c>
      <c r="N369" s="361">
        <v>16.599190283400802</v>
      </c>
      <c r="O369" s="364">
        <v>10.461383428494795</v>
      </c>
      <c r="P369" s="365">
        <v>13.073394495412749</v>
      </c>
      <c r="Q369" s="365">
        <v>5.2631578947368318</v>
      </c>
      <c r="R369" s="365">
        <v>16.111111111111075</v>
      </c>
      <c r="S369" s="365">
        <v>4.5</v>
      </c>
      <c r="T369" s="365">
        <v>11.24999999999995</v>
      </c>
      <c r="U369" s="365">
        <v>9.6296296296296298</v>
      </c>
      <c r="V369" s="365">
        <v>6.8965517241379528</v>
      </c>
      <c r="W369" s="365">
        <v>8.5000000000000249</v>
      </c>
    </row>
    <row r="370" spans="1:23" ht="24.95" customHeight="1" x14ac:dyDescent="0.25">
      <c r="A370" s="395" t="s">
        <v>904</v>
      </c>
      <c r="B370" s="349" t="s">
        <v>660</v>
      </c>
      <c r="C370" s="341" t="s">
        <v>131</v>
      </c>
      <c r="D370" s="346" t="s">
        <v>554</v>
      </c>
      <c r="E370" s="346" t="s">
        <v>293</v>
      </c>
      <c r="F370" s="360">
        <v>18.416631362676</v>
      </c>
      <c r="G370" s="361">
        <v>17.574257425742701</v>
      </c>
      <c r="H370" s="361">
        <v>19.718309859154999</v>
      </c>
      <c r="I370" s="361">
        <v>15.151515151515198</v>
      </c>
      <c r="J370" s="361">
        <v>15.9695817490495</v>
      </c>
      <c r="K370" s="361">
        <v>17.4657534246575</v>
      </c>
      <c r="L370" s="361">
        <v>20</v>
      </c>
      <c r="M370" s="361">
        <v>23.952095808383199</v>
      </c>
      <c r="N370" s="361">
        <v>19.433198380566701</v>
      </c>
      <c r="O370" s="364">
        <v>10.959533763558806</v>
      </c>
      <c r="P370" s="365">
        <v>11.009174311926529</v>
      </c>
      <c r="Q370" s="365">
        <v>4.6052631578947265</v>
      </c>
      <c r="R370" s="365">
        <v>15.55555555555552</v>
      </c>
      <c r="S370" s="365">
        <v>6.5</v>
      </c>
      <c r="T370" s="365">
        <v>14.374999999999934</v>
      </c>
      <c r="U370" s="365">
        <v>11.111111111111111</v>
      </c>
      <c r="V370" s="365">
        <v>10.344827586206925</v>
      </c>
      <c r="W370" s="365">
        <v>6.5000000000000187</v>
      </c>
    </row>
    <row r="371" spans="1:23" ht="24.95" customHeight="1" x14ac:dyDescent="0.25">
      <c r="A371" s="395" t="s">
        <v>905</v>
      </c>
      <c r="B371" s="349" t="s">
        <v>661</v>
      </c>
      <c r="C371" s="341" t="s">
        <v>131</v>
      </c>
      <c r="D371" s="346" t="s">
        <v>554</v>
      </c>
      <c r="E371" s="346" t="s">
        <v>293</v>
      </c>
      <c r="F371" s="360">
        <v>12.742462314408797</v>
      </c>
      <c r="G371" s="361">
        <v>14.356435643564399</v>
      </c>
      <c r="H371" s="361">
        <v>14.7887323943662</v>
      </c>
      <c r="I371" s="361">
        <v>10.909090909090899</v>
      </c>
      <c r="J371" s="361">
        <v>8.7452471482890104</v>
      </c>
      <c r="K371" s="361">
        <v>13.013698630136899</v>
      </c>
      <c r="L371" s="361">
        <v>15</v>
      </c>
      <c r="M371" s="361">
        <v>11.377245508982</v>
      </c>
      <c r="N371" s="361">
        <v>7.6923076923076597</v>
      </c>
      <c r="O371" s="364">
        <v>9.3793213302579801</v>
      </c>
      <c r="P371" s="365">
        <v>14.220183486238437</v>
      </c>
      <c r="Q371" s="365">
        <v>6.5789473684210398</v>
      </c>
      <c r="R371" s="365">
        <v>10</v>
      </c>
      <c r="S371" s="365">
        <v>3</v>
      </c>
      <c r="T371" s="365">
        <v>8.1249999999999662</v>
      </c>
      <c r="U371" s="365">
        <v>10.37037037037037</v>
      </c>
      <c r="V371" s="365">
        <v>7.3891625615763772</v>
      </c>
      <c r="W371" s="365">
        <v>4.5000000000000115</v>
      </c>
    </row>
    <row r="372" spans="1:23" ht="24.95" customHeight="1" x14ac:dyDescent="0.25">
      <c r="A372" s="395" t="s">
        <v>906</v>
      </c>
      <c r="B372" s="349" t="s">
        <v>662</v>
      </c>
      <c r="C372" s="341" t="s">
        <v>131</v>
      </c>
      <c r="D372" s="346" t="s">
        <v>554</v>
      </c>
      <c r="E372" s="346" t="s">
        <v>293</v>
      </c>
      <c r="F372" s="360">
        <v>13.6973086696007</v>
      </c>
      <c r="G372" s="361">
        <v>16.336633663366399</v>
      </c>
      <c r="H372" s="361">
        <v>20.4225352112677</v>
      </c>
      <c r="I372" s="361">
        <v>10.909090909090899</v>
      </c>
      <c r="J372" s="361">
        <v>10.2661596958175</v>
      </c>
      <c r="K372" s="361">
        <v>14.041095890410899</v>
      </c>
      <c r="L372" s="361">
        <v>15</v>
      </c>
      <c r="M372" s="361">
        <v>5.9880239520957899</v>
      </c>
      <c r="N372" s="361">
        <v>10.931174089068801</v>
      </c>
      <c r="O372" s="364">
        <v>6.727572495635707</v>
      </c>
      <c r="P372" s="365">
        <v>8.7155963302751722</v>
      </c>
      <c r="Q372" s="365">
        <v>5.2631578947368318</v>
      </c>
      <c r="R372" s="365">
        <v>7.7777777777777555</v>
      </c>
      <c r="S372" s="365">
        <v>2.5</v>
      </c>
      <c r="T372" s="365">
        <v>5.937499999999976</v>
      </c>
      <c r="U372" s="365">
        <v>13.333333333333334</v>
      </c>
      <c r="V372" s="365">
        <v>1.9704433497537002</v>
      </c>
      <c r="W372" s="365">
        <v>5.5000000000000142</v>
      </c>
    </row>
    <row r="373" spans="1:23" ht="24.95" customHeight="1" x14ac:dyDescent="0.25">
      <c r="A373" s="395" t="s">
        <v>907</v>
      </c>
      <c r="B373" s="349" t="s">
        <v>663</v>
      </c>
      <c r="C373" s="341" t="s">
        <v>131</v>
      </c>
      <c r="D373" s="346" t="s">
        <v>554</v>
      </c>
      <c r="E373" s="346" t="s">
        <v>293</v>
      </c>
      <c r="F373" s="360">
        <v>4.8336106855650298</v>
      </c>
      <c r="G373" s="361">
        <v>4.7029702970297196</v>
      </c>
      <c r="H373" s="361">
        <v>5.6338028169014196</v>
      </c>
      <c r="I373" s="361">
        <v>6.0606060606060801</v>
      </c>
      <c r="J373" s="361">
        <v>4.5627376425855699</v>
      </c>
      <c r="K373" s="361">
        <v>5.1369863013698396</v>
      </c>
      <c r="L373" s="361">
        <v>2.5</v>
      </c>
      <c r="M373" s="361">
        <v>3.59281437125748</v>
      </c>
      <c r="N373" s="361">
        <v>6.8825910931173793</v>
      </c>
      <c r="O373" s="364">
        <v>4.9929612960818481</v>
      </c>
      <c r="P373" s="365">
        <v>8.0275229357797659</v>
      </c>
      <c r="Q373" s="365">
        <v>1.9736842105263115</v>
      </c>
      <c r="R373" s="365">
        <v>6.6666666666666474</v>
      </c>
      <c r="S373" s="365">
        <v>1.5</v>
      </c>
      <c r="T373" s="365">
        <v>3.4374999999999871</v>
      </c>
      <c r="U373" s="365">
        <v>3.7037037037037051</v>
      </c>
      <c r="V373" s="365">
        <v>5.9113300492611014</v>
      </c>
      <c r="W373" s="365">
        <v>2.0000000000000049</v>
      </c>
    </row>
    <row r="374" spans="1:23" ht="50.1" customHeight="1" x14ac:dyDescent="0.25">
      <c r="A374" s="395" t="s">
        <v>908</v>
      </c>
      <c r="B374" s="346" t="s">
        <v>665</v>
      </c>
      <c r="C374" s="346" t="s">
        <v>131</v>
      </c>
      <c r="D374" s="346" t="s">
        <v>554</v>
      </c>
      <c r="E374" s="346" t="s">
        <v>293</v>
      </c>
      <c r="F374" s="360">
        <v>93.506130762417897</v>
      </c>
      <c r="G374" s="361">
        <v>96.782178217821794</v>
      </c>
      <c r="H374" s="361">
        <v>96.478873239436595</v>
      </c>
      <c r="I374" s="361">
        <v>90.303030303030397</v>
      </c>
      <c r="J374" s="361">
        <v>94.296577946768096</v>
      </c>
      <c r="K374" s="361">
        <v>96.575342465753394</v>
      </c>
      <c r="L374" s="361">
        <v>90.000000000000099</v>
      </c>
      <c r="M374" s="361">
        <v>89.221556886227503</v>
      </c>
      <c r="N374" s="361">
        <v>80.161943319838002</v>
      </c>
      <c r="O374" s="364">
        <v>91.354578940472678</v>
      </c>
      <c r="P374" s="384">
        <v>91.743119266054961</v>
      </c>
      <c r="Q374" s="384">
        <v>94.73684210526315</v>
      </c>
      <c r="R374" s="384">
        <v>87.777777777777757</v>
      </c>
      <c r="S374" s="384">
        <v>95.5</v>
      </c>
      <c r="T374" s="384">
        <v>93.124999999999986</v>
      </c>
      <c r="U374" s="384">
        <v>88.888888888888999</v>
      </c>
      <c r="V374" s="384">
        <v>87.192118226600996</v>
      </c>
      <c r="W374" s="384">
        <v>92.000000000000057</v>
      </c>
    </row>
    <row r="375" spans="1:23" ht="24.95" customHeight="1" x14ac:dyDescent="0.25">
      <c r="A375" s="395" t="s">
        <v>909</v>
      </c>
      <c r="B375" s="391" t="s">
        <v>667</v>
      </c>
      <c r="C375" s="341" t="s">
        <v>131</v>
      </c>
      <c r="D375" s="346" t="s">
        <v>554</v>
      </c>
      <c r="E375" s="346" t="s">
        <v>293</v>
      </c>
      <c r="F375" s="360">
        <v>92.005384184053</v>
      </c>
      <c r="G375" s="361">
        <v>96.039603960396093</v>
      </c>
      <c r="H375" s="361">
        <v>92.957746478873204</v>
      </c>
      <c r="I375" s="361">
        <v>89.090909090909193</v>
      </c>
      <c r="J375" s="361">
        <v>93.536121673003805</v>
      </c>
      <c r="K375" s="361">
        <v>94.520547945205394</v>
      </c>
      <c r="L375" s="361">
        <v>89.166666666666799</v>
      </c>
      <c r="M375" s="361">
        <v>88.023952095808298</v>
      </c>
      <c r="N375" s="361">
        <v>77.327935222671996</v>
      </c>
      <c r="O375" s="364">
        <v>88.841051074057503</v>
      </c>
      <c r="P375" s="365">
        <v>88.073394495412714</v>
      </c>
      <c r="Q375" s="365">
        <v>92.763157894736821</v>
      </c>
      <c r="R375" s="365">
        <v>84.444444444444429</v>
      </c>
      <c r="S375" s="365">
        <v>95.5</v>
      </c>
      <c r="T375" s="365">
        <v>90.624999999999986</v>
      </c>
      <c r="U375" s="365">
        <v>87.407407407407533</v>
      </c>
      <c r="V375" s="365">
        <v>85.221674876847302</v>
      </c>
      <c r="W375" s="365">
        <v>90.000000000000071</v>
      </c>
    </row>
    <row r="376" spans="1:23" ht="24.95" customHeight="1" x14ac:dyDescent="0.25">
      <c r="A376" s="395" t="s">
        <v>910</v>
      </c>
      <c r="B376" s="349" t="s">
        <v>660</v>
      </c>
      <c r="C376" s="341" t="s">
        <v>131</v>
      </c>
      <c r="D376" s="346" t="s">
        <v>554</v>
      </c>
      <c r="E376" s="346" t="s">
        <v>293</v>
      </c>
      <c r="F376" s="360">
        <v>8.5502405150083405</v>
      </c>
      <c r="G376" s="361">
        <v>8.41584158415845</v>
      </c>
      <c r="H376" s="361">
        <v>15.492957746478901</v>
      </c>
      <c r="I376" s="361">
        <v>8.4848484848485093</v>
      </c>
      <c r="J376" s="361">
        <v>4.9429657794677002</v>
      </c>
      <c r="K376" s="361">
        <v>7.1917808219177797</v>
      </c>
      <c r="L376" s="361">
        <v>7.5</v>
      </c>
      <c r="M376" s="361">
        <v>7.7844311377245301</v>
      </c>
      <c r="N376" s="361">
        <v>9.3117408906882204</v>
      </c>
      <c r="O376" s="364">
        <v>10.224658040122923</v>
      </c>
      <c r="P376" s="365">
        <v>16.972477064220083</v>
      </c>
      <c r="Q376" s="365">
        <v>7.8947368421052486</v>
      </c>
      <c r="R376" s="365">
        <v>11.666666666666638</v>
      </c>
      <c r="S376" s="365">
        <v>5</v>
      </c>
      <c r="T376" s="365">
        <v>6.8749999999999716</v>
      </c>
      <c r="U376" s="365">
        <v>10.37037037037037</v>
      </c>
      <c r="V376" s="365">
        <v>5.9113300492611014</v>
      </c>
      <c r="W376" s="365">
        <v>6.000000000000016</v>
      </c>
    </row>
    <row r="377" spans="1:23" ht="24.95" customHeight="1" x14ac:dyDescent="0.25">
      <c r="A377" s="395" t="s">
        <v>911</v>
      </c>
      <c r="B377" s="349" t="s">
        <v>662</v>
      </c>
      <c r="C377" s="341" t="s">
        <v>131</v>
      </c>
      <c r="D377" s="346" t="s">
        <v>554</v>
      </c>
      <c r="E377" s="346" t="s">
        <v>293</v>
      </c>
      <c r="F377" s="360">
        <v>33.182581767958403</v>
      </c>
      <c r="G377" s="361">
        <v>32.673267326732798</v>
      </c>
      <c r="H377" s="361">
        <v>38.732394366197298</v>
      </c>
      <c r="I377" s="361">
        <v>41.212121212121403</v>
      </c>
      <c r="J377" s="361">
        <v>26.996197718631297</v>
      </c>
      <c r="K377" s="361">
        <v>34.9315068493149</v>
      </c>
      <c r="L377" s="361">
        <v>32.5</v>
      </c>
      <c r="M377" s="361">
        <v>23.952095808383199</v>
      </c>
      <c r="N377" s="361">
        <v>30.364372469635505</v>
      </c>
      <c r="O377" s="364">
        <v>28.135355981460425</v>
      </c>
      <c r="P377" s="365">
        <v>29.357798165137446</v>
      </c>
      <c r="Q377" s="365">
        <v>28.289473684210453</v>
      </c>
      <c r="R377" s="365">
        <v>27.222222222222136</v>
      </c>
      <c r="S377" s="365">
        <v>30.999999999999893</v>
      </c>
      <c r="T377" s="365">
        <v>25.624999999999925</v>
      </c>
      <c r="U377" s="365">
        <v>34.814814814814845</v>
      </c>
      <c r="V377" s="365">
        <v>27.093596059113402</v>
      </c>
      <c r="W377" s="365">
        <v>21.50000000000005</v>
      </c>
    </row>
    <row r="378" spans="1:23" ht="50.1" customHeight="1" x14ac:dyDescent="0.25">
      <c r="A378" s="295" t="s">
        <v>913</v>
      </c>
      <c r="B378" s="295" t="s">
        <v>498</v>
      </c>
      <c r="C378" s="295" t="s">
        <v>60</v>
      </c>
      <c r="D378" s="295" t="s">
        <v>61</v>
      </c>
      <c r="E378" s="295" t="s">
        <v>62</v>
      </c>
      <c r="F378" s="308">
        <v>10436543</v>
      </c>
      <c r="G378" s="320" t="s">
        <v>135</v>
      </c>
      <c r="H378" s="320" t="s">
        <v>135</v>
      </c>
      <c r="I378" s="320" t="s">
        <v>135</v>
      </c>
      <c r="J378" s="320" t="s">
        <v>135</v>
      </c>
      <c r="K378" s="320" t="s">
        <v>135</v>
      </c>
      <c r="L378" s="320" t="s">
        <v>135</v>
      </c>
      <c r="M378" s="320" t="s">
        <v>135</v>
      </c>
      <c r="N378" s="320" t="s">
        <v>135</v>
      </c>
      <c r="O378" s="309">
        <v>9986634</v>
      </c>
      <c r="P378" s="320" t="s">
        <v>135</v>
      </c>
      <c r="Q378" s="320" t="s">
        <v>135</v>
      </c>
      <c r="R378" s="320" t="s">
        <v>135</v>
      </c>
      <c r="S378" s="320" t="s">
        <v>135</v>
      </c>
      <c r="T378" s="320" t="s">
        <v>135</v>
      </c>
      <c r="U378" s="320" t="s">
        <v>135</v>
      </c>
      <c r="V378" s="320" t="s">
        <v>135</v>
      </c>
      <c r="W378" s="320" t="s">
        <v>135</v>
      </c>
    </row>
    <row r="379" spans="1:23" ht="75" customHeight="1" x14ac:dyDescent="0.25">
      <c r="A379" s="293" t="s">
        <v>658</v>
      </c>
      <c r="B379" s="293" t="s">
        <v>297</v>
      </c>
      <c r="C379" s="293" t="s">
        <v>60</v>
      </c>
      <c r="D379" s="293" t="s">
        <v>127</v>
      </c>
      <c r="E379" s="293" t="s">
        <v>72</v>
      </c>
      <c r="F379" s="297">
        <f>F378/Справочно!D5*1000</f>
        <v>90.134920620320884</v>
      </c>
      <c r="G379" s="293" t="s">
        <v>135</v>
      </c>
      <c r="H379" s="293" t="s">
        <v>135</v>
      </c>
      <c r="I379" s="293" t="s">
        <v>135</v>
      </c>
      <c r="J379" s="293" t="s">
        <v>135</v>
      </c>
      <c r="K379" s="293" t="s">
        <v>135</v>
      </c>
      <c r="L379" s="293" t="s">
        <v>135</v>
      </c>
      <c r="M379" s="293" t="s">
        <v>135</v>
      </c>
      <c r="N379" s="293" t="s">
        <v>135</v>
      </c>
      <c r="O379" s="297">
        <f>O378/Справочно!M5*1000</f>
        <v>85.811882770021455</v>
      </c>
      <c r="P379" s="320" t="s">
        <v>135</v>
      </c>
      <c r="Q379" s="320" t="s">
        <v>135</v>
      </c>
      <c r="R379" s="320" t="s">
        <v>135</v>
      </c>
      <c r="S379" s="320" t="s">
        <v>135</v>
      </c>
      <c r="T379" s="320" t="s">
        <v>135</v>
      </c>
      <c r="U379" s="320" t="s">
        <v>135</v>
      </c>
      <c r="V379" s="320" t="s">
        <v>135</v>
      </c>
      <c r="W379" s="320" t="s">
        <v>135</v>
      </c>
    </row>
    <row r="380" spans="1:23" ht="50.1" customHeight="1" x14ac:dyDescent="0.25">
      <c r="A380" s="293" t="s">
        <v>664</v>
      </c>
      <c r="B380" s="294" t="s">
        <v>668</v>
      </c>
      <c r="C380" s="295" t="s">
        <v>131</v>
      </c>
      <c r="D380" s="295" t="s">
        <v>61</v>
      </c>
      <c r="E380" s="295" t="s">
        <v>62</v>
      </c>
      <c r="F380" s="308">
        <v>5382538</v>
      </c>
      <c r="G380" s="303">
        <v>3324228</v>
      </c>
      <c r="H380" s="303">
        <v>284583</v>
      </c>
      <c r="I380" s="303">
        <v>211149</v>
      </c>
      <c r="J380" s="303">
        <v>67299</v>
      </c>
      <c r="K380" s="303">
        <v>628527</v>
      </c>
      <c r="L380" s="303">
        <v>286074</v>
      </c>
      <c r="M380" s="303">
        <v>357630</v>
      </c>
      <c r="N380" s="303">
        <v>223048</v>
      </c>
      <c r="O380" s="309">
        <v>5212447</v>
      </c>
      <c r="P380" s="310">
        <v>3333662</v>
      </c>
      <c r="Q380" s="310">
        <v>253073</v>
      </c>
      <c r="R380" s="310">
        <v>198949</v>
      </c>
      <c r="S380" s="310">
        <v>82624</v>
      </c>
      <c r="T380" s="310">
        <v>601912</v>
      </c>
      <c r="U380" s="310">
        <v>250035</v>
      </c>
      <c r="V380" s="310">
        <v>317956</v>
      </c>
      <c r="W380" s="310">
        <v>174236</v>
      </c>
    </row>
    <row r="381" spans="1:23" ht="75" customHeight="1" x14ac:dyDescent="0.25">
      <c r="A381" s="293" t="s">
        <v>666</v>
      </c>
      <c r="B381" s="293" t="s">
        <v>297</v>
      </c>
      <c r="C381" s="293" t="s">
        <v>131</v>
      </c>
      <c r="D381" s="293" t="s">
        <v>127</v>
      </c>
      <c r="E381" s="293" t="s">
        <v>72</v>
      </c>
      <c r="F381" s="297">
        <f>F380/Справочно!D5*1000</f>
        <v>46.486143483130455</v>
      </c>
      <c r="G381" s="306">
        <f>G380/Справочно!E5*1000</f>
        <v>103.74099833938406</v>
      </c>
      <c r="H381" s="306">
        <f>H380/Справочно!F5*1000</f>
        <v>25.242165414003338</v>
      </c>
      <c r="I381" s="306">
        <f>I380/Справочно!G5*1000</f>
        <v>16.061887891979623</v>
      </c>
      <c r="J381" s="306">
        <f>J380/Справочно!H5*1000</f>
        <v>9.2027195055563773</v>
      </c>
      <c r="K381" s="306">
        <f>K380/Справочно!I5*1000</f>
        <v>27.268843892336381</v>
      </c>
      <c r="L381" s="306">
        <f>L380/Справочно!J5*1000</f>
        <v>30.031401991364739</v>
      </c>
      <c r="M381" s="306">
        <f>M380/Справочно!K5*1000</f>
        <v>27.113681404577097</v>
      </c>
      <c r="N381" s="306">
        <f>N380/Справочно!L5*1000</f>
        <v>35.708630967961518</v>
      </c>
      <c r="O381" s="297">
        <f>O380/Справочно!M5*1000</f>
        <v>44.788853872981626</v>
      </c>
      <c r="P381" s="298">
        <f>P380/Справочно!N5*1000</f>
        <v>103.35913739511851</v>
      </c>
      <c r="Q381" s="298">
        <f>Q380/Справочно!O5*1000</f>
        <v>22.349494186082968</v>
      </c>
      <c r="R381" s="298">
        <f>R380/Справочно!P5*1000</f>
        <v>15.134880266101364</v>
      </c>
      <c r="S381" s="298">
        <f>S380/Справочно!Q5*1000</f>
        <v>11.352010989291816</v>
      </c>
      <c r="T381" s="298">
        <f>T380/Справочно!R5*1000</f>
        <v>25.898896235918535</v>
      </c>
      <c r="U381" s="298">
        <f>U380/Справочно!S5*1000</f>
        <v>26.15207562456273</v>
      </c>
      <c r="V381" s="298">
        <f>V380/Справочно!T5*1000</f>
        <v>23.925631855773791</v>
      </c>
      <c r="W381" s="298">
        <f>W380/Справочно!U5*1000</f>
        <v>27.712905899450295</v>
      </c>
    </row>
    <row r="382" spans="1:23" ht="99.95" customHeight="1" x14ac:dyDescent="0.25">
      <c r="A382" s="295" t="s">
        <v>914</v>
      </c>
      <c r="B382" s="295" t="s">
        <v>500</v>
      </c>
      <c r="C382" s="295" t="s">
        <v>60</v>
      </c>
      <c r="D382" s="295" t="s">
        <v>133</v>
      </c>
      <c r="E382" s="295" t="s">
        <v>62</v>
      </c>
      <c r="F382" s="308">
        <v>116315126</v>
      </c>
      <c r="G382" s="295" t="s">
        <v>135</v>
      </c>
      <c r="H382" s="295" t="s">
        <v>135</v>
      </c>
      <c r="I382" s="295" t="s">
        <v>135</v>
      </c>
      <c r="J382" s="295" t="s">
        <v>135</v>
      </c>
      <c r="K382" s="295" t="s">
        <v>135</v>
      </c>
      <c r="L382" s="295" t="s">
        <v>135</v>
      </c>
      <c r="M382" s="295" t="s">
        <v>135</v>
      </c>
      <c r="N382" s="295" t="s">
        <v>135</v>
      </c>
      <c r="O382" s="309">
        <v>124227611</v>
      </c>
      <c r="P382" s="295" t="s">
        <v>135</v>
      </c>
      <c r="Q382" s="295" t="s">
        <v>135</v>
      </c>
      <c r="R382" s="295" t="s">
        <v>135</v>
      </c>
      <c r="S382" s="295" t="s">
        <v>135</v>
      </c>
      <c r="T382" s="295" t="s">
        <v>135</v>
      </c>
      <c r="U382" s="295" t="s">
        <v>135</v>
      </c>
      <c r="V382" s="295" t="s">
        <v>135</v>
      </c>
      <c r="W382" s="295" t="s">
        <v>135</v>
      </c>
    </row>
    <row r="383" spans="1:23" ht="50.1" customHeight="1" x14ac:dyDescent="0.25">
      <c r="A383" s="293" t="s">
        <v>915</v>
      </c>
      <c r="B383" s="296" t="s">
        <v>501</v>
      </c>
      <c r="C383" s="293" t="s">
        <v>60</v>
      </c>
      <c r="D383" s="293" t="s">
        <v>133</v>
      </c>
      <c r="E383" s="293" t="s">
        <v>62</v>
      </c>
      <c r="F383" s="317">
        <v>30383210</v>
      </c>
      <c r="G383" s="296" t="s">
        <v>135</v>
      </c>
      <c r="H383" s="296" t="s">
        <v>135</v>
      </c>
      <c r="I383" s="296" t="s">
        <v>135</v>
      </c>
      <c r="J383" s="296" t="s">
        <v>135</v>
      </c>
      <c r="K383" s="296" t="s">
        <v>135</v>
      </c>
      <c r="L383" s="296" t="s">
        <v>135</v>
      </c>
      <c r="M383" s="296" t="s">
        <v>135</v>
      </c>
      <c r="N383" s="296" t="s">
        <v>135</v>
      </c>
      <c r="O383" s="321">
        <v>35745803</v>
      </c>
      <c r="P383" s="296" t="s">
        <v>135</v>
      </c>
      <c r="Q383" s="296" t="s">
        <v>135</v>
      </c>
      <c r="R383" s="296" t="s">
        <v>135</v>
      </c>
      <c r="S383" s="296" t="s">
        <v>135</v>
      </c>
      <c r="T383" s="296" t="s">
        <v>135</v>
      </c>
      <c r="U383" s="296" t="s">
        <v>135</v>
      </c>
      <c r="V383" s="296" t="s">
        <v>135</v>
      </c>
      <c r="W383" s="296" t="s">
        <v>135</v>
      </c>
    </row>
    <row r="384" spans="1:23" ht="24.95" customHeight="1" x14ac:dyDescent="0.25">
      <c r="A384" s="293" t="s">
        <v>916</v>
      </c>
      <c r="B384" s="296" t="s">
        <v>502</v>
      </c>
      <c r="C384" s="293" t="s">
        <v>60</v>
      </c>
      <c r="D384" s="293" t="s">
        <v>133</v>
      </c>
      <c r="E384" s="293" t="s">
        <v>62</v>
      </c>
      <c r="F384" s="317">
        <v>37270258</v>
      </c>
      <c r="G384" s="296" t="s">
        <v>135</v>
      </c>
      <c r="H384" s="296" t="s">
        <v>135</v>
      </c>
      <c r="I384" s="296" t="s">
        <v>135</v>
      </c>
      <c r="J384" s="296" t="s">
        <v>135</v>
      </c>
      <c r="K384" s="296" t="s">
        <v>135</v>
      </c>
      <c r="L384" s="296" t="s">
        <v>135</v>
      </c>
      <c r="M384" s="296" t="s">
        <v>135</v>
      </c>
      <c r="N384" s="296" t="s">
        <v>135</v>
      </c>
      <c r="O384" s="321">
        <v>39000256</v>
      </c>
      <c r="P384" s="296" t="s">
        <v>135</v>
      </c>
      <c r="Q384" s="296" t="s">
        <v>135</v>
      </c>
      <c r="R384" s="296" t="s">
        <v>135</v>
      </c>
      <c r="S384" s="296" t="s">
        <v>135</v>
      </c>
      <c r="T384" s="296" t="s">
        <v>135</v>
      </c>
      <c r="U384" s="296" t="s">
        <v>135</v>
      </c>
      <c r="V384" s="296" t="s">
        <v>135</v>
      </c>
      <c r="W384" s="296" t="s">
        <v>135</v>
      </c>
    </row>
    <row r="385" spans="1:23" ht="50.1" customHeight="1" x14ac:dyDescent="0.25">
      <c r="A385" s="293" t="s">
        <v>917</v>
      </c>
      <c r="B385" s="296" t="s">
        <v>503</v>
      </c>
      <c r="C385" s="293" t="s">
        <v>60</v>
      </c>
      <c r="D385" s="293" t="s">
        <v>133</v>
      </c>
      <c r="E385" s="293" t="s">
        <v>62</v>
      </c>
      <c r="F385" s="317">
        <v>5475560</v>
      </c>
      <c r="G385" s="296" t="s">
        <v>135</v>
      </c>
      <c r="H385" s="296" t="s">
        <v>135</v>
      </c>
      <c r="I385" s="296" t="s">
        <v>135</v>
      </c>
      <c r="J385" s="296" t="s">
        <v>135</v>
      </c>
      <c r="K385" s="296" t="s">
        <v>135</v>
      </c>
      <c r="L385" s="296" t="s">
        <v>135</v>
      </c>
      <c r="M385" s="296" t="s">
        <v>135</v>
      </c>
      <c r="N385" s="296" t="s">
        <v>135</v>
      </c>
      <c r="O385" s="321">
        <v>6053371</v>
      </c>
      <c r="P385" s="296" t="s">
        <v>135</v>
      </c>
      <c r="Q385" s="296" t="s">
        <v>135</v>
      </c>
      <c r="R385" s="296" t="s">
        <v>135</v>
      </c>
      <c r="S385" s="296" t="s">
        <v>135</v>
      </c>
      <c r="T385" s="296" t="s">
        <v>135</v>
      </c>
      <c r="U385" s="296" t="s">
        <v>135</v>
      </c>
      <c r="V385" s="296" t="s">
        <v>135</v>
      </c>
      <c r="W385" s="296" t="s">
        <v>135</v>
      </c>
    </row>
    <row r="386" spans="1:23" ht="50.1" customHeight="1" x14ac:dyDescent="0.25">
      <c r="A386" s="293" t="s">
        <v>918</v>
      </c>
      <c r="B386" s="296" t="s">
        <v>504</v>
      </c>
      <c r="C386" s="293" t="s">
        <v>60</v>
      </c>
      <c r="D386" s="293" t="s">
        <v>133</v>
      </c>
      <c r="E386" s="293" t="s">
        <v>62</v>
      </c>
      <c r="F386" s="317">
        <v>31141</v>
      </c>
      <c r="G386" s="296" t="s">
        <v>135</v>
      </c>
      <c r="H386" s="296" t="s">
        <v>135</v>
      </c>
      <c r="I386" s="296" t="s">
        <v>135</v>
      </c>
      <c r="J386" s="296" t="s">
        <v>135</v>
      </c>
      <c r="K386" s="296" t="s">
        <v>135</v>
      </c>
      <c r="L386" s="296" t="s">
        <v>135</v>
      </c>
      <c r="M386" s="296" t="s">
        <v>135</v>
      </c>
      <c r="N386" s="296" t="s">
        <v>135</v>
      </c>
      <c r="O386" s="317">
        <v>30050</v>
      </c>
      <c r="P386" s="296" t="s">
        <v>135</v>
      </c>
      <c r="Q386" s="296" t="s">
        <v>135</v>
      </c>
      <c r="R386" s="296" t="s">
        <v>135</v>
      </c>
      <c r="S386" s="296" t="s">
        <v>135</v>
      </c>
      <c r="T386" s="296" t="s">
        <v>135</v>
      </c>
      <c r="U386" s="296" t="s">
        <v>135</v>
      </c>
      <c r="V386" s="296" t="s">
        <v>135</v>
      </c>
      <c r="W386" s="296" t="s">
        <v>135</v>
      </c>
    </row>
    <row r="387" spans="1:23" ht="24.95" customHeight="1" x14ac:dyDescent="0.25">
      <c r="A387" s="293" t="s">
        <v>919</v>
      </c>
      <c r="B387" s="296" t="s">
        <v>505</v>
      </c>
      <c r="C387" s="293" t="s">
        <v>60</v>
      </c>
      <c r="D387" s="293" t="s">
        <v>133</v>
      </c>
      <c r="E387" s="293" t="s">
        <v>62</v>
      </c>
      <c r="F387" s="317">
        <v>5286647</v>
      </c>
      <c r="G387" s="296" t="s">
        <v>135</v>
      </c>
      <c r="H387" s="296" t="s">
        <v>135</v>
      </c>
      <c r="I387" s="296" t="s">
        <v>135</v>
      </c>
      <c r="J387" s="296" t="s">
        <v>135</v>
      </c>
      <c r="K387" s="296" t="s">
        <v>135</v>
      </c>
      <c r="L387" s="296" t="s">
        <v>135</v>
      </c>
      <c r="M387" s="296" t="s">
        <v>135</v>
      </c>
      <c r="N387" s="296" t="s">
        <v>135</v>
      </c>
      <c r="O387" s="321">
        <v>5848105</v>
      </c>
      <c r="P387" s="296" t="s">
        <v>135</v>
      </c>
      <c r="Q387" s="296" t="s">
        <v>135</v>
      </c>
      <c r="R387" s="296" t="s">
        <v>135</v>
      </c>
      <c r="S387" s="296" t="s">
        <v>135</v>
      </c>
      <c r="T387" s="296" t="s">
        <v>135</v>
      </c>
      <c r="U387" s="296" t="s">
        <v>135</v>
      </c>
      <c r="V387" s="296" t="s">
        <v>135</v>
      </c>
      <c r="W387" s="296" t="s">
        <v>135</v>
      </c>
    </row>
    <row r="388" spans="1:23" ht="24.95" customHeight="1" x14ac:dyDescent="0.25">
      <c r="A388" s="293" t="s">
        <v>920</v>
      </c>
      <c r="B388" s="296" t="s">
        <v>506</v>
      </c>
      <c r="C388" s="293" t="s">
        <v>60</v>
      </c>
      <c r="D388" s="293" t="s">
        <v>133</v>
      </c>
      <c r="E388" s="293" t="s">
        <v>62</v>
      </c>
      <c r="F388" s="317">
        <v>2</v>
      </c>
      <c r="G388" s="296" t="s">
        <v>135</v>
      </c>
      <c r="H388" s="296" t="s">
        <v>135</v>
      </c>
      <c r="I388" s="296" t="s">
        <v>135</v>
      </c>
      <c r="J388" s="296" t="s">
        <v>135</v>
      </c>
      <c r="K388" s="296" t="s">
        <v>135</v>
      </c>
      <c r="L388" s="296" t="s">
        <v>135</v>
      </c>
      <c r="M388" s="296" t="s">
        <v>135</v>
      </c>
      <c r="N388" s="296" t="s">
        <v>135</v>
      </c>
      <c r="O388" s="317">
        <v>5</v>
      </c>
      <c r="P388" s="296" t="s">
        <v>135</v>
      </c>
      <c r="Q388" s="296" t="s">
        <v>135</v>
      </c>
      <c r="R388" s="296" t="s">
        <v>135</v>
      </c>
      <c r="S388" s="296" t="s">
        <v>135</v>
      </c>
      <c r="T388" s="296" t="s">
        <v>135</v>
      </c>
      <c r="U388" s="296" t="s">
        <v>135</v>
      </c>
      <c r="V388" s="296" t="s">
        <v>135</v>
      </c>
      <c r="W388" s="296" t="s">
        <v>135</v>
      </c>
    </row>
    <row r="389" spans="1:23" ht="24.95" customHeight="1" x14ac:dyDescent="0.25">
      <c r="A389" s="293" t="s">
        <v>921</v>
      </c>
      <c r="B389" s="296" t="s">
        <v>507</v>
      </c>
      <c r="C389" s="293" t="s">
        <v>60</v>
      </c>
      <c r="D389" s="293" t="s">
        <v>133</v>
      </c>
      <c r="E389" s="293" t="s">
        <v>62</v>
      </c>
      <c r="F389" s="317">
        <v>37868308</v>
      </c>
      <c r="G389" s="296" t="s">
        <v>135</v>
      </c>
      <c r="H389" s="296" t="s">
        <v>135</v>
      </c>
      <c r="I389" s="296" t="s">
        <v>135</v>
      </c>
      <c r="J389" s="296" t="s">
        <v>135</v>
      </c>
      <c r="K389" s="296" t="s">
        <v>135</v>
      </c>
      <c r="L389" s="296" t="s">
        <v>135</v>
      </c>
      <c r="M389" s="296" t="s">
        <v>135</v>
      </c>
      <c r="N389" s="296" t="s">
        <v>135</v>
      </c>
      <c r="O389" s="321">
        <v>37550021</v>
      </c>
      <c r="P389" s="296" t="s">
        <v>135</v>
      </c>
      <c r="Q389" s="296" t="s">
        <v>135</v>
      </c>
      <c r="R389" s="296" t="s">
        <v>135</v>
      </c>
      <c r="S389" s="296" t="s">
        <v>135</v>
      </c>
      <c r="T389" s="296" t="s">
        <v>135</v>
      </c>
      <c r="U389" s="296" t="s">
        <v>135</v>
      </c>
      <c r="V389" s="296" t="s">
        <v>135</v>
      </c>
      <c r="W389" s="296" t="s">
        <v>135</v>
      </c>
    </row>
    <row r="390" spans="1:23" ht="99.95" customHeight="1" x14ac:dyDescent="0.25">
      <c r="A390" s="293" t="s">
        <v>922</v>
      </c>
      <c r="B390" s="294" t="s">
        <v>669</v>
      </c>
      <c r="C390" s="295" t="s">
        <v>131</v>
      </c>
      <c r="D390" s="295" t="s">
        <v>61</v>
      </c>
      <c r="E390" s="295" t="s">
        <v>62</v>
      </c>
      <c r="F390" s="308">
        <v>169545782</v>
      </c>
      <c r="G390" s="303">
        <v>95633434</v>
      </c>
      <c r="H390" s="303">
        <v>13225539</v>
      </c>
      <c r="I390" s="303">
        <v>9665932</v>
      </c>
      <c r="J390" s="303">
        <v>2556726</v>
      </c>
      <c r="K390" s="303">
        <v>20447087</v>
      </c>
      <c r="L390" s="303">
        <v>9685195</v>
      </c>
      <c r="M390" s="303">
        <v>12839198</v>
      </c>
      <c r="N390" s="303">
        <v>5492671</v>
      </c>
      <c r="O390" s="309">
        <v>202603294</v>
      </c>
      <c r="P390" s="310">
        <v>118309573</v>
      </c>
      <c r="Q390" s="310">
        <v>16664582</v>
      </c>
      <c r="R390" s="310">
        <v>11067272</v>
      </c>
      <c r="S390" s="310">
        <v>2730764</v>
      </c>
      <c r="T390" s="310">
        <v>22147817</v>
      </c>
      <c r="U390" s="310">
        <v>11632352</v>
      </c>
      <c r="V390" s="310">
        <v>13460546</v>
      </c>
      <c r="W390" s="310">
        <v>6590388</v>
      </c>
    </row>
    <row r="391" spans="1:23" ht="50.1" customHeight="1" x14ac:dyDescent="0.25">
      <c r="A391" s="293" t="s">
        <v>923</v>
      </c>
      <c r="B391" s="296" t="s">
        <v>501</v>
      </c>
      <c r="C391" s="293" t="s">
        <v>131</v>
      </c>
      <c r="D391" s="293" t="s">
        <v>133</v>
      </c>
      <c r="E391" s="293" t="s">
        <v>62</v>
      </c>
      <c r="F391" s="317">
        <v>50616821</v>
      </c>
      <c r="G391" s="305">
        <v>31279296</v>
      </c>
      <c r="H391" s="305">
        <v>4151859</v>
      </c>
      <c r="I391" s="305">
        <v>2103763</v>
      </c>
      <c r="J391" s="305">
        <v>298396</v>
      </c>
      <c r="K391" s="305">
        <v>4098598</v>
      </c>
      <c r="L391" s="305">
        <v>2792401</v>
      </c>
      <c r="M391" s="305">
        <v>4573606</v>
      </c>
      <c r="N391" s="305">
        <v>1318902</v>
      </c>
      <c r="O391" s="321">
        <v>72192098</v>
      </c>
      <c r="P391" s="322">
        <v>45984565</v>
      </c>
      <c r="Q391" s="322">
        <v>6495242</v>
      </c>
      <c r="R391" s="322">
        <v>3274865</v>
      </c>
      <c r="S391" s="305">
        <v>421676</v>
      </c>
      <c r="T391" s="322">
        <v>5034879</v>
      </c>
      <c r="U391" s="322">
        <v>3976463</v>
      </c>
      <c r="V391" s="322">
        <v>4926230</v>
      </c>
      <c r="W391" s="322">
        <v>2078178</v>
      </c>
    </row>
    <row r="392" spans="1:23" ht="24.95" customHeight="1" x14ac:dyDescent="0.25">
      <c r="A392" s="293" t="s">
        <v>924</v>
      </c>
      <c r="B392" s="296" t="s">
        <v>502</v>
      </c>
      <c r="C392" s="293" t="s">
        <v>131</v>
      </c>
      <c r="D392" s="293" t="s">
        <v>133</v>
      </c>
      <c r="E392" s="293" t="s">
        <v>62</v>
      </c>
      <c r="F392" s="317">
        <v>52653766</v>
      </c>
      <c r="G392" s="305">
        <v>34042590</v>
      </c>
      <c r="H392" s="305">
        <v>3161605</v>
      </c>
      <c r="I392" s="305">
        <v>2215790</v>
      </c>
      <c r="J392" s="305">
        <v>477485</v>
      </c>
      <c r="K392" s="305">
        <v>6489071</v>
      </c>
      <c r="L392" s="305">
        <v>2304504</v>
      </c>
      <c r="M392" s="305">
        <v>2719690</v>
      </c>
      <c r="N392" s="305">
        <v>1243031</v>
      </c>
      <c r="O392" s="321">
        <v>57839433</v>
      </c>
      <c r="P392" s="322">
        <v>36988711</v>
      </c>
      <c r="Q392" s="322">
        <v>3671662</v>
      </c>
      <c r="R392" s="322">
        <v>2349406</v>
      </c>
      <c r="S392" s="322">
        <v>561845</v>
      </c>
      <c r="T392" s="322">
        <v>7120315</v>
      </c>
      <c r="U392" s="322">
        <v>2799262</v>
      </c>
      <c r="V392" s="322">
        <v>2932069</v>
      </c>
      <c r="W392" s="322">
        <v>1416163</v>
      </c>
    </row>
    <row r="393" spans="1:23" ht="50.1" customHeight="1" x14ac:dyDescent="0.25">
      <c r="A393" s="293" t="s">
        <v>925</v>
      </c>
      <c r="B393" s="296" t="s">
        <v>503</v>
      </c>
      <c r="C393" s="293" t="s">
        <v>131</v>
      </c>
      <c r="D393" s="293" t="s">
        <v>133</v>
      </c>
      <c r="E393" s="293" t="s">
        <v>62</v>
      </c>
      <c r="F393" s="317">
        <v>10959203</v>
      </c>
      <c r="G393" s="305">
        <v>5584704</v>
      </c>
      <c r="H393" s="305">
        <v>955283</v>
      </c>
      <c r="I393" s="305">
        <v>973465</v>
      </c>
      <c r="J393" s="305">
        <v>204111</v>
      </c>
      <c r="K393" s="305">
        <v>1425698</v>
      </c>
      <c r="L393" s="305">
        <v>445493</v>
      </c>
      <c r="M393" s="305">
        <v>853511</v>
      </c>
      <c r="N393" s="305">
        <v>516938</v>
      </c>
      <c r="O393" s="321">
        <v>12703321</v>
      </c>
      <c r="P393" s="322">
        <v>6352930</v>
      </c>
      <c r="Q393" s="322">
        <v>1647643</v>
      </c>
      <c r="R393" s="322">
        <v>929708</v>
      </c>
      <c r="S393" s="305">
        <v>216348</v>
      </c>
      <c r="T393" s="322">
        <v>1818787</v>
      </c>
      <c r="U393" s="322">
        <v>488649</v>
      </c>
      <c r="V393" s="322">
        <v>751435</v>
      </c>
      <c r="W393" s="322">
        <v>497821</v>
      </c>
    </row>
    <row r="394" spans="1:23" ht="50.1" customHeight="1" x14ac:dyDescent="0.25">
      <c r="A394" s="293" t="s">
        <v>926</v>
      </c>
      <c r="B394" s="296" t="s">
        <v>504</v>
      </c>
      <c r="C394" s="293" t="s">
        <v>131</v>
      </c>
      <c r="D394" s="293" t="s">
        <v>133</v>
      </c>
      <c r="E394" s="293" t="s">
        <v>62</v>
      </c>
      <c r="F394" s="317">
        <v>32573</v>
      </c>
      <c r="G394" s="305">
        <v>21735</v>
      </c>
      <c r="H394" s="305">
        <v>2079</v>
      </c>
      <c r="I394" s="305">
        <v>2072</v>
      </c>
      <c r="J394" s="305">
        <v>708</v>
      </c>
      <c r="K394" s="305">
        <v>2817</v>
      </c>
      <c r="L394" s="305">
        <v>771</v>
      </c>
      <c r="M394" s="305">
        <v>1960</v>
      </c>
      <c r="N394" s="305">
        <v>431</v>
      </c>
      <c r="O394" s="317">
        <v>32847</v>
      </c>
      <c r="P394" s="305">
        <v>16537</v>
      </c>
      <c r="Q394" s="305">
        <v>2555</v>
      </c>
      <c r="R394" s="305">
        <v>2896</v>
      </c>
      <c r="S394" s="305">
        <v>785</v>
      </c>
      <c r="T394" s="305">
        <v>3868</v>
      </c>
      <c r="U394" s="305">
        <v>1481</v>
      </c>
      <c r="V394" s="305">
        <v>3437</v>
      </c>
      <c r="W394" s="305">
        <v>1288</v>
      </c>
    </row>
    <row r="395" spans="1:23" ht="24.95" customHeight="1" x14ac:dyDescent="0.25">
      <c r="A395" s="293" t="s">
        <v>927</v>
      </c>
      <c r="B395" s="296" t="s">
        <v>505</v>
      </c>
      <c r="C395" s="293" t="s">
        <v>131</v>
      </c>
      <c r="D395" s="293" t="s">
        <v>133</v>
      </c>
      <c r="E395" s="293" t="s">
        <v>62</v>
      </c>
      <c r="F395" s="317">
        <v>15505986</v>
      </c>
      <c r="G395" s="305">
        <v>12757014</v>
      </c>
      <c r="H395" s="305">
        <v>685937</v>
      </c>
      <c r="I395" s="305">
        <v>350649</v>
      </c>
      <c r="J395" s="305">
        <v>33756</v>
      </c>
      <c r="K395" s="305">
        <v>358754</v>
      </c>
      <c r="L395" s="305">
        <v>436687</v>
      </c>
      <c r="M395" s="305">
        <v>566605</v>
      </c>
      <c r="N395" s="305">
        <v>316584</v>
      </c>
      <c r="O395" s="321">
        <v>20139955</v>
      </c>
      <c r="P395" s="322">
        <v>16972292</v>
      </c>
      <c r="Q395" s="322">
        <v>703767</v>
      </c>
      <c r="R395" s="322">
        <v>440085</v>
      </c>
      <c r="S395" s="305">
        <v>42580</v>
      </c>
      <c r="T395" s="322">
        <v>373152</v>
      </c>
      <c r="U395" s="322">
        <v>652566</v>
      </c>
      <c r="V395" s="322">
        <v>429419</v>
      </c>
      <c r="W395" s="322">
        <v>526094</v>
      </c>
    </row>
    <row r="396" spans="1:23" ht="24.95" customHeight="1" x14ac:dyDescent="0.25">
      <c r="A396" s="293" t="s">
        <v>928</v>
      </c>
      <c r="B396" s="296" t="s">
        <v>506</v>
      </c>
      <c r="C396" s="293" t="s">
        <v>131</v>
      </c>
      <c r="D396" s="293" t="s">
        <v>133</v>
      </c>
      <c r="E396" s="293" t="s">
        <v>62</v>
      </c>
      <c r="F396" s="317">
        <v>12</v>
      </c>
      <c r="G396" s="305">
        <v>12</v>
      </c>
      <c r="H396" s="305">
        <v>0</v>
      </c>
      <c r="I396" s="305">
        <v>0</v>
      </c>
      <c r="J396" s="305">
        <v>0</v>
      </c>
      <c r="K396" s="305">
        <v>0</v>
      </c>
      <c r="L396" s="305">
        <v>0</v>
      </c>
      <c r="M396" s="305">
        <v>0</v>
      </c>
      <c r="N396" s="305">
        <v>0</v>
      </c>
      <c r="O396" s="317">
        <v>9</v>
      </c>
      <c r="P396" s="305">
        <v>9</v>
      </c>
      <c r="Q396" s="305">
        <v>0</v>
      </c>
      <c r="R396" s="305">
        <v>0</v>
      </c>
      <c r="S396" s="305">
        <v>0</v>
      </c>
      <c r="T396" s="305">
        <v>0</v>
      </c>
      <c r="U396" s="305">
        <v>0</v>
      </c>
      <c r="V396" s="305">
        <v>0</v>
      </c>
      <c r="W396" s="305">
        <v>0</v>
      </c>
    </row>
    <row r="397" spans="1:23" ht="24.95" customHeight="1" x14ac:dyDescent="0.25">
      <c r="A397" s="293" t="s">
        <v>929</v>
      </c>
      <c r="B397" s="296" t="s">
        <v>507</v>
      </c>
      <c r="C397" s="293" t="s">
        <v>131</v>
      </c>
      <c r="D397" s="293" t="s">
        <v>133</v>
      </c>
      <c r="E397" s="293" t="s">
        <v>62</v>
      </c>
      <c r="F397" s="317">
        <v>39777421</v>
      </c>
      <c r="G397" s="305">
        <v>11948083</v>
      </c>
      <c r="H397" s="305">
        <v>4268776</v>
      </c>
      <c r="I397" s="305">
        <v>4020193</v>
      </c>
      <c r="J397" s="305">
        <v>1542270</v>
      </c>
      <c r="K397" s="305">
        <v>8072149</v>
      </c>
      <c r="L397" s="305">
        <v>3705339</v>
      </c>
      <c r="M397" s="305">
        <v>4123826</v>
      </c>
      <c r="N397" s="305">
        <v>2096785</v>
      </c>
      <c r="O397" s="321">
        <v>39695631</v>
      </c>
      <c r="P397" s="322">
        <v>11994529</v>
      </c>
      <c r="Q397" s="305">
        <v>4143713</v>
      </c>
      <c r="R397" s="305">
        <v>4070312</v>
      </c>
      <c r="S397" s="305">
        <v>1487530</v>
      </c>
      <c r="T397" s="322">
        <v>7796816</v>
      </c>
      <c r="U397" s="305">
        <v>3713931</v>
      </c>
      <c r="V397" s="305">
        <v>4417956</v>
      </c>
      <c r="W397" s="305">
        <v>2070844</v>
      </c>
    </row>
    <row r="398" spans="1:23" ht="50.1" customHeight="1" x14ac:dyDescent="0.25">
      <c r="A398" s="293" t="s">
        <v>931</v>
      </c>
      <c r="B398" s="293" t="s">
        <v>509</v>
      </c>
      <c r="C398" s="293" t="s">
        <v>60</v>
      </c>
      <c r="D398" s="293" t="s">
        <v>134</v>
      </c>
      <c r="E398" s="293" t="s">
        <v>62</v>
      </c>
      <c r="F398" s="297">
        <v>1324.4468985843</v>
      </c>
      <c r="G398" s="306" t="s">
        <v>135</v>
      </c>
      <c r="H398" s="306" t="s">
        <v>135</v>
      </c>
      <c r="I398" s="306" t="s">
        <v>135</v>
      </c>
      <c r="J398" s="306" t="s">
        <v>135</v>
      </c>
      <c r="K398" s="306" t="s">
        <v>135</v>
      </c>
      <c r="L398" s="306" t="s">
        <v>135</v>
      </c>
      <c r="M398" s="306" t="s">
        <v>135</v>
      </c>
      <c r="N398" s="306" t="s">
        <v>135</v>
      </c>
      <c r="O398" s="297">
        <v>1099.114</v>
      </c>
      <c r="P398" s="306" t="s">
        <v>135</v>
      </c>
      <c r="Q398" s="306" t="s">
        <v>135</v>
      </c>
      <c r="R398" s="306" t="s">
        <v>135</v>
      </c>
      <c r="S398" s="306" t="s">
        <v>135</v>
      </c>
      <c r="T398" s="306" t="s">
        <v>135</v>
      </c>
      <c r="U398" s="306" t="s">
        <v>135</v>
      </c>
      <c r="V398" s="306" t="s">
        <v>135</v>
      </c>
      <c r="W398" s="306" t="s">
        <v>135</v>
      </c>
    </row>
    <row r="399" spans="1:23" ht="40.5" x14ac:dyDescent="0.25">
      <c r="A399" s="295" t="s">
        <v>932</v>
      </c>
      <c r="B399" s="295" t="s">
        <v>345</v>
      </c>
      <c r="C399" s="295" t="s">
        <v>60</v>
      </c>
      <c r="D399" s="295" t="s">
        <v>118</v>
      </c>
      <c r="E399" s="295" t="s">
        <v>72</v>
      </c>
      <c r="F399" s="297">
        <f>F398/Справочно!$D$14*100</f>
        <v>1.2381773912039946</v>
      </c>
      <c r="G399" s="306" t="s">
        <v>135</v>
      </c>
      <c r="H399" s="306" t="s">
        <v>135</v>
      </c>
      <c r="I399" s="306" t="s">
        <v>135</v>
      </c>
      <c r="J399" s="306" t="s">
        <v>135</v>
      </c>
      <c r="K399" s="306" t="s">
        <v>135</v>
      </c>
      <c r="L399" s="306" t="s">
        <v>135</v>
      </c>
      <c r="M399" s="306" t="s">
        <v>135</v>
      </c>
      <c r="N399" s="306" t="s">
        <v>135</v>
      </c>
      <c r="O399" s="297">
        <f>O398/Справочно!$M$14*100</f>
        <v>1.0061319495766201</v>
      </c>
      <c r="P399" s="306" t="s">
        <v>135</v>
      </c>
      <c r="Q399" s="306" t="s">
        <v>135</v>
      </c>
      <c r="R399" s="306" t="s">
        <v>135</v>
      </c>
      <c r="S399" s="306" t="s">
        <v>135</v>
      </c>
      <c r="T399" s="306" t="s">
        <v>135</v>
      </c>
      <c r="U399" s="306" t="s">
        <v>135</v>
      </c>
      <c r="V399" s="306" t="s">
        <v>135</v>
      </c>
      <c r="W399" s="306" t="s">
        <v>135</v>
      </c>
    </row>
    <row r="400" spans="1:23" ht="75" customHeight="1" x14ac:dyDescent="0.25">
      <c r="A400" s="295" t="s">
        <v>933</v>
      </c>
      <c r="B400" s="295" t="s">
        <v>511</v>
      </c>
      <c r="C400" s="295" t="s">
        <v>60</v>
      </c>
      <c r="D400" s="295" t="s">
        <v>134</v>
      </c>
      <c r="E400" s="295" t="s">
        <v>62</v>
      </c>
      <c r="F400" s="297">
        <v>1086.34861249807</v>
      </c>
      <c r="G400" s="306" t="s">
        <v>135</v>
      </c>
      <c r="H400" s="306" t="s">
        <v>135</v>
      </c>
      <c r="I400" s="306" t="s">
        <v>135</v>
      </c>
      <c r="J400" s="306" t="s">
        <v>135</v>
      </c>
      <c r="K400" s="306" t="s">
        <v>135</v>
      </c>
      <c r="L400" s="306" t="s">
        <v>135</v>
      </c>
      <c r="M400" s="306" t="s">
        <v>135</v>
      </c>
      <c r="N400" s="306" t="s">
        <v>135</v>
      </c>
      <c r="O400" s="297">
        <v>979.36699999999996</v>
      </c>
      <c r="P400" s="293" t="s">
        <v>135</v>
      </c>
      <c r="Q400" s="293" t="s">
        <v>135</v>
      </c>
      <c r="R400" s="293" t="s">
        <v>135</v>
      </c>
      <c r="S400" s="293" t="s">
        <v>135</v>
      </c>
      <c r="T400" s="293" t="s">
        <v>135</v>
      </c>
      <c r="U400" s="293" t="s">
        <v>135</v>
      </c>
      <c r="V400" s="293" t="s">
        <v>135</v>
      </c>
      <c r="W400" s="293" t="s">
        <v>135</v>
      </c>
    </row>
    <row r="401" spans="1:23" ht="50.1" customHeight="1" x14ac:dyDescent="0.25">
      <c r="A401" s="295" t="s">
        <v>934</v>
      </c>
      <c r="B401" s="295" t="s">
        <v>345</v>
      </c>
      <c r="C401" s="295" t="s">
        <v>60</v>
      </c>
      <c r="D401" s="295" t="s">
        <v>118</v>
      </c>
      <c r="E401" s="295" t="s">
        <v>72</v>
      </c>
      <c r="F401" s="297">
        <f>F400/Справочно!$D$14*100</f>
        <v>1.0155879351589765</v>
      </c>
      <c r="G401" s="306" t="s">
        <v>135</v>
      </c>
      <c r="H401" s="306" t="s">
        <v>135</v>
      </c>
      <c r="I401" s="306" t="s">
        <v>135</v>
      </c>
      <c r="J401" s="306" t="s">
        <v>135</v>
      </c>
      <c r="K401" s="306" t="s">
        <v>135</v>
      </c>
      <c r="L401" s="306" t="s">
        <v>135</v>
      </c>
      <c r="M401" s="306" t="s">
        <v>135</v>
      </c>
      <c r="N401" s="306" t="s">
        <v>135</v>
      </c>
      <c r="O401" s="297">
        <f>O400/Справочно!$M$14*100</f>
        <v>0.8965152195868723</v>
      </c>
      <c r="P401" s="293" t="s">
        <v>135</v>
      </c>
      <c r="Q401" s="293" t="s">
        <v>135</v>
      </c>
      <c r="R401" s="293" t="s">
        <v>135</v>
      </c>
      <c r="S401" s="293" t="s">
        <v>135</v>
      </c>
      <c r="T401" s="293" t="s">
        <v>135</v>
      </c>
      <c r="U401" s="293" t="s">
        <v>135</v>
      </c>
      <c r="V401" s="293" t="s">
        <v>135</v>
      </c>
      <c r="W401" s="293" t="s">
        <v>135</v>
      </c>
    </row>
    <row r="402" spans="1:23" ht="75" customHeight="1" x14ac:dyDescent="0.25">
      <c r="A402" s="395" t="s">
        <v>935</v>
      </c>
      <c r="B402" s="346" t="s">
        <v>670</v>
      </c>
      <c r="C402" s="346" t="s">
        <v>131</v>
      </c>
      <c r="D402" s="346" t="s">
        <v>554</v>
      </c>
      <c r="E402" s="346" t="s">
        <v>293</v>
      </c>
      <c r="F402" s="362">
        <v>21.2</v>
      </c>
      <c r="G402" s="363">
        <v>30.481283422459899</v>
      </c>
      <c r="H402" s="363">
        <v>16.6666666666667</v>
      </c>
      <c r="I402" s="363">
        <v>19.512195121951201</v>
      </c>
      <c r="J402" s="363">
        <v>11.1111111111111</v>
      </c>
      <c r="K402" s="363">
        <v>11.340206185567</v>
      </c>
      <c r="L402" s="363">
        <v>13.953488372093</v>
      </c>
      <c r="M402" s="363">
        <v>18.840579710144901</v>
      </c>
      <c r="N402" s="363">
        <v>19.047619047619001</v>
      </c>
      <c r="O402" s="342">
        <v>20.6214689265537</v>
      </c>
      <c r="P402" s="351">
        <v>15.773809523809501</v>
      </c>
      <c r="Q402" s="351">
        <v>26.829268292682901</v>
      </c>
      <c r="R402" s="351">
        <v>26.5625</v>
      </c>
      <c r="S402" s="351">
        <v>11.9047619047619</v>
      </c>
      <c r="T402" s="351">
        <v>19.760479041916199</v>
      </c>
      <c r="U402" s="351">
        <v>27.9569892473118</v>
      </c>
      <c r="V402" s="351">
        <v>20.6611570247934</v>
      </c>
      <c r="W402" s="351">
        <v>19.230769230769202</v>
      </c>
    </row>
    <row r="403" spans="1:23" ht="75" customHeight="1" x14ac:dyDescent="0.25">
      <c r="A403" s="395" t="s">
        <v>936</v>
      </c>
      <c r="B403" s="346" t="s">
        <v>671</v>
      </c>
      <c r="C403" s="341" t="s">
        <v>131</v>
      </c>
      <c r="D403" s="346" t="s">
        <v>554</v>
      </c>
      <c r="E403" s="346" t="s">
        <v>293</v>
      </c>
      <c r="F403" s="362">
        <v>42.7</v>
      </c>
      <c r="G403" s="363">
        <v>38.770053475935804</v>
      </c>
      <c r="H403" s="363">
        <v>44.871794871794897</v>
      </c>
      <c r="I403" s="363">
        <v>47.560975609756099</v>
      </c>
      <c r="J403" s="363">
        <v>38.8888888888889</v>
      </c>
      <c r="K403" s="363">
        <v>46.3917525773196</v>
      </c>
      <c r="L403" s="363">
        <v>32.558139534883701</v>
      </c>
      <c r="M403" s="363">
        <v>52.173913043478301</v>
      </c>
      <c r="N403" s="363">
        <v>35.714285714285701</v>
      </c>
      <c r="O403" s="342">
        <v>46.139359698681702</v>
      </c>
      <c r="P403" s="393">
        <v>36.904761904761898</v>
      </c>
      <c r="Q403" s="393">
        <v>56.097560975609802</v>
      </c>
      <c r="R403" s="393">
        <v>53.125</v>
      </c>
      <c r="S403" s="393">
        <v>64.285714285714306</v>
      </c>
      <c r="T403" s="393">
        <v>45.508982035928099</v>
      </c>
      <c r="U403" s="393">
        <v>45.161290322580598</v>
      </c>
      <c r="V403" s="393">
        <v>49.586776859504099</v>
      </c>
      <c r="W403" s="393">
        <v>46.153846153846203</v>
      </c>
    </row>
  </sheetData>
  <autoFilter ref="A3:W3"/>
  <mergeCells count="19">
    <mergeCell ref="A367:E367"/>
    <mergeCell ref="A319:E319"/>
    <mergeCell ref="A238:E238"/>
    <mergeCell ref="A83:E83"/>
    <mergeCell ref="B4:E4"/>
    <mergeCell ref="A5:E5"/>
    <mergeCell ref="A6:E6"/>
    <mergeCell ref="A15:E15"/>
    <mergeCell ref="A16:E16"/>
    <mergeCell ref="A119:E119"/>
    <mergeCell ref="A120:E120"/>
    <mergeCell ref="A1:W1"/>
    <mergeCell ref="A2:A3"/>
    <mergeCell ref="B2:B3"/>
    <mergeCell ref="C2:C3"/>
    <mergeCell ref="D2:D3"/>
    <mergeCell ref="E2:E3"/>
    <mergeCell ref="F2:N2"/>
    <mergeCell ref="O2:W2"/>
  </mergeCells>
  <pageMargins left="0.25" right="0.25" top="0.75" bottom="0.75" header="0.3" footer="0.3"/>
  <pageSetup paperSize="9" scale="2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W41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140625" customWidth="1"/>
    <col min="5" max="5" width="23.7109375" customWidth="1"/>
    <col min="6" max="23" width="27.42578125" customWidth="1"/>
    <col min="24" max="16384" width="9.140625" style="15" hidden="1"/>
  </cols>
  <sheetData>
    <row r="1" spans="1:23" ht="27" x14ac:dyDescent="0.35">
      <c r="A1" s="531" t="s">
        <v>1290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2"/>
    </row>
    <row r="2" spans="1:23" ht="125.25" customHeight="1" x14ac:dyDescent="0.25">
      <c r="A2" s="509" t="s">
        <v>49</v>
      </c>
      <c r="B2" s="507" t="s">
        <v>50</v>
      </c>
      <c r="C2" s="509" t="s">
        <v>51</v>
      </c>
      <c r="D2" s="509" t="s">
        <v>52</v>
      </c>
      <c r="E2" s="509" t="s">
        <v>53</v>
      </c>
      <c r="F2" s="511" t="s">
        <v>532</v>
      </c>
      <c r="G2" s="512"/>
      <c r="H2" s="512"/>
      <c r="I2" s="512"/>
      <c r="J2" s="512"/>
      <c r="K2" s="512"/>
      <c r="L2" s="512"/>
      <c r="M2" s="512"/>
      <c r="N2" s="513"/>
      <c r="O2" s="511" t="s">
        <v>531</v>
      </c>
      <c r="P2" s="512"/>
      <c r="Q2" s="512"/>
      <c r="R2" s="512"/>
      <c r="S2" s="512"/>
      <c r="T2" s="512"/>
      <c r="U2" s="512"/>
      <c r="V2" s="512"/>
      <c r="W2" s="513"/>
    </row>
    <row r="3" spans="1:23" ht="209.25" customHeight="1" x14ac:dyDescent="0.25">
      <c r="A3" s="510"/>
      <c r="B3" s="508"/>
      <c r="C3" s="510"/>
      <c r="D3" s="510"/>
      <c r="E3" s="510"/>
      <c r="F3" s="7" t="s">
        <v>54</v>
      </c>
      <c r="G3" s="7" t="s">
        <v>55</v>
      </c>
      <c r="H3" s="90" t="s">
        <v>31</v>
      </c>
      <c r="I3" s="90" t="s">
        <v>33</v>
      </c>
      <c r="J3" s="90" t="s">
        <v>35</v>
      </c>
      <c r="K3" s="90" t="s">
        <v>37</v>
      </c>
      <c r="L3" s="90" t="s">
        <v>39</v>
      </c>
      <c r="M3" s="90" t="s">
        <v>41</v>
      </c>
      <c r="N3" s="90" t="s">
        <v>43</v>
      </c>
      <c r="O3" s="7" t="s">
        <v>54</v>
      </c>
      <c r="P3" s="7" t="s">
        <v>55</v>
      </c>
      <c r="Q3" s="37" t="s">
        <v>31</v>
      </c>
      <c r="R3" s="37" t="s">
        <v>33</v>
      </c>
      <c r="S3" s="37" t="s">
        <v>35</v>
      </c>
      <c r="T3" s="37" t="s">
        <v>37</v>
      </c>
      <c r="U3" s="37" t="s">
        <v>39</v>
      </c>
      <c r="V3" s="37" t="s">
        <v>41</v>
      </c>
      <c r="W3" s="37" t="s">
        <v>43</v>
      </c>
    </row>
    <row r="4" spans="1:23" ht="24.95" customHeight="1" x14ac:dyDescent="0.25">
      <c r="A4" s="61" t="s">
        <v>136</v>
      </c>
      <c r="B4" s="528" t="s">
        <v>137</v>
      </c>
      <c r="C4" s="529"/>
      <c r="D4" s="529"/>
      <c r="E4" s="530"/>
      <c r="F4" s="91"/>
      <c r="G4" s="91"/>
      <c r="H4" s="91"/>
      <c r="I4" s="91"/>
      <c r="J4" s="91"/>
      <c r="K4" s="91"/>
      <c r="L4" s="91"/>
      <c r="M4" s="91"/>
      <c r="N4" s="91"/>
      <c r="O4" s="22"/>
      <c r="P4" s="22"/>
      <c r="Q4" s="22"/>
      <c r="R4" s="22"/>
      <c r="S4" s="22"/>
      <c r="T4" s="22"/>
      <c r="U4" s="22"/>
      <c r="V4" s="22"/>
      <c r="W4" s="22"/>
    </row>
    <row r="5" spans="1:23" ht="99.95" customHeight="1" x14ac:dyDescent="0.25">
      <c r="A5" s="402" t="s">
        <v>238</v>
      </c>
      <c r="B5" s="390" t="s">
        <v>938</v>
      </c>
      <c r="C5" s="341" t="s">
        <v>131</v>
      </c>
      <c r="D5" s="341" t="s">
        <v>937</v>
      </c>
      <c r="E5" s="341" t="s">
        <v>293</v>
      </c>
      <c r="F5" s="347">
        <v>37.5</v>
      </c>
      <c r="G5" s="363">
        <v>39.285714285714299</v>
      </c>
      <c r="H5" s="363">
        <v>30.303030303030297</v>
      </c>
      <c r="I5" s="363">
        <v>33.3333333333333</v>
      </c>
      <c r="J5" s="363">
        <v>18.181818181818201</v>
      </c>
      <c r="K5" s="363">
        <v>43.478260869565197</v>
      </c>
      <c r="L5" s="363">
        <v>20</v>
      </c>
      <c r="M5" s="363">
        <v>38.461538461538503</v>
      </c>
      <c r="N5" s="363">
        <v>39.130434782608702</v>
      </c>
      <c r="O5" s="347">
        <v>36.363636363636402</v>
      </c>
      <c r="P5" s="343">
        <v>33.75</v>
      </c>
      <c r="Q5" s="343">
        <v>35.294117647058798</v>
      </c>
      <c r="R5" s="343">
        <v>48.837209302325597</v>
      </c>
      <c r="S5" s="343">
        <v>66.6666666666667</v>
      </c>
      <c r="T5" s="343">
        <v>35.294117647058798</v>
      </c>
      <c r="U5" s="343">
        <v>30.232558139534898</v>
      </c>
      <c r="V5" s="343">
        <v>33.3333333333333</v>
      </c>
      <c r="W5" s="343">
        <v>27.272727272727298</v>
      </c>
    </row>
    <row r="6" spans="1:23" ht="125.1" customHeight="1" x14ac:dyDescent="0.25">
      <c r="A6" s="456" t="s">
        <v>946</v>
      </c>
      <c r="B6" s="466" t="s">
        <v>1293</v>
      </c>
      <c r="C6" s="341" t="s">
        <v>60</v>
      </c>
      <c r="D6" s="457" t="s">
        <v>1210</v>
      </c>
      <c r="E6" s="341" t="s">
        <v>293</v>
      </c>
      <c r="F6" s="468">
        <v>3.5640000000000001</v>
      </c>
      <c r="G6" s="467" t="s">
        <v>135</v>
      </c>
      <c r="H6" s="467" t="s">
        <v>135</v>
      </c>
      <c r="I6" s="467" t="s">
        <v>135</v>
      </c>
      <c r="J6" s="467" t="s">
        <v>135</v>
      </c>
      <c r="K6" s="467" t="s">
        <v>135</v>
      </c>
      <c r="L6" s="467" t="s">
        <v>135</v>
      </c>
      <c r="M6" s="467" t="s">
        <v>135</v>
      </c>
      <c r="N6" s="467" t="s">
        <v>135</v>
      </c>
      <c r="O6" s="468">
        <v>3.3977124792719131</v>
      </c>
      <c r="P6" s="467" t="s">
        <v>135</v>
      </c>
      <c r="Q6" s="467" t="s">
        <v>135</v>
      </c>
      <c r="R6" s="467" t="s">
        <v>135</v>
      </c>
      <c r="S6" s="467" t="s">
        <v>135</v>
      </c>
      <c r="T6" s="467" t="s">
        <v>135</v>
      </c>
      <c r="U6" s="467" t="s">
        <v>135</v>
      </c>
      <c r="V6" s="467" t="s">
        <v>135</v>
      </c>
      <c r="W6" s="467" t="s">
        <v>135</v>
      </c>
    </row>
    <row r="7" spans="1:23" ht="75" customHeight="1" x14ac:dyDescent="0.25">
      <c r="A7" s="125" t="s">
        <v>947</v>
      </c>
      <c r="B7" s="38" t="s">
        <v>234</v>
      </c>
      <c r="C7" s="38" t="s">
        <v>131</v>
      </c>
      <c r="D7" s="79" t="s">
        <v>61</v>
      </c>
      <c r="E7" s="38" t="s">
        <v>62</v>
      </c>
      <c r="F7" s="17">
        <f>SUM(F8:F11)</f>
        <v>252210</v>
      </c>
      <c r="G7" s="8">
        <f t="shared" ref="G7:W7" si="0">SUM(G8:G11)</f>
        <v>83535</v>
      </c>
      <c r="H7" s="8">
        <f t="shared" si="0"/>
        <v>25511</v>
      </c>
      <c r="I7" s="8">
        <f t="shared" si="0"/>
        <v>27256</v>
      </c>
      <c r="J7" s="8">
        <f t="shared" si="0"/>
        <v>6447</v>
      </c>
      <c r="K7" s="8">
        <f t="shared" si="0"/>
        <v>40522</v>
      </c>
      <c r="L7" s="8">
        <f t="shared" si="0"/>
        <v>18744</v>
      </c>
      <c r="M7" s="8">
        <f t="shared" si="0"/>
        <v>27164</v>
      </c>
      <c r="N7" s="8">
        <f t="shared" si="0"/>
        <v>9702</v>
      </c>
      <c r="O7" s="17">
        <f t="shared" si="0"/>
        <v>217281</v>
      </c>
      <c r="P7" s="8">
        <f t="shared" si="0"/>
        <v>65548</v>
      </c>
      <c r="Q7" s="8">
        <f t="shared" si="0"/>
        <v>21181</v>
      </c>
      <c r="R7" s="8">
        <f t="shared" si="0"/>
        <v>25400</v>
      </c>
      <c r="S7" s="8">
        <f t="shared" si="0"/>
        <v>4919</v>
      </c>
      <c r="T7" s="8">
        <f t="shared" si="0"/>
        <v>40951</v>
      </c>
      <c r="U7" s="8">
        <f t="shared" si="0"/>
        <v>18542</v>
      </c>
      <c r="V7" s="8">
        <f t="shared" si="0"/>
        <v>23601</v>
      </c>
      <c r="W7" s="8">
        <f t="shared" si="0"/>
        <v>10448</v>
      </c>
    </row>
    <row r="8" spans="1:23" ht="50.1" customHeight="1" x14ac:dyDescent="0.25">
      <c r="A8" s="125" t="s">
        <v>948</v>
      </c>
      <c r="B8" s="23" t="s">
        <v>1294</v>
      </c>
      <c r="C8" s="39" t="s">
        <v>131</v>
      </c>
      <c r="D8" s="79" t="s">
        <v>61</v>
      </c>
      <c r="E8" s="39" t="s">
        <v>62</v>
      </c>
      <c r="F8" s="17">
        <v>191363</v>
      </c>
      <c r="G8" s="24">
        <v>65331</v>
      </c>
      <c r="H8" s="24">
        <v>19426</v>
      </c>
      <c r="I8" s="24">
        <v>19608</v>
      </c>
      <c r="J8" s="24">
        <v>3827</v>
      </c>
      <c r="K8" s="24">
        <v>28501</v>
      </c>
      <c r="L8" s="24">
        <v>14481</v>
      </c>
      <c r="M8" s="24">
        <v>21149</v>
      </c>
      <c r="N8" s="24">
        <v>7247</v>
      </c>
      <c r="O8" s="17">
        <v>141589</v>
      </c>
      <c r="P8" s="24">
        <v>42318</v>
      </c>
      <c r="Q8" s="24">
        <v>14218</v>
      </c>
      <c r="R8" s="24">
        <v>14921</v>
      </c>
      <c r="S8" s="24">
        <v>2708</v>
      </c>
      <c r="T8" s="24">
        <v>25564</v>
      </c>
      <c r="U8" s="24">
        <v>12913</v>
      </c>
      <c r="V8" s="24">
        <v>16175</v>
      </c>
      <c r="W8" s="24">
        <v>6836</v>
      </c>
    </row>
    <row r="9" spans="1:23" ht="75" customHeight="1" x14ac:dyDescent="0.25">
      <c r="A9" s="125" t="s">
        <v>949</v>
      </c>
      <c r="B9" s="47" t="s">
        <v>194</v>
      </c>
      <c r="C9" s="39" t="s">
        <v>131</v>
      </c>
      <c r="D9" s="79" t="s">
        <v>61</v>
      </c>
      <c r="E9" s="39" t="s">
        <v>62</v>
      </c>
      <c r="F9" s="17">
        <v>27068</v>
      </c>
      <c r="G9" s="24">
        <v>8871</v>
      </c>
      <c r="H9" s="24">
        <v>3235</v>
      </c>
      <c r="I9" s="24">
        <v>2839</v>
      </c>
      <c r="J9" s="24">
        <v>483</v>
      </c>
      <c r="K9" s="24">
        <v>4845</v>
      </c>
      <c r="L9" s="24">
        <v>2246</v>
      </c>
      <c r="M9" s="24">
        <v>2771</v>
      </c>
      <c r="N9" s="24">
        <v>910</v>
      </c>
      <c r="O9" s="17">
        <v>33098</v>
      </c>
      <c r="P9" s="24">
        <v>10758</v>
      </c>
      <c r="Q9" s="24">
        <v>3694</v>
      </c>
      <c r="R9" s="24">
        <v>4564</v>
      </c>
      <c r="S9" s="24">
        <v>524</v>
      </c>
      <c r="T9" s="24">
        <v>5482</v>
      </c>
      <c r="U9" s="24">
        <v>2905</v>
      </c>
      <c r="V9" s="24">
        <v>3284</v>
      </c>
      <c r="W9" s="24">
        <v>1308</v>
      </c>
    </row>
    <row r="10" spans="1:23" ht="75" customHeight="1" x14ac:dyDescent="0.25">
      <c r="A10" s="125" t="s">
        <v>950</v>
      </c>
      <c r="B10" s="39" t="s">
        <v>138</v>
      </c>
      <c r="C10" s="39" t="s">
        <v>131</v>
      </c>
      <c r="D10" s="79" t="s">
        <v>61</v>
      </c>
      <c r="E10" s="39" t="s">
        <v>62</v>
      </c>
      <c r="F10" s="17">
        <v>32131</v>
      </c>
      <c r="G10" s="24">
        <v>8804</v>
      </c>
      <c r="H10" s="24">
        <v>2719</v>
      </c>
      <c r="I10" s="24">
        <v>4739</v>
      </c>
      <c r="J10" s="24">
        <v>2113</v>
      </c>
      <c r="K10" s="24">
        <v>6949</v>
      </c>
      <c r="L10" s="24">
        <v>1930</v>
      </c>
      <c r="M10" s="24">
        <v>3188</v>
      </c>
      <c r="N10" s="24">
        <v>1515</v>
      </c>
      <c r="O10" s="17">
        <v>41646</v>
      </c>
      <c r="P10" s="24">
        <v>12070</v>
      </c>
      <c r="Q10" s="24">
        <v>3176</v>
      </c>
      <c r="R10" s="24">
        <v>5858</v>
      </c>
      <c r="S10" s="24">
        <v>1664</v>
      </c>
      <c r="T10" s="24">
        <v>9744</v>
      </c>
      <c r="U10" s="24">
        <v>2670</v>
      </c>
      <c r="V10" s="24">
        <v>4087</v>
      </c>
      <c r="W10" s="24">
        <v>2288</v>
      </c>
    </row>
    <row r="11" spans="1:23" ht="99.95" customHeight="1" x14ac:dyDescent="0.25">
      <c r="A11" s="125" t="s">
        <v>951</v>
      </c>
      <c r="B11" s="39" t="s">
        <v>287</v>
      </c>
      <c r="C11" s="39" t="s">
        <v>131</v>
      </c>
      <c r="D11" s="79" t="s">
        <v>61</v>
      </c>
      <c r="E11" s="39" t="s">
        <v>62</v>
      </c>
      <c r="F11" s="17">
        <v>1648</v>
      </c>
      <c r="G11" s="24">
        <v>529</v>
      </c>
      <c r="H11" s="24">
        <v>131</v>
      </c>
      <c r="I11" s="24">
        <v>70</v>
      </c>
      <c r="J11" s="24">
        <v>24</v>
      </c>
      <c r="K11" s="24">
        <v>227</v>
      </c>
      <c r="L11" s="24">
        <v>87</v>
      </c>
      <c r="M11" s="24">
        <v>56</v>
      </c>
      <c r="N11" s="24">
        <v>30</v>
      </c>
      <c r="O11" s="17">
        <v>948</v>
      </c>
      <c r="P11" s="24">
        <v>402</v>
      </c>
      <c r="Q11" s="24">
        <v>93</v>
      </c>
      <c r="R11" s="24">
        <v>57</v>
      </c>
      <c r="S11" s="24">
        <v>23</v>
      </c>
      <c r="T11" s="24">
        <v>161</v>
      </c>
      <c r="U11" s="24">
        <v>54</v>
      </c>
      <c r="V11" s="24">
        <v>55</v>
      </c>
      <c r="W11" s="24">
        <v>16</v>
      </c>
    </row>
    <row r="12" spans="1:23" ht="50.1" customHeight="1" x14ac:dyDescent="0.25">
      <c r="A12" s="79" t="s">
        <v>1297</v>
      </c>
      <c r="B12" s="82" t="s">
        <v>286</v>
      </c>
      <c r="C12" s="83" t="s">
        <v>131</v>
      </c>
      <c r="D12" s="79" t="s">
        <v>61</v>
      </c>
      <c r="E12" s="83" t="s">
        <v>62</v>
      </c>
      <c r="F12" s="17">
        <v>792</v>
      </c>
      <c r="G12" s="24">
        <v>253</v>
      </c>
      <c r="H12" s="24">
        <v>68</v>
      </c>
      <c r="I12" s="24">
        <v>35</v>
      </c>
      <c r="J12" s="24">
        <v>15</v>
      </c>
      <c r="K12" s="24">
        <v>89</v>
      </c>
      <c r="L12" s="24">
        <v>32</v>
      </c>
      <c r="M12" s="24">
        <v>29</v>
      </c>
      <c r="N12" s="24">
        <v>16</v>
      </c>
      <c r="O12" s="17">
        <v>433</v>
      </c>
      <c r="P12" s="24">
        <v>233</v>
      </c>
      <c r="Q12" s="24">
        <v>30</v>
      </c>
      <c r="R12" s="24">
        <v>17</v>
      </c>
      <c r="S12" s="24">
        <v>4</v>
      </c>
      <c r="T12" s="24">
        <v>61</v>
      </c>
      <c r="U12" s="24">
        <v>16</v>
      </c>
      <c r="V12" s="24">
        <v>21</v>
      </c>
      <c r="W12" s="24">
        <v>6</v>
      </c>
    </row>
    <row r="13" spans="1:23" ht="275.10000000000002" customHeight="1" x14ac:dyDescent="0.25">
      <c r="A13" s="402" t="s">
        <v>957</v>
      </c>
      <c r="B13" s="348" t="s">
        <v>1295</v>
      </c>
      <c r="C13" s="346" t="s">
        <v>131</v>
      </c>
      <c r="D13" s="346" t="s">
        <v>1211</v>
      </c>
      <c r="E13" s="346" t="s">
        <v>293</v>
      </c>
      <c r="F13" s="469">
        <f>7-(6/4*SUM(F14:F17)/100)</f>
        <v>5.9653919987591983</v>
      </c>
      <c r="G13" s="470">
        <f t="shared" ref="G13:N13" si="1">7-(6/4*SUM(G14:G17)/100)</f>
        <v>6.0370964632424693</v>
      </c>
      <c r="H13" s="470">
        <f t="shared" si="1"/>
        <v>6.0200407608695636</v>
      </c>
      <c r="I13" s="470">
        <f>7-(6/4*SUM(I14:I17)/100)</f>
        <v>5.5334261292602411</v>
      </c>
      <c r="J13" s="470">
        <f t="shared" si="1"/>
        <v>6.3027383546251432</v>
      </c>
      <c r="K13" s="470">
        <f t="shared" si="1"/>
        <v>5.962725666636282</v>
      </c>
      <c r="L13" s="470">
        <f t="shared" si="1"/>
        <v>5.9482175050514421</v>
      </c>
      <c r="M13" s="470">
        <f t="shared" si="1"/>
        <v>5.8851407785854271</v>
      </c>
      <c r="N13" s="470">
        <f t="shared" si="1"/>
        <v>6.1875402792696059</v>
      </c>
      <c r="O13" s="469">
        <f>7-(6/4*SUM(O14:O17)/100)</f>
        <v>5.9846939278065969</v>
      </c>
      <c r="P13" s="470">
        <f t="shared" ref="P13:W13" si="2">7-(6/4*SUM(P14:P17)/100)</f>
        <v>6.1259074340692008</v>
      </c>
      <c r="Q13" s="470">
        <f t="shared" si="2"/>
        <v>5.7106503262626074</v>
      </c>
      <c r="R13" s="470">
        <f t="shared" si="2"/>
        <v>6.3200788695366432</v>
      </c>
      <c r="S13" s="470">
        <f t="shared" si="2"/>
        <v>6.0905569841833165</v>
      </c>
      <c r="T13" s="470">
        <f t="shared" si="2"/>
        <v>5.7761076165330056</v>
      </c>
      <c r="U13" s="470">
        <f t="shared" si="2"/>
        <v>6.1082222278743572</v>
      </c>
      <c r="V13" s="470">
        <f t="shared" si="2"/>
        <v>5.8644530306689182</v>
      </c>
      <c r="W13" s="470">
        <f t="shared" si="2"/>
        <v>5.7527731321580875</v>
      </c>
    </row>
    <row r="14" spans="1:23" ht="75" customHeight="1" x14ac:dyDescent="0.25">
      <c r="A14" s="402" t="s">
        <v>958</v>
      </c>
      <c r="B14" s="341" t="s">
        <v>939</v>
      </c>
      <c r="C14" s="341" t="s">
        <v>131</v>
      </c>
      <c r="D14" s="341" t="s">
        <v>940</v>
      </c>
      <c r="E14" s="341" t="s">
        <v>293</v>
      </c>
      <c r="F14" s="362">
        <v>3.0736349262265601</v>
      </c>
      <c r="G14" s="399">
        <v>0</v>
      </c>
      <c r="H14" s="399">
        <v>0</v>
      </c>
      <c r="I14" s="363">
        <v>9.0909090909090899</v>
      </c>
      <c r="J14" s="363">
        <v>2.7027027027027</v>
      </c>
      <c r="K14" s="363">
        <v>3.7037037037037002</v>
      </c>
      <c r="L14" s="399">
        <v>0</v>
      </c>
      <c r="M14" s="363">
        <v>9.0909090909090899</v>
      </c>
      <c r="N14" s="399">
        <v>0</v>
      </c>
      <c r="O14" s="347">
        <v>3.1597598045892967</v>
      </c>
      <c r="P14" s="343">
        <v>4</v>
      </c>
      <c r="Q14" s="374">
        <v>0</v>
      </c>
      <c r="R14" s="374">
        <v>0</v>
      </c>
      <c r="S14" s="343">
        <v>2.9411764705882368</v>
      </c>
      <c r="T14" s="343">
        <v>3.7037037037036944</v>
      </c>
      <c r="U14" s="343">
        <v>2.5</v>
      </c>
      <c r="V14" s="343">
        <v>4.878048780487803</v>
      </c>
      <c r="W14" s="343">
        <v>4.6511627906976747</v>
      </c>
    </row>
    <row r="15" spans="1:23" ht="75" customHeight="1" x14ac:dyDescent="0.25">
      <c r="A15" s="402" t="s">
        <v>959</v>
      </c>
      <c r="B15" s="341" t="s">
        <v>941</v>
      </c>
      <c r="C15" s="341" t="s">
        <v>131</v>
      </c>
      <c r="D15" s="341" t="s">
        <v>942</v>
      </c>
      <c r="E15" s="341" t="s">
        <v>293</v>
      </c>
      <c r="F15" s="362">
        <v>18.1652817139212</v>
      </c>
      <c r="G15" s="363">
        <v>12.8205128205128</v>
      </c>
      <c r="H15" s="363">
        <v>26.5625</v>
      </c>
      <c r="I15" s="363">
        <v>30.769230769230699</v>
      </c>
      <c r="J15" s="363">
        <v>10.6918238993711</v>
      </c>
      <c r="K15" s="363">
        <v>20.370370370370399</v>
      </c>
      <c r="L15" s="363">
        <v>16.417910447761201</v>
      </c>
      <c r="M15" s="363">
        <v>15.4639175257732</v>
      </c>
      <c r="N15" s="363">
        <v>17.293233082706699</v>
      </c>
      <c r="O15" s="347">
        <v>12.728225015373104</v>
      </c>
      <c r="P15" s="343">
        <v>9.0497737556561386</v>
      </c>
      <c r="Q15" s="343">
        <v>20.967741935483883</v>
      </c>
      <c r="R15" s="343">
        <v>8.4033613445377977</v>
      </c>
      <c r="S15" s="343">
        <v>9.7744360902255334</v>
      </c>
      <c r="T15" s="343">
        <v>15.418502202643111</v>
      </c>
      <c r="U15" s="343">
        <v>10.344827586206881</v>
      </c>
      <c r="V15" s="343">
        <v>16.666666666666693</v>
      </c>
      <c r="W15" s="343">
        <v>15.966386554621831</v>
      </c>
    </row>
    <row r="16" spans="1:23" ht="75" customHeight="1" x14ac:dyDescent="0.25">
      <c r="A16" s="402" t="s">
        <v>960</v>
      </c>
      <c r="B16" s="341" t="s">
        <v>943</v>
      </c>
      <c r="C16" s="341" t="s">
        <v>131</v>
      </c>
      <c r="D16" s="341" t="s">
        <v>944</v>
      </c>
      <c r="E16" s="341" t="s">
        <v>293</v>
      </c>
      <c r="F16" s="362">
        <v>23.089099980200402</v>
      </c>
      <c r="G16" s="363">
        <v>28.315412186380101</v>
      </c>
      <c r="H16" s="363">
        <v>18.4782608695653</v>
      </c>
      <c r="I16" s="363">
        <v>27.722772277227705</v>
      </c>
      <c r="J16" s="363">
        <v>12.626262626262699</v>
      </c>
      <c r="K16" s="363">
        <v>19.553072625698402</v>
      </c>
      <c r="L16" s="363">
        <v>26.5822784810127</v>
      </c>
      <c r="M16" s="363">
        <v>22.3300970873787</v>
      </c>
      <c r="N16" s="363">
        <v>15.646258503401301</v>
      </c>
      <c r="O16" s="347">
        <v>20.366292009651517</v>
      </c>
      <c r="P16" s="343">
        <v>16.287878787878789</v>
      </c>
      <c r="Q16" s="343">
        <v>30.120481927710834</v>
      </c>
      <c r="R16" s="343">
        <v>19.047619047619015</v>
      </c>
      <c r="S16" s="343">
        <v>18.115942028985447</v>
      </c>
      <c r="T16" s="343">
        <v>19.658119658119574</v>
      </c>
      <c r="U16" s="343">
        <v>24.050632911392363</v>
      </c>
      <c r="V16" s="343">
        <v>20.000000000000036</v>
      </c>
      <c r="W16" s="343">
        <v>29.365079365079321</v>
      </c>
    </row>
    <row r="17" spans="1:23" ht="75" customHeight="1" x14ac:dyDescent="0.25">
      <c r="A17" s="402" t="s">
        <v>961</v>
      </c>
      <c r="B17" s="390" t="s">
        <v>1296</v>
      </c>
      <c r="C17" s="341" t="s">
        <v>131</v>
      </c>
      <c r="D17" s="341" t="s">
        <v>945</v>
      </c>
      <c r="E17" s="341" t="s">
        <v>293</v>
      </c>
      <c r="F17" s="362">
        <v>24.6458501290386</v>
      </c>
      <c r="G17" s="363">
        <v>23.057644110275799</v>
      </c>
      <c r="H17" s="363">
        <v>20.289855072463801</v>
      </c>
      <c r="I17" s="363">
        <v>30.188679245283101</v>
      </c>
      <c r="J17" s="363">
        <v>20.463320463320599</v>
      </c>
      <c r="K17" s="363">
        <v>25.524475524475399</v>
      </c>
      <c r="L17" s="363">
        <v>27.118644067796598</v>
      </c>
      <c r="M17" s="363">
        <v>27.439024390243897</v>
      </c>
      <c r="N17" s="363">
        <v>21.224489795918299</v>
      </c>
      <c r="O17" s="347">
        <v>31.432794649946278</v>
      </c>
      <c r="P17" s="343">
        <v>28.935185185185023</v>
      </c>
      <c r="Q17" s="343">
        <v>34.868421052631476</v>
      </c>
      <c r="R17" s="343">
        <v>17.877094972066995</v>
      </c>
      <c r="S17" s="343">
        <v>29.797979797979689</v>
      </c>
      <c r="T17" s="343">
        <v>42.81249999999995</v>
      </c>
      <c r="U17" s="343">
        <v>22.556390977443606</v>
      </c>
      <c r="V17" s="343">
        <v>34.158415841584265</v>
      </c>
      <c r="W17" s="343">
        <v>33.165829145728701</v>
      </c>
    </row>
    <row r="18" spans="1:23" ht="99.95" customHeight="1" x14ac:dyDescent="0.25">
      <c r="A18" s="402" t="s">
        <v>970</v>
      </c>
      <c r="B18" s="401" t="s">
        <v>977</v>
      </c>
      <c r="C18" s="341" t="s">
        <v>131</v>
      </c>
      <c r="D18" s="341" t="s">
        <v>952</v>
      </c>
      <c r="E18" s="341" t="s">
        <v>293</v>
      </c>
      <c r="F18" s="400" t="s">
        <v>956</v>
      </c>
      <c r="G18" s="346" t="s">
        <v>956</v>
      </c>
      <c r="H18" s="395" t="s">
        <v>956</v>
      </c>
      <c r="I18" s="395" t="s">
        <v>956</v>
      </c>
      <c r="J18" s="395" t="s">
        <v>956</v>
      </c>
      <c r="K18" s="395" t="s">
        <v>956</v>
      </c>
      <c r="L18" s="395" t="s">
        <v>956</v>
      </c>
      <c r="M18" s="395" t="s">
        <v>956</v>
      </c>
      <c r="N18" s="395" t="s">
        <v>956</v>
      </c>
      <c r="O18" s="400" t="s">
        <v>956</v>
      </c>
      <c r="P18" s="346" t="s">
        <v>956</v>
      </c>
      <c r="Q18" s="346" t="s">
        <v>956</v>
      </c>
      <c r="R18" s="346" t="s">
        <v>956</v>
      </c>
      <c r="S18" s="346" t="s">
        <v>956</v>
      </c>
      <c r="T18" s="346" t="s">
        <v>956</v>
      </c>
      <c r="U18" s="346" t="s">
        <v>956</v>
      </c>
      <c r="V18" s="346" t="s">
        <v>956</v>
      </c>
      <c r="W18" s="346" t="s">
        <v>956</v>
      </c>
    </row>
    <row r="19" spans="1:23" ht="75" customHeight="1" x14ac:dyDescent="0.25">
      <c r="A19" s="402" t="s">
        <v>971</v>
      </c>
      <c r="B19" s="349" t="s">
        <v>962</v>
      </c>
      <c r="C19" s="341" t="s">
        <v>131</v>
      </c>
      <c r="D19" s="341" t="s">
        <v>944</v>
      </c>
      <c r="E19" s="341" t="s">
        <v>293</v>
      </c>
      <c r="F19" s="442">
        <v>18.818602466427301</v>
      </c>
      <c r="G19" s="443">
        <v>26.164874551971401</v>
      </c>
      <c r="H19" s="443">
        <v>10.869565217391299</v>
      </c>
      <c r="I19" s="443">
        <v>19.801980198019798</v>
      </c>
      <c r="J19" s="443">
        <v>13.636363636363702</v>
      </c>
      <c r="K19" s="443">
        <v>16.201117318435799</v>
      </c>
      <c r="L19" s="443">
        <v>21.5189873417721</v>
      </c>
      <c r="M19" s="443">
        <v>14.563106796116502</v>
      </c>
      <c r="N19" s="443">
        <v>10.8843537414966</v>
      </c>
      <c r="O19" s="364">
        <v>17.141776288214668</v>
      </c>
      <c r="P19" s="365">
        <v>16.287878787878789</v>
      </c>
      <c r="Q19" s="365">
        <v>9.6385542168674636</v>
      </c>
      <c r="R19" s="365">
        <v>19.047619047619015</v>
      </c>
      <c r="S19" s="365">
        <v>23.188405797101368</v>
      </c>
      <c r="T19" s="365">
        <v>17.094017094017026</v>
      </c>
      <c r="U19" s="365">
        <v>17.721518987341746</v>
      </c>
      <c r="V19" s="365">
        <v>17.931034482758655</v>
      </c>
      <c r="W19" s="365">
        <v>17.460317460317441</v>
      </c>
    </row>
    <row r="20" spans="1:23" ht="75" customHeight="1" x14ac:dyDescent="0.25">
      <c r="A20" s="402" t="s">
        <v>973</v>
      </c>
      <c r="B20" s="349" t="s">
        <v>963</v>
      </c>
      <c r="C20" s="341" t="s">
        <v>131</v>
      </c>
      <c r="D20" s="341" t="s">
        <v>942</v>
      </c>
      <c r="E20" s="341" t="s">
        <v>293</v>
      </c>
      <c r="F20" s="442">
        <v>21.641392494570599</v>
      </c>
      <c r="G20" s="443">
        <v>29.230769230769297</v>
      </c>
      <c r="H20" s="443">
        <v>10.9375</v>
      </c>
      <c r="I20" s="443">
        <v>20.5128205128205</v>
      </c>
      <c r="J20" s="443">
        <v>23.8993710691825</v>
      </c>
      <c r="K20" s="443">
        <v>21.604938271605</v>
      </c>
      <c r="L20" s="443">
        <v>22.388059701492502</v>
      </c>
      <c r="M20" s="443">
        <v>15.4639175257732</v>
      </c>
      <c r="N20" s="443">
        <v>15.037593984962399</v>
      </c>
      <c r="O20" s="364">
        <v>15.977493720615879</v>
      </c>
      <c r="P20" s="365">
        <v>19.004524886877881</v>
      </c>
      <c r="Q20" s="365">
        <v>9.6774193548387117</v>
      </c>
      <c r="R20" s="365">
        <v>26.050420168067191</v>
      </c>
      <c r="S20" s="365">
        <v>12.030075187969887</v>
      </c>
      <c r="T20" s="365">
        <v>14.096916299559417</v>
      </c>
      <c r="U20" s="365">
        <v>14.942528735632161</v>
      </c>
      <c r="V20" s="365">
        <v>10.00000000000002</v>
      </c>
      <c r="W20" s="365">
        <v>15.966386554621831</v>
      </c>
    </row>
    <row r="21" spans="1:23" ht="75" customHeight="1" x14ac:dyDescent="0.25">
      <c r="A21" s="402" t="s">
        <v>974</v>
      </c>
      <c r="B21" s="349" t="s">
        <v>964</v>
      </c>
      <c r="C21" s="341" t="s">
        <v>131</v>
      </c>
      <c r="D21" s="341" t="s">
        <v>965</v>
      </c>
      <c r="E21" s="341" t="s">
        <v>293</v>
      </c>
      <c r="F21" s="442">
        <v>37.339839968557001</v>
      </c>
      <c r="G21" s="443">
        <v>43.181818181818201</v>
      </c>
      <c r="H21" s="443">
        <v>50</v>
      </c>
      <c r="I21" s="443">
        <v>38.461538461538503</v>
      </c>
      <c r="J21" s="443">
        <v>33.3333333333333</v>
      </c>
      <c r="K21" s="443">
        <v>26.923076923076898</v>
      </c>
      <c r="L21" s="443">
        <v>28.571428571428605</v>
      </c>
      <c r="M21" s="443">
        <v>46.6666666666667</v>
      </c>
      <c r="N21" s="443">
        <v>24</v>
      </c>
      <c r="O21" s="364">
        <v>31.457673109518385</v>
      </c>
      <c r="P21" s="365">
        <v>23.636363636363651</v>
      </c>
      <c r="Q21" s="365">
        <v>70</v>
      </c>
      <c r="R21" s="365">
        <v>42.307692307692285</v>
      </c>
      <c r="S21" s="365">
        <v>28.125000000000011</v>
      </c>
      <c r="T21" s="365">
        <v>30.120481927710802</v>
      </c>
      <c r="U21" s="365">
        <v>39.130434782608717</v>
      </c>
      <c r="V21" s="365">
        <v>23.684210526315784</v>
      </c>
      <c r="W21" s="365">
        <v>32.558139534883743</v>
      </c>
    </row>
    <row r="22" spans="1:23" ht="75" customHeight="1" x14ac:dyDescent="0.25">
      <c r="A22" s="402" t="s">
        <v>975</v>
      </c>
      <c r="B22" s="349" t="s">
        <v>966</v>
      </c>
      <c r="C22" s="341" t="s">
        <v>131</v>
      </c>
      <c r="D22" s="341" t="s">
        <v>967</v>
      </c>
      <c r="E22" s="341" t="s">
        <v>293</v>
      </c>
      <c r="F22" s="442">
        <v>15.541288336425502</v>
      </c>
      <c r="G22" s="443">
        <v>22.9681978798587</v>
      </c>
      <c r="H22" s="443">
        <v>10.6796116504855</v>
      </c>
      <c r="I22" s="443">
        <v>17.647058823529399</v>
      </c>
      <c r="J22" s="443">
        <v>15.121951219512301</v>
      </c>
      <c r="K22" s="443">
        <v>6.1538461538461702</v>
      </c>
      <c r="L22" s="443">
        <v>18.9873417721519</v>
      </c>
      <c r="M22" s="443">
        <v>15.5963302752294</v>
      </c>
      <c r="N22" s="443">
        <v>10.465116279069701</v>
      </c>
      <c r="O22" s="364">
        <v>17.02639166131771</v>
      </c>
      <c r="P22" s="365">
        <v>15.073529411764699</v>
      </c>
      <c r="Q22" s="365">
        <v>20</v>
      </c>
      <c r="R22" s="365">
        <v>22.307692307692271</v>
      </c>
      <c r="S22" s="365">
        <v>16.24999999999994</v>
      </c>
      <c r="T22" s="365">
        <v>15.325670498084227</v>
      </c>
      <c r="U22" s="365">
        <v>16.470588235294091</v>
      </c>
      <c r="V22" s="365">
        <v>18.493150684931543</v>
      </c>
      <c r="W22" s="365">
        <v>16.216216216216225</v>
      </c>
    </row>
    <row r="23" spans="1:23" ht="50.1" customHeight="1" x14ac:dyDescent="0.25">
      <c r="A23" s="402" t="s">
        <v>972</v>
      </c>
      <c r="B23" s="349" t="s">
        <v>968</v>
      </c>
      <c r="C23" s="341" t="s">
        <v>131</v>
      </c>
      <c r="D23" s="341" t="s">
        <v>940</v>
      </c>
      <c r="E23" s="341" t="s">
        <v>293</v>
      </c>
      <c r="F23" s="442">
        <v>34.0468351010257</v>
      </c>
      <c r="G23" s="443">
        <v>44.1860465116279</v>
      </c>
      <c r="H23" s="443">
        <v>12.5</v>
      </c>
      <c r="I23" s="443">
        <v>27.272727272727298</v>
      </c>
      <c r="J23" s="443">
        <v>37.837837837837803</v>
      </c>
      <c r="K23" s="443">
        <v>22.2222222222222</v>
      </c>
      <c r="L23" s="443">
        <v>33.3333333333333</v>
      </c>
      <c r="M23" s="443">
        <v>45.454545454545503</v>
      </c>
      <c r="N23" s="443">
        <v>19.4444444444444</v>
      </c>
      <c r="O23" s="364">
        <v>19.589616492238886</v>
      </c>
      <c r="P23" s="365">
        <v>26.666666666666661</v>
      </c>
      <c r="Q23" s="365">
        <v>3.571428571428569</v>
      </c>
      <c r="R23" s="365">
        <v>25.714285714285705</v>
      </c>
      <c r="S23" s="365">
        <v>17.64705882352942</v>
      </c>
      <c r="T23" s="365">
        <v>16.296296296296251</v>
      </c>
      <c r="U23" s="365">
        <v>25</v>
      </c>
      <c r="V23" s="365">
        <v>19.512195121951212</v>
      </c>
      <c r="W23" s="365">
        <v>18.604651162790699</v>
      </c>
    </row>
    <row r="24" spans="1:23" ht="99.95" customHeight="1" x14ac:dyDescent="0.25">
      <c r="A24" s="402" t="s">
        <v>976</v>
      </c>
      <c r="B24" s="379" t="s">
        <v>969</v>
      </c>
      <c r="C24" s="341" t="s">
        <v>131</v>
      </c>
      <c r="D24" s="341" t="s">
        <v>945</v>
      </c>
      <c r="E24" s="341" t="s">
        <v>293</v>
      </c>
      <c r="F24" s="442">
        <v>22.9949767545585</v>
      </c>
      <c r="G24" s="443">
        <v>25.563909774436301</v>
      </c>
      <c r="H24" s="443">
        <v>17.3913043478261</v>
      </c>
      <c r="I24" s="443">
        <v>26.415094339622701</v>
      </c>
      <c r="J24" s="443">
        <v>26.6409266409268</v>
      </c>
      <c r="K24" s="443">
        <v>21.328671328671302</v>
      </c>
      <c r="L24" s="443">
        <v>24.5762711864407</v>
      </c>
      <c r="M24" s="443">
        <v>19.512195121951201</v>
      </c>
      <c r="N24" s="443">
        <v>19.5918367346938</v>
      </c>
      <c r="O24" s="364">
        <v>28.806221403831046</v>
      </c>
      <c r="P24" s="365">
        <v>27.083333333333197</v>
      </c>
      <c r="Q24" s="365">
        <v>23.026315789473635</v>
      </c>
      <c r="R24" s="365">
        <v>40.78212290502784</v>
      </c>
      <c r="S24" s="365">
        <v>27.777777777777668</v>
      </c>
      <c r="T24" s="365">
        <v>26.249999999999929</v>
      </c>
      <c r="U24" s="365">
        <v>29.323308270676705</v>
      </c>
      <c r="V24" s="365">
        <v>30.693069306930802</v>
      </c>
      <c r="W24" s="365">
        <v>28.643216080402055</v>
      </c>
    </row>
    <row r="25" spans="1:23" ht="75" customHeight="1" x14ac:dyDescent="0.25">
      <c r="A25" s="456" t="s">
        <v>1194</v>
      </c>
      <c r="B25" s="452" t="s">
        <v>1195</v>
      </c>
      <c r="C25" s="471" t="s">
        <v>956</v>
      </c>
      <c r="D25" s="471" t="s">
        <v>956</v>
      </c>
      <c r="E25" s="471" t="s">
        <v>956</v>
      </c>
      <c r="F25" s="458" t="s">
        <v>956</v>
      </c>
      <c r="G25" s="459" t="s">
        <v>956</v>
      </c>
      <c r="H25" s="459" t="s">
        <v>956</v>
      </c>
      <c r="I25" s="459" t="s">
        <v>956</v>
      </c>
      <c r="J25" s="459" t="s">
        <v>956</v>
      </c>
      <c r="K25" s="459" t="s">
        <v>956</v>
      </c>
      <c r="L25" s="459" t="s">
        <v>956</v>
      </c>
      <c r="M25" s="459" t="s">
        <v>956</v>
      </c>
      <c r="N25" s="459" t="s">
        <v>956</v>
      </c>
      <c r="O25" s="458" t="s">
        <v>956</v>
      </c>
      <c r="P25" s="459" t="s">
        <v>956</v>
      </c>
      <c r="Q25" s="459" t="s">
        <v>956</v>
      </c>
      <c r="R25" s="459" t="s">
        <v>956</v>
      </c>
      <c r="S25" s="459" t="s">
        <v>956</v>
      </c>
      <c r="T25" s="459" t="s">
        <v>956</v>
      </c>
      <c r="U25" s="459" t="s">
        <v>956</v>
      </c>
      <c r="V25" s="459" t="s">
        <v>956</v>
      </c>
      <c r="W25" s="459" t="s">
        <v>956</v>
      </c>
    </row>
    <row r="26" spans="1:23" ht="50.1" customHeight="1" x14ac:dyDescent="0.25">
      <c r="A26" s="460" t="s">
        <v>1197</v>
      </c>
      <c r="B26" s="461" t="s">
        <v>1198</v>
      </c>
      <c r="C26" s="465" t="s">
        <v>60</v>
      </c>
      <c r="D26" s="465" t="s">
        <v>1196</v>
      </c>
      <c r="E26" s="465" t="s">
        <v>145</v>
      </c>
      <c r="F26" s="462">
        <v>832.56</v>
      </c>
      <c r="G26" s="463">
        <v>1009.04</v>
      </c>
      <c r="H26" s="463">
        <v>706.09</v>
      </c>
      <c r="I26" s="463">
        <v>715.17</v>
      </c>
      <c r="J26" s="463">
        <v>814.18</v>
      </c>
      <c r="K26" s="463">
        <v>699.7</v>
      </c>
      <c r="L26" s="463">
        <v>645.13</v>
      </c>
      <c r="M26" s="463">
        <v>1072.46</v>
      </c>
      <c r="N26" s="463">
        <v>676.58</v>
      </c>
      <c r="O26" s="462">
        <v>771.42</v>
      </c>
      <c r="P26" s="463">
        <v>1011.03</v>
      </c>
      <c r="Q26" s="463">
        <v>692.64</v>
      </c>
      <c r="R26" s="463">
        <v>679.24</v>
      </c>
      <c r="S26" s="463">
        <v>771.09</v>
      </c>
      <c r="T26" s="463">
        <v>576.46</v>
      </c>
      <c r="U26" s="463">
        <v>631.39</v>
      </c>
      <c r="V26" s="463">
        <v>935.52</v>
      </c>
      <c r="W26" s="463">
        <v>677.69</v>
      </c>
    </row>
    <row r="27" spans="1:23" ht="50.1" customHeight="1" x14ac:dyDescent="0.25">
      <c r="A27" s="460" t="s">
        <v>1199</v>
      </c>
      <c r="B27" s="464" t="s">
        <v>1200</v>
      </c>
      <c r="C27" s="465" t="s">
        <v>60</v>
      </c>
      <c r="D27" s="465" t="s">
        <v>1196</v>
      </c>
      <c r="E27" s="465" t="s">
        <v>145</v>
      </c>
      <c r="F27" s="462">
        <v>6748.83</v>
      </c>
      <c r="G27" s="463">
        <v>8858.73</v>
      </c>
      <c r="H27" s="463">
        <v>6428.99</v>
      </c>
      <c r="I27" s="463">
        <v>5595.15</v>
      </c>
      <c r="J27" s="463">
        <v>6285.04</v>
      </c>
      <c r="K27" s="463">
        <v>5988.12</v>
      </c>
      <c r="L27" s="463">
        <v>4181.41</v>
      </c>
      <c r="M27" s="463">
        <v>5086.59</v>
      </c>
      <c r="N27" s="463">
        <v>5826.98</v>
      </c>
      <c r="O27" s="462">
        <v>6592.32</v>
      </c>
      <c r="P27" s="463">
        <v>8333.58</v>
      </c>
      <c r="Q27" s="463">
        <v>6450.28</v>
      </c>
      <c r="R27" s="463">
        <v>5192.8999999999996</v>
      </c>
      <c r="S27" s="463">
        <v>6118.75</v>
      </c>
      <c r="T27" s="463">
        <v>6505.25</v>
      </c>
      <c r="U27" s="463">
        <v>4565.55</v>
      </c>
      <c r="V27" s="463">
        <v>5390.55</v>
      </c>
      <c r="W27" s="463">
        <v>6291.4</v>
      </c>
    </row>
    <row r="28" spans="1:23" ht="75" customHeight="1" x14ac:dyDescent="0.25">
      <c r="A28" s="460" t="s">
        <v>1201</v>
      </c>
      <c r="B28" s="464" t="s">
        <v>1202</v>
      </c>
      <c r="C28" s="465" t="s">
        <v>60</v>
      </c>
      <c r="D28" s="465" t="s">
        <v>1196</v>
      </c>
      <c r="E28" s="465" t="s">
        <v>145</v>
      </c>
      <c r="F28" s="462">
        <v>51326.02</v>
      </c>
      <c r="G28" s="463">
        <v>50498.74</v>
      </c>
      <c r="H28" s="463">
        <v>54874.1</v>
      </c>
      <c r="I28" s="463">
        <v>53335.87</v>
      </c>
      <c r="J28" s="463">
        <v>57788.04</v>
      </c>
      <c r="K28" s="463">
        <v>48844.959999999999</v>
      </c>
      <c r="L28" s="463">
        <v>49314.99</v>
      </c>
      <c r="M28" s="463">
        <v>47609.37</v>
      </c>
      <c r="N28" s="463">
        <v>53513.63</v>
      </c>
      <c r="O28" s="462">
        <v>52717.31</v>
      </c>
      <c r="P28" s="463">
        <v>53181.84</v>
      </c>
      <c r="Q28" s="463">
        <v>56854.83</v>
      </c>
      <c r="R28" s="463">
        <v>48948.93</v>
      </c>
      <c r="S28" s="463">
        <v>55261.440000000002</v>
      </c>
      <c r="T28" s="463">
        <v>49733.64</v>
      </c>
      <c r="U28" s="463">
        <v>52689.69</v>
      </c>
      <c r="V28" s="463">
        <v>52928.56</v>
      </c>
      <c r="W28" s="463">
        <v>51617.72</v>
      </c>
    </row>
    <row r="29" spans="1:23" ht="75" customHeight="1" x14ac:dyDescent="0.25">
      <c r="A29" s="460" t="s">
        <v>1203</v>
      </c>
      <c r="B29" s="464" t="s">
        <v>1204</v>
      </c>
      <c r="C29" s="465" t="s">
        <v>60</v>
      </c>
      <c r="D29" s="465" t="s">
        <v>1196</v>
      </c>
      <c r="E29" s="465" t="s">
        <v>145</v>
      </c>
      <c r="F29" s="462">
        <v>9437.7000000000007</v>
      </c>
      <c r="G29" s="463">
        <v>10718.68</v>
      </c>
      <c r="H29" s="463">
        <v>9456.9500000000007</v>
      </c>
      <c r="I29" s="463">
        <v>9550.6200000000008</v>
      </c>
      <c r="J29" s="463">
        <v>6580.65</v>
      </c>
      <c r="K29" s="463">
        <v>8428.52</v>
      </c>
      <c r="L29" s="463">
        <v>7976.1</v>
      </c>
      <c r="M29" s="463">
        <v>7889.27</v>
      </c>
      <c r="N29" s="463">
        <v>6561.7</v>
      </c>
      <c r="O29" s="462" t="s">
        <v>135</v>
      </c>
      <c r="P29" s="463" t="s">
        <v>135</v>
      </c>
      <c r="Q29" s="463" t="s">
        <v>135</v>
      </c>
      <c r="R29" s="463" t="s">
        <v>135</v>
      </c>
      <c r="S29" s="463" t="s">
        <v>135</v>
      </c>
      <c r="T29" s="463" t="s">
        <v>135</v>
      </c>
      <c r="U29" s="463" t="s">
        <v>135</v>
      </c>
      <c r="V29" s="463" t="s">
        <v>135</v>
      </c>
      <c r="W29" s="463" t="s">
        <v>135</v>
      </c>
    </row>
    <row r="30" spans="1:23" ht="50.1" customHeight="1" x14ac:dyDescent="0.25">
      <c r="A30" s="460" t="s">
        <v>1205</v>
      </c>
      <c r="B30" s="464" t="s">
        <v>1206</v>
      </c>
      <c r="C30" s="465" t="s">
        <v>60</v>
      </c>
      <c r="D30" s="465" t="s">
        <v>1196</v>
      </c>
      <c r="E30" s="465" t="s">
        <v>145</v>
      </c>
      <c r="F30" s="462">
        <v>723.77</v>
      </c>
      <c r="G30" s="463">
        <v>723.77</v>
      </c>
      <c r="H30" s="463">
        <v>953.5</v>
      </c>
      <c r="I30" s="463">
        <v>717.9</v>
      </c>
      <c r="J30" s="463">
        <v>407.41</v>
      </c>
      <c r="K30" s="463">
        <v>556.61</v>
      </c>
      <c r="L30" s="463">
        <v>537.41</v>
      </c>
      <c r="M30" s="463">
        <v>725.86</v>
      </c>
      <c r="N30" s="463">
        <v>616.92999999999995</v>
      </c>
      <c r="O30" s="462">
        <v>679.77</v>
      </c>
      <c r="P30" s="463">
        <v>869.96</v>
      </c>
      <c r="Q30" s="463">
        <v>732.32</v>
      </c>
      <c r="R30" s="463">
        <v>403.74</v>
      </c>
      <c r="S30" s="463">
        <v>581.55999999999995</v>
      </c>
      <c r="T30" s="463">
        <v>511.65</v>
      </c>
      <c r="U30" s="463">
        <v>739.68</v>
      </c>
      <c r="V30" s="463">
        <v>625.9</v>
      </c>
      <c r="W30" s="463">
        <v>841.9</v>
      </c>
    </row>
    <row r="31" spans="1:23" ht="50.1" customHeight="1" x14ac:dyDescent="0.25">
      <c r="A31" s="460" t="s">
        <v>1207</v>
      </c>
      <c r="B31" s="464" t="s">
        <v>1208</v>
      </c>
      <c r="C31" s="465" t="s">
        <v>60</v>
      </c>
      <c r="D31" s="465" t="s">
        <v>1196</v>
      </c>
      <c r="E31" s="465" t="s">
        <v>145</v>
      </c>
      <c r="F31" s="462">
        <v>182.34</v>
      </c>
      <c r="G31" s="463">
        <v>180.16</v>
      </c>
      <c r="H31" s="463">
        <v>182.07</v>
      </c>
      <c r="I31" s="463">
        <v>200.93</v>
      </c>
      <c r="J31" s="463">
        <v>180.9</v>
      </c>
      <c r="K31" s="463">
        <v>181.58</v>
      </c>
      <c r="L31" s="463">
        <v>162.34</v>
      </c>
      <c r="M31" s="463">
        <v>193.12</v>
      </c>
      <c r="N31" s="463">
        <v>169.88</v>
      </c>
      <c r="O31" s="462">
        <v>178.25</v>
      </c>
      <c r="P31" s="463">
        <v>177.41</v>
      </c>
      <c r="Q31" s="463">
        <v>179.74</v>
      </c>
      <c r="R31" s="463">
        <v>187.74</v>
      </c>
      <c r="S31" s="463">
        <v>176.89</v>
      </c>
      <c r="T31" s="463">
        <v>183.75</v>
      </c>
      <c r="U31" s="463">
        <v>148.30000000000001</v>
      </c>
      <c r="V31" s="463">
        <v>184.53</v>
      </c>
      <c r="W31" s="463">
        <v>168.42</v>
      </c>
    </row>
    <row r="32" spans="1:23" ht="50.1" customHeight="1" x14ac:dyDescent="0.25">
      <c r="A32" s="460" t="s">
        <v>1312</v>
      </c>
      <c r="B32" s="464" t="s">
        <v>1209</v>
      </c>
      <c r="C32" s="465" t="s">
        <v>60</v>
      </c>
      <c r="D32" s="465" t="s">
        <v>1196</v>
      </c>
      <c r="E32" s="465" t="s">
        <v>145</v>
      </c>
      <c r="F32" s="462">
        <v>14835.94</v>
      </c>
      <c r="G32" s="463">
        <v>15272.74</v>
      </c>
      <c r="H32" s="463">
        <v>16249.27</v>
      </c>
      <c r="I32" s="463">
        <v>13389.32</v>
      </c>
      <c r="J32" s="463">
        <v>15291.68</v>
      </c>
      <c r="K32" s="463">
        <v>13496.23</v>
      </c>
      <c r="L32" s="463">
        <v>15214.38</v>
      </c>
      <c r="M32" s="463">
        <v>15144.03</v>
      </c>
      <c r="N32" s="463">
        <v>15097.77</v>
      </c>
      <c r="O32" s="462">
        <v>15356.46</v>
      </c>
      <c r="P32" s="463">
        <v>15491.13</v>
      </c>
      <c r="Q32" s="463">
        <v>16327.63</v>
      </c>
      <c r="R32" s="463">
        <v>13998.5</v>
      </c>
      <c r="S32" s="463">
        <v>15670.93</v>
      </c>
      <c r="T32" s="463">
        <v>14935.43</v>
      </c>
      <c r="U32" s="463">
        <v>16129.96</v>
      </c>
      <c r="V32" s="463">
        <v>15503.4</v>
      </c>
      <c r="W32" s="463">
        <v>14696.99</v>
      </c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</sheetData>
  <autoFilter ref="A3:W12"/>
  <mergeCells count="9">
    <mergeCell ref="B4:E4"/>
    <mergeCell ref="A1:W1"/>
    <mergeCell ref="O2:W2"/>
    <mergeCell ref="A2:A3"/>
    <mergeCell ref="B2:B3"/>
    <mergeCell ref="C2:C3"/>
    <mergeCell ref="D2:D3"/>
    <mergeCell ref="E2:E3"/>
    <mergeCell ref="F2:N2"/>
  </mergeCells>
  <pageMargins left="0.25" right="0.25" top="0.75" bottom="0.75" header="0.3" footer="0.3"/>
  <pageSetup paperSize="9" scale="20" fitToHeight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8"/>
  <sheetViews>
    <sheetView zoomScale="40" zoomScaleNormal="40" workbookViewId="0">
      <selection sqref="A1:W1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140625" customWidth="1"/>
    <col min="5" max="5" width="23.7109375" customWidth="1"/>
    <col min="6" max="23" width="27.42578125" customWidth="1"/>
    <col min="24" max="16384" width="11.42578125" hidden="1"/>
  </cols>
  <sheetData>
    <row r="1" spans="1:23" ht="27" x14ac:dyDescent="0.35">
      <c r="A1" s="531" t="s">
        <v>1289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2"/>
    </row>
    <row r="2" spans="1:23" ht="125.25" customHeight="1" x14ac:dyDescent="0.25">
      <c r="A2" s="533" t="s">
        <v>49</v>
      </c>
      <c r="B2" s="534" t="s">
        <v>50</v>
      </c>
      <c r="C2" s="533" t="s">
        <v>51</v>
      </c>
      <c r="D2" s="533" t="s">
        <v>52</v>
      </c>
      <c r="E2" s="533" t="s">
        <v>53</v>
      </c>
      <c r="F2" s="511" t="s">
        <v>532</v>
      </c>
      <c r="G2" s="512"/>
      <c r="H2" s="512"/>
      <c r="I2" s="512"/>
      <c r="J2" s="512"/>
      <c r="K2" s="512"/>
      <c r="L2" s="512"/>
      <c r="M2" s="512"/>
      <c r="N2" s="513"/>
      <c r="O2" s="511" t="s">
        <v>531</v>
      </c>
      <c r="P2" s="512"/>
      <c r="Q2" s="512"/>
      <c r="R2" s="512"/>
      <c r="S2" s="512"/>
      <c r="T2" s="512"/>
      <c r="U2" s="512"/>
      <c r="V2" s="512"/>
      <c r="W2" s="513"/>
    </row>
    <row r="3" spans="1:23" ht="209.25" customHeight="1" x14ac:dyDescent="0.25">
      <c r="A3" s="510"/>
      <c r="B3" s="508"/>
      <c r="C3" s="510"/>
      <c r="D3" s="510"/>
      <c r="E3" s="510"/>
      <c r="F3" s="7" t="s">
        <v>54</v>
      </c>
      <c r="G3" s="7" t="s">
        <v>55</v>
      </c>
      <c r="H3" s="397" t="s">
        <v>31</v>
      </c>
      <c r="I3" s="397" t="s">
        <v>33</v>
      </c>
      <c r="J3" s="397" t="s">
        <v>35</v>
      </c>
      <c r="K3" s="397" t="s">
        <v>37</v>
      </c>
      <c r="L3" s="397" t="s">
        <v>39</v>
      </c>
      <c r="M3" s="397" t="s">
        <v>41</v>
      </c>
      <c r="N3" s="397" t="s">
        <v>43</v>
      </c>
      <c r="O3" s="7" t="s">
        <v>54</v>
      </c>
      <c r="P3" s="7" t="s">
        <v>55</v>
      </c>
      <c r="Q3" s="397" t="s">
        <v>31</v>
      </c>
      <c r="R3" s="397" t="s">
        <v>33</v>
      </c>
      <c r="S3" s="397" t="s">
        <v>35</v>
      </c>
      <c r="T3" s="397" t="s">
        <v>37</v>
      </c>
      <c r="U3" s="397" t="s">
        <v>39</v>
      </c>
      <c r="V3" s="397" t="s">
        <v>41</v>
      </c>
      <c r="W3" s="397" t="s">
        <v>43</v>
      </c>
    </row>
    <row r="4" spans="1:23" ht="24.95" customHeight="1" x14ac:dyDescent="0.25">
      <c r="A4" s="125" t="s">
        <v>978</v>
      </c>
      <c r="B4" s="528" t="s">
        <v>979</v>
      </c>
      <c r="C4" s="529"/>
      <c r="D4" s="529"/>
      <c r="E4" s="530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</row>
    <row r="5" spans="1:23" ht="61.5" customHeight="1" x14ac:dyDescent="0.25">
      <c r="A5" s="403" t="s">
        <v>980</v>
      </c>
      <c r="B5" s="390" t="s">
        <v>1313</v>
      </c>
      <c r="C5" s="341" t="s">
        <v>60</v>
      </c>
      <c r="D5" s="341" t="s">
        <v>981</v>
      </c>
      <c r="E5" s="341" t="s">
        <v>982</v>
      </c>
      <c r="F5" s="404">
        <v>54</v>
      </c>
      <c r="G5" s="346" t="s">
        <v>135</v>
      </c>
      <c r="H5" s="346" t="s">
        <v>135</v>
      </c>
      <c r="I5" s="346" t="s">
        <v>135</v>
      </c>
      <c r="J5" s="346" t="s">
        <v>135</v>
      </c>
      <c r="K5" s="346" t="s">
        <v>135</v>
      </c>
      <c r="L5" s="346" t="s">
        <v>135</v>
      </c>
      <c r="M5" s="346" t="s">
        <v>135</v>
      </c>
      <c r="N5" s="346" t="s">
        <v>135</v>
      </c>
      <c r="O5" s="404">
        <v>53.170502999999997</v>
      </c>
      <c r="P5" s="346" t="s">
        <v>135</v>
      </c>
      <c r="Q5" s="346" t="s">
        <v>135</v>
      </c>
      <c r="R5" s="346" t="s">
        <v>135</v>
      </c>
      <c r="S5" s="346" t="s">
        <v>135</v>
      </c>
      <c r="T5" s="346" t="s">
        <v>135</v>
      </c>
      <c r="U5" s="346" t="s">
        <v>135</v>
      </c>
      <c r="V5" s="346" t="s">
        <v>135</v>
      </c>
      <c r="W5" s="346" t="s">
        <v>135</v>
      </c>
    </row>
    <row r="6" spans="1:23" ht="50.1" customHeight="1" x14ac:dyDescent="0.25">
      <c r="A6" s="403" t="s">
        <v>983</v>
      </c>
      <c r="B6" s="341" t="s">
        <v>984</v>
      </c>
      <c r="C6" s="341" t="s">
        <v>60</v>
      </c>
      <c r="D6" s="341" t="s">
        <v>981</v>
      </c>
      <c r="E6" s="341" t="s">
        <v>982</v>
      </c>
      <c r="F6" s="404">
        <v>54</v>
      </c>
      <c r="G6" s="346" t="s">
        <v>135</v>
      </c>
      <c r="H6" s="346" t="s">
        <v>135</v>
      </c>
      <c r="I6" s="346" t="s">
        <v>135</v>
      </c>
      <c r="J6" s="346" t="s">
        <v>135</v>
      </c>
      <c r="K6" s="346" t="s">
        <v>135</v>
      </c>
      <c r="L6" s="346" t="s">
        <v>135</v>
      </c>
      <c r="M6" s="346" t="s">
        <v>135</v>
      </c>
      <c r="N6" s="346" t="s">
        <v>135</v>
      </c>
      <c r="O6" s="404">
        <v>53.303254000000003</v>
      </c>
      <c r="P6" s="346" t="s">
        <v>135</v>
      </c>
      <c r="Q6" s="346" t="s">
        <v>135</v>
      </c>
      <c r="R6" s="346" t="s">
        <v>135</v>
      </c>
      <c r="S6" s="346" t="s">
        <v>135</v>
      </c>
      <c r="T6" s="346" t="s">
        <v>135</v>
      </c>
      <c r="U6" s="346" t="s">
        <v>135</v>
      </c>
      <c r="V6" s="346" t="s">
        <v>135</v>
      </c>
      <c r="W6" s="346" t="s">
        <v>135</v>
      </c>
    </row>
    <row r="7" spans="1:23" ht="50.1" customHeight="1" x14ac:dyDescent="0.25">
      <c r="A7" s="403" t="s">
        <v>985</v>
      </c>
      <c r="B7" s="341" t="s">
        <v>986</v>
      </c>
      <c r="C7" s="341" t="s">
        <v>60</v>
      </c>
      <c r="D7" s="341" t="s">
        <v>981</v>
      </c>
      <c r="E7" s="341" t="s">
        <v>982</v>
      </c>
      <c r="F7" s="404">
        <v>54</v>
      </c>
      <c r="G7" s="346" t="s">
        <v>135</v>
      </c>
      <c r="H7" s="346" t="s">
        <v>135</v>
      </c>
      <c r="I7" s="346" t="s">
        <v>135</v>
      </c>
      <c r="J7" s="346" t="s">
        <v>135</v>
      </c>
      <c r="K7" s="346" t="s">
        <v>135</v>
      </c>
      <c r="L7" s="346" t="s">
        <v>135</v>
      </c>
      <c r="M7" s="346" t="s">
        <v>135</v>
      </c>
      <c r="N7" s="346" t="s">
        <v>135</v>
      </c>
      <c r="O7" s="404">
        <v>52.347937000000002</v>
      </c>
      <c r="P7" s="346" t="s">
        <v>135</v>
      </c>
      <c r="Q7" s="346" t="s">
        <v>135</v>
      </c>
      <c r="R7" s="346" t="s">
        <v>135</v>
      </c>
      <c r="S7" s="346" t="s">
        <v>135</v>
      </c>
      <c r="T7" s="346" t="s">
        <v>135</v>
      </c>
      <c r="U7" s="346" t="s">
        <v>135</v>
      </c>
      <c r="V7" s="346" t="s">
        <v>135</v>
      </c>
      <c r="W7" s="346" t="s">
        <v>135</v>
      </c>
    </row>
    <row r="8" spans="1:23" ht="50.1" customHeight="1" x14ac:dyDescent="0.25">
      <c r="A8" s="403" t="s">
        <v>987</v>
      </c>
      <c r="B8" s="341" t="s">
        <v>988</v>
      </c>
      <c r="C8" s="341" t="s">
        <v>60</v>
      </c>
      <c r="D8" s="341" t="s">
        <v>981</v>
      </c>
      <c r="E8" s="341" t="s">
        <v>982</v>
      </c>
      <c r="F8" s="404">
        <v>52</v>
      </c>
      <c r="G8" s="346" t="s">
        <v>135</v>
      </c>
      <c r="H8" s="346" t="s">
        <v>135</v>
      </c>
      <c r="I8" s="346" t="s">
        <v>135</v>
      </c>
      <c r="J8" s="346" t="s">
        <v>135</v>
      </c>
      <c r="K8" s="346" t="s">
        <v>135</v>
      </c>
      <c r="L8" s="346" t="s">
        <v>135</v>
      </c>
      <c r="M8" s="346" t="s">
        <v>135</v>
      </c>
      <c r="N8" s="346" t="s">
        <v>135</v>
      </c>
      <c r="O8" s="404">
        <v>53.195556000000003</v>
      </c>
      <c r="P8" s="346" t="s">
        <v>135</v>
      </c>
      <c r="Q8" s="346" t="s">
        <v>135</v>
      </c>
      <c r="R8" s="346" t="s">
        <v>135</v>
      </c>
      <c r="S8" s="346" t="s">
        <v>135</v>
      </c>
      <c r="T8" s="346" t="s">
        <v>135</v>
      </c>
      <c r="U8" s="346" t="s">
        <v>135</v>
      </c>
      <c r="V8" s="346" t="s">
        <v>135</v>
      </c>
      <c r="W8" s="346" t="s">
        <v>135</v>
      </c>
    </row>
    <row r="9" spans="1:23" ht="75" customHeight="1" x14ac:dyDescent="0.25">
      <c r="A9" s="403" t="s">
        <v>989</v>
      </c>
      <c r="B9" s="346" t="s">
        <v>1220</v>
      </c>
      <c r="C9" s="341" t="s">
        <v>60</v>
      </c>
      <c r="D9" s="341" t="s">
        <v>554</v>
      </c>
      <c r="E9" s="341" t="s">
        <v>293</v>
      </c>
      <c r="F9" s="347">
        <v>75.026267402858721</v>
      </c>
      <c r="G9" s="343">
        <v>76.980198019801875</v>
      </c>
      <c r="H9" s="343">
        <v>83.098591549295747</v>
      </c>
      <c r="I9" s="343">
        <v>81.818181818181785</v>
      </c>
      <c r="J9" s="343">
        <v>60.076045627376388</v>
      </c>
      <c r="K9" s="343">
        <v>72.260273972602704</v>
      </c>
      <c r="L9" s="343">
        <v>71.666666666666686</v>
      </c>
      <c r="M9" s="343">
        <v>71.856287425149688</v>
      </c>
      <c r="N9" s="343">
        <v>75.708502024291562</v>
      </c>
      <c r="O9" s="347">
        <v>89.708979972603714</v>
      </c>
      <c r="P9" s="343">
        <v>95.381062355658159</v>
      </c>
      <c r="Q9" s="343">
        <v>92.20779220779221</v>
      </c>
      <c r="R9" s="343">
        <v>93.296089385474843</v>
      </c>
      <c r="S9" s="343">
        <v>76.616915422885583</v>
      </c>
      <c r="T9" s="343">
        <v>87.888198757763988</v>
      </c>
      <c r="U9" s="343">
        <v>84.444444444444471</v>
      </c>
      <c r="V9" s="343">
        <v>86.206896551724142</v>
      </c>
      <c r="W9" s="343">
        <v>88.557213930348283</v>
      </c>
    </row>
    <row r="10" spans="1:23" ht="75" customHeight="1" x14ac:dyDescent="0.25">
      <c r="A10" s="406" t="s">
        <v>1212</v>
      </c>
      <c r="B10" s="407" t="s">
        <v>1302</v>
      </c>
      <c r="C10" s="406" t="s">
        <v>60</v>
      </c>
      <c r="D10" s="408" t="s">
        <v>1314</v>
      </c>
      <c r="E10" s="406" t="s">
        <v>293</v>
      </c>
      <c r="F10" s="364">
        <v>73.489069647430199</v>
      </c>
      <c r="G10" s="409">
        <v>77.3841961852862</v>
      </c>
      <c r="H10" s="409">
        <v>81.021897810219002</v>
      </c>
      <c r="I10" s="409">
        <v>77.777777777777899</v>
      </c>
      <c r="J10" s="409">
        <v>65.887850467289795</v>
      </c>
      <c r="K10" s="409">
        <v>68.888888888888502</v>
      </c>
      <c r="L10" s="409">
        <v>69.4444444444444</v>
      </c>
      <c r="M10" s="409">
        <v>65.584415584415396</v>
      </c>
      <c r="N10" s="409">
        <v>78.504672897196201</v>
      </c>
      <c r="O10" s="364">
        <v>88.012256546816843</v>
      </c>
      <c r="P10" s="365">
        <v>91.334894613583103</v>
      </c>
      <c r="Q10" s="365">
        <v>94.630872483221381</v>
      </c>
      <c r="R10" s="365">
        <v>92.261904761904702</v>
      </c>
      <c r="S10" s="365">
        <v>80.337078651685317</v>
      </c>
      <c r="T10" s="365">
        <v>88.410596026490168</v>
      </c>
      <c r="U10" s="365">
        <v>85.600000000000023</v>
      </c>
      <c r="V10" s="365">
        <v>79.792746113989693</v>
      </c>
      <c r="W10" s="365">
        <v>79.797979797979991</v>
      </c>
    </row>
    <row r="11" spans="1:23" ht="75" customHeight="1" x14ac:dyDescent="0.25">
      <c r="A11" s="406" t="s">
        <v>1213</v>
      </c>
      <c r="B11" s="407" t="s">
        <v>15</v>
      </c>
      <c r="C11" s="406" t="s">
        <v>60</v>
      </c>
      <c r="D11" s="408" t="s">
        <v>1314</v>
      </c>
      <c r="E11" s="406" t="s">
        <v>293</v>
      </c>
      <c r="F11" s="364">
        <v>14.955621835126101</v>
      </c>
      <c r="G11" s="409">
        <v>12.5</v>
      </c>
      <c r="H11" s="409">
        <v>13.725490196078399</v>
      </c>
      <c r="I11" s="409">
        <v>8.4745762711864305</v>
      </c>
      <c r="J11" s="409">
        <v>17.647058823529399</v>
      </c>
      <c r="K11" s="409">
        <v>17.692307692307701</v>
      </c>
      <c r="L11" s="409">
        <v>12.5</v>
      </c>
      <c r="M11" s="409">
        <v>18.279569892473098</v>
      </c>
      <c r="N11" s="409">
        <v>20.253164556961998</v>
      </c>
      <c r="O11" s="364">
        <v>39.385527018641412</v>
      </c>
      <c r="P11" s="365">
        <v>45.731707317072811</v>
      </c>
      <c r="Q11" s="365">
        <v>37.931034482758143</v>
      </c>
      <c r="R11" s="365">
        <v>68.656716417910019</v>
      </c>
      <c r="S11" s="365">
        <v>25.641025641025518</v>
      </c>
      <c r="T11" s="365">
        <v>39.506172839506547</v>
      </c>
      <c r="U11" s="365">
        <v>19.354838709677463</v>
      </c>
      <c r="V11" s="365">
        <v>20.000000000000089</v>
      </c>
      <c r="W11" s="365">
        <v>22.972972972973253</v>
      </c>
    </row>
    <row r="12" spans="1:23" ht="75" customHeight="1" x14ac:dyDescent="0.25">
      <c r="A12" s="406" t="s">
        <v>1219</v>
      </c>
      <c r="B12" s="407" t="s">
        <v>21</v>
      </c>
      <c r="C12" s="406" t="s">
        <v>60</v>
      </c>
      <c r="D12" s="408" t="s">
        <v>1314</v>
      </c>
      <c r="E12" s="406" t="s">
        <v>293</v>
      </c>
      <c r="F12" s="364">
        <v>19.678968747226701</v>
      </c>
      <c r="G12" s="409">
        <v>16.379310344827601</v>
      </c>
      <c r="H12" s="409">
        <v>24.4444444444444</v>
      </c>
      <c r="I12" s="409">
        <v>18.867924528301899</v>
      </c>
      <c r="J12" s="409">
        <v>22.857142857142801</v>
      </c>
      <c r="K12" s="409">
        <v>24.409448818897701</v>
      </c>
      <c r="L12" s="409">
        <v>16.6666666666667</v>
      </c>
      <c r="M12" s="409">
        <v>15.2173913043478</v>
      </c>
      <c r="N12" s="409">
        <v>23.3766233766234</v>
      </c>
      <c r="O12" s="364">
        <v>43.421747609250829</v>
      </c>
      <c r="P12" s="365">
        <v>44.516129032257716</v>
      </c>
      <c r="Q12" s="365">
        <v>49.999999999999403</v>
      </c>
      <c r="R12" s="365">
        <v>21.052631578947238</v>
      </c>
      <c r="S12" s="365">
        <v>31.99999999999984</v>
      </c>
      <c r="T12" s="365">
        <v>45.454545454545872</v>
      </c>
      <c r="U12" s="365">
        <v>60.869565217391433</v>
      </c>
      <c r="V12" s="365">
        <v>46.000000000000213</v>
      </c>
      <c r="W12" s="365">
        <v>47.457627118644609</v>
      </c>
    </row>
    <row r="13" spans="1:23" ht="75" customHeight="1" x14ac:dyDescent="0.25">
      <c r="A13" s="406" t="s">
        <v>1214</v>
      </c>
      <c r="B13" s="407" t="s">
        <v>23</v>
      </c>
      <c r="C13" s="406" t="s">
        <v>60</v>
      </c>
      <c r="D13" s="408" t="s">
        <v>1314</v>
      </c>
      <c r="E13" s="406" t="s">
        <v>293</v>
      </c>
      <c r="F13" s="364">
        <v>19.5930775526706</v>
      </c>
      <c r="G13" s="409">
        <v>23.529411764705799</v>
      </c>
      <c r="H13" s="409">
        <v>19.4444444444444</v>
      </c>
      <c r="I13" s="409">
        <v>13.3333333333333</v>
      </c>
      <c r="J13" s="409">
        <v>18.965517241379299</v>
      </c>
      <c r="K13" s="409">
        <v>24.137931034482801</v>
      </c>
      <c r="L13" s="409">
        <v>10.2564102564103</v>
      </c>
      <c r="M13" s="409">
        <v>14.285714285714302</v>
      </c>
      <c r="N13" s="409">
        <v>27.397260273972602</v>
      </c>
      <c r="O13" s="364">
        <v>33.180345134328803</v>
      </c>
      <c r="P13" s="365">
        <v>41.666666666666394</v>
      </c>
      <c r="Q13" s="365">
        <v>66.666666666665904</v>
      </c>
      <c r="R13" s="365">
        <v>19.047619047618941</v>
      </c>
      <c r="S13" s="365">
        <v>17.391304347826001</v>
      </c>
      <c r="T13" s="365">
        <v>38.297872340425869</v>
      </c>
      <c r="U13" s="366">
        <v>0</v>
      </c>
      <c r="V13" s="365">
        <v>26.666666666666799</v>
      </c>
      <c r="W13" s="365">
        <v>32.075471698113581</v>
      </c>
    </row>
    <row r="14" spans="1:23" ht="75" customHeight="1" x14ac:dyDescent="0.25">
      <c r="A14" s="406" t="s">
        <v>1215</v>
      </c>
      <c r="B14" s="407" t="s">
        <v>219</v>
      </c>
      <c r="C14" s="406" t="s">
        <v>60</v>
      </c>
      <c r="D14" s="408" t="s">
        <v>1314</v>
      </c>
      <c r="E14" s="406" t="s">
        <v>293</v>
      </c>
      <c r="F14" s="364">
        <v>37.749782206464801</v>
      </c>
      <c r="G14" s="409">
        <v>41.6666666666667</v>
      </c>
      <c r="H14" s="409">
        <v>47.272727272727302</v>
      </c>
      <c r="I14" s="409">
        <v>44.262295081967203</v>
      </c>
      <c r="J14" s="409">
        <v>36.470588235294102</v>
      </c>
      <c r="K14" s="409">
        <v>37.062937062937202</v>
      </c>
      <c r="L14" s="409">
        <v>35.185185185185198</v>
      </c>
      <c r="M14" s="409">
        <v>25.490196078431399</v>
      </c>
      <c r="N14" s="409">
        <v>39.130434782608702</v>
      </c>
      <c r="O14" s="364">
        <v>59.391064249899102</v>
      </c>
      <c r="P14" s="365">
        <v>55.621301775147423</v>
      </c>
      <c r="Q14" s="365">
        <v>78.57142857142756</v>
      </c>
      <c r="R14" s="365">
        <v>77.777777777777317</v>
      </c>
      <c r="S14" s="365">
        <v>46.153846153845919</v>
      </c>
      <c r="T14" s="365">
        <v>59.677419354839337</v>
      </c>
      <c r="U14" s="365">
        <v>64.705882352941359</v>
      </c>
      <c r="V14" s="365">
        <v>48.437500000000206</v>
      </c>
      <c r="W14" s="365">
        <v>57.142857142857814</v>
      </c>
    </row>
    <row r="15" spans="1:23" ht="75" customHeight="1" x14ac:dyDescent="0.25">
      <c r="A15" s="406" t="s">
        <v>1216</v>
      </c>
      <c r="B15" s="407" t="s">
        <v>4</v>
      </c>
      <c r="C15" s="406" t="s">
        <v>60</v>
      </c>
      <c r="D15" s="408" t="s">
        <v>1314</v>
      </c>
      <c r="E15" s="406" t="s">
        <v>293</v>
      </c>
      <c r="F15" s="364">
        <v>42.317369212581902</v>
      </c>
      <c r="G15" s="409">
        <v>47.727272727272897</v>
      </c>
      <c r="H15" s="409">
        <v>56.976744186046602</v>
      </c>
      <c r="I15" s="409">
        <v>47.2222222222222</v>
      </c>
      <c r="J15" s="409">
        <v>29.545454545454604</v>
      </c>
      <c r="K15" s="409">
        <v>34.545454545454596</v>
      </c>
      <c r="L15" s="409">
        <v>41.269841269841301</v>
      </c>
      <c r="M15" s="409">
        <v>34.545454545454596</v>
      </c>
      <c r="N15" s="409">
        <v>42.975206611570201</v>
      </c>
      <c r="O15" s="364">
        <v>72.451140336738888</v>
      </c>
      <c r="P15" s="365">
        <v>75.933609958505784</v>
      </c>
      <c r="Q15" s="365">
        <v>74.999999999999048</v>
      </c>
      <c r="R15" s="365">
        <v>54.430379746835122</v>
      </c>
      <c r="S15" s="365">
        <v>59.090909090908781</v>
      </c>
      <c r="T15" s="365">
        <v>79.285714285715216</v>
      </c>
      <c r="U15" s="365">
        <v>76.190476190476375</v>
      </c>
      <c r="V15" s="365">
        <v>70.370370370370679</v>
      </c>
      <c r="W15" s="365">
        <v>71.171171171171764</v>
      </c>
    </row>
    <row r="16" spans="1:23" ht="75" customHeight="1" x14ac:dyDescent="0.25">
      <c r="A16" s="406" t="s">
        <v>1217</v>
      </c>
      <c r="B16" s="407" t="s">
        <v>954</v>
      </c>
      <c r="C16" s="406" t="s">
        <v>60</v>
      </c>
      <c r="D16" s="408" t="s">
        <v>1314</v>
      </c>
      <c r="E16" s="406" t="s">
        <v>293</v>
      </c>
      <c r="F16" s="364">
        <v>32.135728451124102</v>
      </c>
      <c r="G16" s="409">
        <v>30.817610062893095</v>
      </c>
      <c r="H16" s="409">
        <v>44.615384615384698</v>
      </c>
      <c r="I16" s="409">
        <v>39.743589743589702</v>
      </c>
      <c r="J16" s="409">
        <v>23.75</v>
      </c>
      <c r="K16" s="409">
        <v>27.044025157232799</v>
      </c>
      <c r="L16" s="409">
        <v>44.067796610169502</v>
      </c>
      <c r="M16" s="409">
        <v>22.8571428571429</v>
      </c>
      <c r="N16" s="409">
        <v>35.344827586206897</v>
      </c>
      <c r="O16" s="364">
        <v>30.501467124257601</v>
      </c>
      <c r="P16" s="365">
        <v>29.012345679012153</v>
      </c>
      <c r="Q16" s="365">
        <v>44.99999999999941</v>
      </c>
      <c r="R16" s="365">
        <v>24.137931034482616</v>
      </c>
      <c r="S16" s="365">
        <v>40.540540540540341</v>
      </c>
      <c r="T16" s="365">
        <v>42.465753424657962</v>
      </c>
      <c r="U16" s="365">
        <v>17.857142857142893</v>
      </c>
      <c r="V16" s="365">
        <v>16.901408450704306</v>
      </c>
      <c r="W16" s="365">
        <v>44.871794871795359</v>
      </c>
    </row>
    <row r="17" spans="1:23" ht="75" customHeight="1" x14ac:dyDescent="0.25">
      <c r="A17" s="406" t="s">
        <v>1218</v>
      </c>
      <c r="B17" s="407" t="s">
        <v>955</v>
      </c>
      <c r="C17" s="406" t="s">
        <v>60</v>
      </c>
      <c r="D17" s="408" t="s">
        <v>1314</v>
      </c>
      <c r="E17" s="406" t="s">
        <v>293</v>
      </c>
      <c r="F17" s="364">
        <v>22.985697475559199</v>
      </c>
      <c r="G17" s="409">
        <v>27.192982456140303</v>
      </c>
      <c r="H17" s="409">
        <v>43.181818181818201</v>
      </c>
      <c r="I17" s="409">
        <v>27.118644067796598</v>
      </c>
      <c r="J17" s="409">
        <v>20</v>
      </c>
      <c r="K17" s="409">
        <v>17.1875</v>
      </c>
      <c r="L17" s="409">
        <v>22.9166666666667</v>
      </c>
      <c r="M17" s="409">
        <v>10.1123595505618</v>
      </c>
      <c r="N17" s="409">
        <v>35.632183908046002</v>
      </c>
      <c r="O17" s="364">
        <v>23.872483203212735</v>
      </c>
      <c r="P17" s="365">
        <v>37.007874015747788</v>
      </c>
      <c r="Q17" s="365">
        <v>16.666666666666437</v>
      </c>
      <c r="R17" s="365">
        <v>9.3023255813952925</v>
      </c>
      <c r="S17" s="365">
        <v>21.739130434782496</v>
      </c>
      <c r="T17" s="365">
        <v>24.000000000000234</v>
      </c>
      <c r="U17" s="365">
        <v>15.00000000000003</v>
      </c>
      <c r="V17" s="365">
        <v>10.526315789473733</v>
      </c>
      <c r="W17" s="365">
        <v>9.8039215686275689</v>
      </c>
    </row>
    <row r="18" spans="1:23" ht="75" customHeight="1" x14ac:dyDescent="0.25">
      <c r="A18" s="410" t="s">
        <v>991</v>
      </c>
      <c r="B18" s="346" t="s">
        <v>1000</v>
      </c>
      <c r="C18" s="346" t="s">
        <v>956</v>
      </c>
      <c r="D18" s="346" t="s">
        <v>956</v>
      </c>
      <c r="E18" s="346" t="s">
        <v>956</v>
      </c>
      <c r="F18" s="400" t="s">
        <v>956</v>
      </c>
      <c r="G18" s="346" t="s">
        <v>956</v>
      </c>
      <c r="H18" s="346" t="s">
        <v>956</v>
      </c>
      <c r="I18" s="346" t="s">
        <v>956</v>
      </c>
      <c r="J18" s="346" t="s">
        <v>956</v>
      </c>
      <c r="K18" s="346" t="s">
        <v>956</v>
      </c>
      <c r="L18" s="346" t="s">
        <v>956</v>
      </c>
      <c r="M18" s="346" t="s">
        <v>956</v>
      </c>
      <c r="N18" s="346" t="s">
        <v>956</v>
      </c>
      <c r="O18" s="400" t="s">
        <v>956</v>
      </c>
      <c r="P18" s="346" t="s">
        <v>956</v>
      </c>
      <c r="Q18" s="346" t="s">
        <v>956</v>
      </c>
      <c r="R18" s="346" t="s">
        <v>956</v>
      </c>
      <c r="S18" s="346" t="s">
        <v>956</v>
      </c>
      <c r="T18" s="346" t="s">
        <v>956</v>
      </c>
      <c r="U18" s="346" t="s">
        <v>956</v>
      </c>
      <c r="V18" s="346" t="s">
        <v>956</v>
      </c>
      <c r="W18" s="346" t="s">
        <v>956</v>
      </c>
    </row>
    <row r="19" spans="1:23" ht="75" customHeight="1" x14ac:dyDescent="0.25">
      <c r="A19" s="403" t="s">
        <v>992</v>
      </c>
      <c r="B19" s="349" t="s">
        <v>1001</v>
      </c>
      <c r="C19" s="403" t="s">
        <v>60</v>
      </c>
      <c r="D19" s="348" t="s">
        <v>1315</v>
      </c>
      <c r="E19" s="341" t="s">
        <v>293</v>
      </c>
      <c r="F19" s="364">
        <v>41.991943570597499</v>
      </c>
      <c r="G19" s="409">
        <v>37.874659400545099</v>
      </c>
      <c r="H19" s="409">
        <v>45.985401459854103</v>
      </c>
      <c r="I19" s="409">
        <v>50.326797385621106</v>
      </c>
      <c r="J19" s="409">
        <v>37.850467289719802</v>
      </c>
      <c r="K19" s="409">
        <v>39.999999999999801</v>
      </c>
      <c r="L19" s="409">
        <v>37.962962962962898</v>
      </c>
      <c r="M19" s="409">
        <v>44.1558441558441</v>
      </c>
      <c r="N19" s="409">
        <v>51.401869158878398</v>
      </c>
      <c r="O19" s="364">
        <v>60.357141358157229</v>
      </c>
      <c r="P19" s="365">
        <v>63.389830508474233</v>
      </c>
      <c r="Q19" s="365">
        <v>65.04854368932007</v>
      </c>
      <c r="R19" s="365">
        <v>66.981132075471393</v>
      </c>
      <c r="S19" s="365">
        <v>57.291666666666366</v>
      </c>
      <c r="T19" s="365">
        <v>64.28571428571496</v>
      </c>
      <c r="U19" s="365">
        <v>48.101265822784896</v>
      </c>
      <c r="V19" s="365">
        <v>55.172413793103672</v>
      </c>
      <c r="W19" s="365">
        <v>44.966442953020405</v>
      </c>
    </row>
    <row r="20" spans="1:23" ht="75" customHeight="1" x14ac:dyDescent="0.25">
      <c r="A20" s="403" t="s">
        <v>993</v>
      </c>
      <c r="B20" s="349" t="s">
        <v>1002</v>
      </c>
      <c r="C20" s="403" t="s">
        <v>60</v>
      </c>
      <c r="D20" s="348" t="s">
        <v>1315</v>
      </c>
      <c r="E20" s="341" t="s">
        <v>293</v>
      </c>
      <c r="F20" s="364">
        <v>39.991128581833102</v>
      </c>
      <c r="G20" s="409">
        <v>42.779291553133703</v>
      </c>
      <c r="H20" s="409">
        <v>47.445255474452701</v>
      </c>
      <c r="I20" s="409">
        <v>44.444444444444599</v>
      </c>
      <c r="J20" s="409">
        <v>28.504672897196397</v>
      </c>
      <c r="K20" s="409">
        <v>37.037037037036903</v>
      </c>
      <c r="L20" s="409">
        <v>37.962962962962898</v>
      </c>
      <c r="M20" s="409">
        <v>33.116883116883102</v>
      </c>
      <c r="N20" s="409">
        <v>42.990654205607299</v>
      </c>
      <c r="O20" s="364">
        <v>66.747144955978783</v>
      </c>
      <c r="P20" s="365">
        <v>71.124620060789965</v>
      </c>
      <c r="Q20" s="365">
        <v>81.415929203539491</v>
      </c>
      <c r="R20" s="365">
        <v>73.999999999999673</v>
      </c>
      <c r="S20" s="365">
        <v>68.08510638297841</v>
      </c>
      <c r="T20" s="365">
        <v>58.787878787879464</v>
      </c>
      <c r="U20" s="365">
        <v>59.677419354838811</v>
      </c>
      <c r="V20" s="365">
        <v>52.755905511811285</v>
      </c>
      <c r="W20" s="365">
        <v>58.646616541353779</v>
      </c>
    </row>
    <row r="21" spans="1:23" ht="75" customHeight="1" x14ac:dyDescent="0.25">
      <c r="A21" s="403" t="s">
        <v>994</v>
      </c>
      <c r="B21" s="349" t="s">
        <v>1003</v>
      </c>
      <c r="C21" s="403" t="s">
        <v>60</v>
      </c>
      <c r="D21" s="348" t="s">
        <v>1315</v>
      </c>
      <c r="E21" s="341" t="s">
        <v>293</v>
      </c>
      <c r="F21" s="364">
        <v>78.477124283382196</v>
      </c>
      <c r="G21" s="409">
        <v>83.651226158038199</v>
      </c>
      <c r="H21" s="409">
        <v>91.240875912408796</v>
      </c>
      <c r="I21" s="409">
        <v>79.738562091503397</v>
      </c>
      <c r="J21" s="409">
        <v>74.299065420560794</v>
      </c>
      <c r="K21" s="409">
        <v>67.777777777777402</v>
      </c>
      <c r="L21" s="409">
        <v>81.481481481481495</v>
      </c>
      <c r="M21" s="409">
        <v>73.376623376623201</v>
      </c>
      <c r="N21" s="409">
        <v>75.700934579439206</v>
      </c>
      <c r="O21" s="364">
        <v>88.37869112256648</v>
      </c>
      <c r="P21" s="365">
        <v>84.754521963824175</v>
      </c>
      <c r="Q21" s="365">
        <v>95.714285714285538</v>
      </c>
      <c r="R21" s="365">
        <v>91.42857142857126</v>
      </c>
      <c r="S21" s="365">
        <v>84.516129032257908</v>
      </c>
      <c r="T21" s="365">
        <v>91.600000000000335</v>
      </c>
      <c r="U21" s="365">
        <v>88.073394495412899</v>
      </c>
      <c r="V21" s="365">
        <v>87.719298245614112</v>
      </c>
      <c r="W21" s="365">
        <v>82.926829268293062</v>
      </c>
    </row>
    <row r="22" spans="1:23" ht="75" customHeight="1" x14ac:dyDescent="0.25">
      <c r="A22" s="403" t="s">
        <v>995</v>
      </c>
      <c r="B22" s="349" t="s">
        <v>1004</v>
      </c>
      <c r="C22" s="403" t="s">
        <v>60</v>
      </c>
      <c r="D22" s="348" t="s">
        <v>1315</v>
      </c>
      <c r="E22" s="341" t="s">
        <v>293</v>
      </c>
      <c r="F22" s="364">
        <v>35.277127825873599</v>
      </c>
      <c r="G22" s="409">
        <v>34.604904632152802</v>
      </c>
      <c r="H22" s="409">
        <v>36.496350364963597</v>
      </c>
      <c r="I22" s="409">
        <v>33.3333333333334</v>
      </c>
      <c r="J22" s="409">
        <v>34.112149532710397</v>
      </c>
      <c r="K22" s="409">
        <v>34.074074074073899</v>
      </c>
      <c r="L22" s="409">
        <v>37.962962962962898</v>
      </c>
      <c r="M22" s="409">
        <v>35.714285714285701</v>
      </c>
      <c r="N22" s="409">
        <v>41.588785046728802</v>
      </c>
      <c r="O22" s="364">
        <v>64.027261951500009</v>
      </c>
      <c r="P22" s="365">
        <v>69.260700389104642</v>
      </c>
      <c r="Q22" s="365">
        <v>82.954545454544999</v>
      </c>
      <c r="R22" s="365">
        <v>60.674157303370421</v>
      </c>
      <c r="S22" s="365">
        <v>50.847457627118388</v>
      </c>
      <c r="T22" s="365">
        <v>68.874172185431235</v>
      </c>
      <c r="U22" s="365">
        <v>49.15254237288147</v>
      </c>
      <c r="V22" s="365">
        <v>50.393700787401826</v>
      </c>
      <c r="W22" s="365">
        <v>54.471544715447564</v>
      </c>
    </row>
    <row r="23" spans="1:23" ht="75" customHeight="1" x14ac:dyDescent="0.25">
      <c r="A23" s="403" t="s">
        <v>996</v>
      </c>
      <c r="B23" s="349" t="s">
        <v>1005</v>
      </c>
      <c r="C23" s="403" t="s">
        <v>60</v>
      </c>
      <c r="D23" s="348" t="s">
        <v>1315</v>
      </c>
      <c r="E23" s="341" t="s">
        <v>293</v>
      </c>
      <c r="F23" s="364">
        <v>77.959637463443201</v>
      </c>
      <c r="G23" s="409">
        <v>79.836512261580395</v>
      </c>
      <c r="H23" s="409">
        <v>86.861313868613195</v>
      </c>
      <c r="I23" s="409">
        <v>86.928104575163502</v>
      </c>
      <c r="J23" s="409">
        <v>70.560747663551496</v>
      </c>
      <c r="K23" s="409">
        <v>69.259259259258897</v>
      </c>
      <c r="L23" s="409">
        <v>81.481481481481495</v>
      </c>
      <c r="M23" s="409">
        <v>73.376623376623201</v>
      </c>
      <c r="N23" s="409">
        <v>77.102803738317704</v>
      </c>
      <c r="O23" s="364">
        <v>89.502112122173898</v>
      </c>
      <c r="P23" s="365">
        <v>87.278106508875481</v>
      </c>
      <c r="Q23" s="365">
        <v>95.867768595040943</v>
      </c>
      <c r="R23" s="365">
        <v>95.454545454545354</v>
      </c>
      <c r="S23" s="365">
        <v>86.80555555555533</v>
      </c>
      <c r="T23" s="365">
        <v>92.468619246862332</v>
      </c>
      <c r="U23" s="365">
        <v>83.000000000000071</v>
      </c>
      <c r="V23" s="365">
        <v>87.134502923976697</v>
      </c>
      <c r="W23" s="365">
        <v>84.023668639053582</v>
      </c>
    </row>
    <row r="24" spans="1:23" ht="75" customHeight="1" x14ac:dyDescent="0.25">
      <c r="A24" s="403" t="s">
        <v>997</v>
      </c>
      <c r="B24" s="349" t="s">
        <v>1306</v>
      </c>
      <c r="C24" s="403" t="s">
        <v>60</v>
      </c>
      <c r="D24" s="348" t="s">
        <v>1316</v>
      </c>
      <c r="E24" s="341" t="s">
        <v>293</v>
      </c>
      <c r="F24" s="364">
        <v>13.662097424910399</v>
      </c>
      <c r="G24" s="409">
        <v>15.625</v>
      </c>
      <c r="H24" s="409">
        <v>15.6862745098039</v>
      </c>
      <c r="I24" s="409">
        <v>11.864406779661</v>
      </c>
      <c r="J24" s="409">
        <v>14.117647058823501</v>
      </c>
      <c r="K24" s="409">
        <v>10</v>
      </c>
      <c r="L24" s="409">
        <v>12.5</v>
      </c>
      <c r="M24" s="409">
        <v>16.129032258064498</v>
      </c>
      <c r="N24" s="409">
        <v>15.1898734177215</v>
      </c>
      <c r="O24" s="364">
        <v>43.045384285096816</v>
      </c>
      <c r="P24" s="365">
        <v>50.76923076923039</v>
      </c>
      <c r="Q24" s="365">
        <v>37.037037037036555</v>
      </c>
      <c r="R24" s="365">
        <v>62.711864406779284</v>
      </c>
      <c r="S24" s="365">
        <v>26.086956521738998</v>
      </c>
      <c r="T24" s="365">
        <v>55.555555555556055</v>
      </c>
      <c r="U24" s="365">
        <v>17.391304347826129</v>
      </c>
      <c r="V24" s="365">
        <v>22.857142857142961</v>
      </c>
      <c r="W24" s="365">
        <v>21.666666666666931</v>
      </c>
    </row>
    <row r="25" spans="1:23" ht="75" customHeight="1" x14ac:dyDescent="0.25">
      <c r="A25" s="403" t="s">
        <v>998</v>
      </c>
      <c r="B25" s="349" t="s">
        <v>1303</v>
      </c>
      <c r="C25" s="403" t="s">
        <v>60</v>
      </c>
      <c r="D25" s="348" t="s">
        <v>1316</v>
      </c>
      <c r="E25" s="341" t="s">
        <v>293</v>
      </c>
      <c r="F25" s="364">
        <v>10.588013872415599</v>
      </c>
      <c r="G25" s="409">
        <v>13.28125</v>
      </c>
      <c r="H25" s="409">
        <v>15.6862745098039</v>
      </c>
      <c r="I25" s="409">
        <v>6.7796610169491496</v>
      </c>
      <c r="J25" s="409">
        <v>11.764705882352899</v>
      </c>
      <c r="K25" s="409">
        <v>6.9230769230769287</v>
      </c>
      <c r="L25" s="409">
        <v>8.3333333333333393</v>
      </c>
      <c r="M25" s="409">
        <v>11.8279569892473</v>
      </c>
      <c r="N25" s="409">
        <v>12.6582278481013</v>
      </c>
      <c r="O25" s="364">
        <v>41.248730564560852</v>
      </c>
      <c r="P25" s="365">
        <v>46.086956521738806</v>
      </c>
      <c r="Q25" s="365">
        <v>41.66666666666616</v>
      </c>
      <c r="R25" s="365">
        <v>56.521739130434455</v>
      </c>
      <c r="S25" s="365">
        <v>21.052631578947274</v>
      </c>
      <c r="T25" s="365">
        <v>58.536585365854165</v>
      </c>
      <c r="U25" s="365">
        <v>6.6666666666666829</v>
      </c>
      <c r="V25" s="365">
        <v>23.076923076923187</v>
      </c>
      <c r="W25" s="365">
        <v>13.333333333333485</v>
      </c>
    </row>
    <row r="26" spans="1:23" ht="75" customHeight="1" x14ac:dyDescent="0.25">
      <c r="A26" s="403" t="s">
        <v>999</v>
      </c>
      <c r="B26" s="349" t="s">
        <v>1304</v>
      </c>
      <c r="C26" s="403" t="s">
        <v>60</v>
      </c>
      <c r="D26" s="348" t="s">
        <v>1317</v>
      </c>
      <c r="E26" s="341" t="s">
        <v>293</v>
      </c>
      <c r="F26" s="364">
        <v>12.692310301098999</v>
      </c>
      <c r="G26" s="409">
        <v>15.517241379310301</v>
      </c>
      <c r="H26" s="409">
        <v>20</v>
      </c>
      <c r="I26" s="409">
        <v>7.5471698113207504</v>
      </c>
      <c r="J26" s="409">
        <v>11.4285714285714</v>
      </c>
      <c r="K26" s="409">
        <v>11.811023622047299</v>
      </c>
      <c r="L26" s="409">
        <v>8.3333333333333393</v>
      </c>
      <c r="M26" s="409">
        <v>10.869565217391299</v>
      </c>
      <c r="N26" s="409">
        <v>18.181818181818201</v>
      </c>
      <c r="O26" s="364">
        <v>45.040209285167535</v>
      </c>
      <c r="P26" s="365">
        <v>36.893203883494891</v>
      </c>
      <c r="Q26" s="365">
        <v>44.444444444443938</v>
      </c>
      <c r="R26" s="365">
        <v>41.935483870967488</v>
      </c>
      <c r="S26" s="365">
        <v>46.666666666666472</v>
      </c>
      <c r="T26" s="365">
        <v>56.410256410256963</v>
      </c>
      <c r="U26" s="365">
        <v>60.000000000000156</v>
      </c>
      <c r="V26" s="365">
        <v>55.263157894737077</v>
      </c>
      <c r="W26" s="365">
        <v>38.23529411764752</v>
      </c>
    </row>
    <row r="27" spans="1:23" ht="75" customHeight="1" x14ac:dyDescent="0.25">
      <c r="A27" s="403" t="s">
        <v>1221</v>
      </c>
      <c r="B27" s="349" t="s">
        <v>1305</v>
      </c>
      <c r="C27" s="403" t="s">
        <v>60</v>
      </c>
      <c r="D27" s="348" t="s">
        <v>1317</v>
      </c>
      <c r="E27" s="341" t="s">
        <v>293</v>
      </c>
      <c r="F27" s="364">
        <v>11.5596746127337</v>
      </c>
      <c r="G27" s="409">
        <v>11.2068965517241</v>
      </c>
      <c r="H27" s="409">
        <v>20</v>
      </c>
      <c r="I27" s="409">
        <v>7.5471698113207504</v>
      </c>
      <c r="J27" s="409">
        <v>11.4285714285714</v>
      </c>
      <c r="K27" s="409">
        <v>9.4488188976378105</v>
      </c>
      <c r="L27" s="409">
        <v>8.3333333333333393</v>
      </c>
      <c r="M27" s="409">
        <v>13.043478260869602</v>
      </c>
      <c r="N27" s="409">
        <v>18.181818181818201</v>
      </c>
      <c r="O27" s="364">
        <v>44.234498494220212</v>
      </c>
      <c r="P27" s="365">
        <v>41.747572815533694</v>
      </c>
      <c r="Q27" s="365">
        <v>37.499999999999552</v>
      </c>
      <c r="R27" s="365">
        <v>39.999999999999751</v>
      </c>
      <c r="S27" s="365">
        <v>49.999999999999751</v>
      </c>
      <c r="T27" s="365">
        <v>43.333333333333762</v>
      </c>
      <c r="U27" s="365">
        <v>50.000000000000099</v>
      </c>
      <c r="V27" s="365">
        <v>56.756756756757042</v>
      </c>
      <c r="W27" s="365">
        <v>37.500000000000441</v>
      </c>
    </row>
    <row r="28" spans="1:23" ht="75" customHeight="1" x14ac:dyDescent="0.25">
      <c r="A28" s="403" t="s">
        <v>1222</v>
      </c>
      <c r="B28" s="349" t="s">
        <v>1307</v>
      </c>
      <c r="C28" s="403" t="s">
        <v>60</v>
      </c>
      <c r="D28" s="348" t="s">
        <v>1318</v>
      </c>
      <c r="E28" s="341" t="s">
        <v>293</v>
      </c>
      <c r="F28" s="364">
        <v>16.5203105230276</v>
      </c>
      <c r="G28" s="409">
        <v>19.6078431372549</v>
      </c>
      <c r="H28" s="409">
        <v>16.6666666666667</v>
      </c>
      <c r="I28" s="409">
        <v>8.8888888888888804</v>
      </c>
      <c r="J28" s="409">
        <v>12.0689655172414</v>
      </c>
      <c r="K28" s="409">
        <v>20.689655172413801</v>
      </c>
      <c r="L28" s="409">
        <v>12.8205128205128</v>
      </c>
      <c r="M28" s="409">
        <v>13.095238095238102</v>
      </c>
      <c r="N28" s="409">
        <v>19.178082191780799</v>
      </c>
      <c r="O28" s="364">
        <v>45.11079014107424</v>
      </c>
      <c r="P28" s="365">
        <v>50.980392156862422</v>
      </c>
      <c r="Q28" s="365">
        <v>42.857142857142314</v>
      </c>
      <c r="R28" s="365">
        <v>56.756756756756431</v>
      </c>
      <c r="S28" s="365">
        <v>33.333333333333201</v>
      </c>
      <c r="T28" s="365">
        <v>46.153846153846523</v>
      </c>
      <c r="U28" s="365">
        <v>15.384615384615428</v>
      </c>
      <c r="V28" s="365">
        <v>27.586206896551857</v>
      </c>
      <c r="W28" s="365">
        <v>38.709677419355295</v>
      </c>
    </row>
    <row r="29" spans="1:23" ht="75" customHeight="1" x14ac:dyDescent="0.25">
      <c r="A29" s="403" t="s">
        <v>1223</v>
      </c>
      <c r="B29" s="349" t="s">
        <v>1308</v>
      </c>
      <c r="C29" s="403" t="s">
        <v>60</v>
      </c>
      <c r="D29" s="348" t="s">
        <v>1318</v>
      </c>
      <c r="E29" s="341" t="s">
        <v>293</v>
      </c>
      <c r="F29" s="364">
        <v>13.8101376266019</v>
      </c>
      <c r="G29" s="409">
        <v>16.6666666666666</v>
      </c>
      <c r="H29" s="409">
        <v>19.4444444444444</v>
      </c>
      <c r="I29" s="409">
        <v>4.4444444444444402</v>
      </c>
      <c r="J29" s="409">
        <v>12.0689655172414</v>
      </c>
      <c r="K29" s="409">
        <v>12.0689655172414</v>
      </c>
      <c r="L29" s="409">
        <v>12.8205128205128</v>
      </c>
      <c r="M29" s="409">
        <v>15.476190476190499</v>
      </c>
      <c r="N29" s="409">
        <v>16.438356164383599</v>
      </c>
      <c r="O29" s="364">
        <v>39.600881232449943</v>
      </c>
      <c r="P29" s="365">
        <v>50.495049504950153</v>
      </c>
      <c r="Q29" s="365">
        <v>33.333333333332874</v>
      </c>
      <c r="R29" s="365">
        <v>18.18181818181808</v>
      </c>
      <c r="S29" s="365">
        <v>33.333333333333201</v>
      </c>
      <c r="T29" s="365">
        <v>52.000000000000512</v>
      </c>
      <c r="U29" s="365">
        <v>23.076923076923141</v>
      </c>
      <c r="V29" s="365">
        <v>25.00000000000011</v>
      </c>
      <c r="W29" s="365">
        <v>38.709677419355295</v>
      </c>
    </row>
    <row r="30" spans="1:23" ht="75" customHeight="1" x14ac:dyDescent="0.25">
      <c r="A30" s="403" t="s">
        <v>1224</v>
      </c>
      <c r="B30" s="349" t="s">
        <v>1012</v>
      </c>
      <c r="C30" s="403" t="s">
        <v>60</v>
      </c>
      <c r="D30" s="348" t="s">
        <v>1319</v>
      </c>
      <c r="E30" s="341" t="s">
        <v>293</v>
      </c>
      <c r="F30" s="364">
        <v>25.936573889400101</v>
      </c>
      <c r="G30" s="409">
        <v>34.7222222222222</v>
      </c>
      <c r="H30" s="409">
        <v>30.909090909090896</v>
      </c>
      <c r="I30" s="409">
        <v>19.672131147540998</v>
      </c>
      <c r="J30" s="409">
        <v>18.823529411764699</v>
      </c>
      <c r="K30" s="409">
        <v>20.979020979021001</v>
      </c>
      <c r="L30" s="409">
        <v>27.7777777777778</v>
      </c>
      <c r="M30" s="409">
        <v>22.549019607843199</v>
      </c>
      <c r="N30" s="409">
        <v>26.086956521739101</v>
      </c>
      <c r="O30" s="364">
        <v>40.881229734070338</v>
      </c>
      <c r="P30" s="365">
        <v>32.592592592592368</v>
      </c>
      <c r="Q30" s="365">
        <v>53.846153846153221</v>
      </c>
      <c r="R30" s="365">
        <v>72.222222222221788</v>
      </c>
      <c r="S30" s="365">
        <v>44.444444444444265</v>
      </c>
      <c r="T30" s="365">
        <v>52.631578947368872</v>
      </c>
      <c r="U30" s="365">
        <v>33.333333333333393</v>
      </c>
      <c r="V30" s="365">
        <v>23.529411764706005</v>
      </c>
      <c r="W30" s="365">
        <v>32.075471698113581</v>
      </c>
    </row>
    <row r="31" spans="1:23" ht="75" customHeight="1" x14ac:dyDescent="0.25">
      <c r="A31" s="403" t="s">
        <v>1225</v>
      </c>
      <c r="B31" s="349" t="s">
        <v>1013</v>
      </c>
      <c r="C31" s="403" t="s">
        <v>60</v>
      </c>
      <c r="D31" s="348" t="s">
        <v>1320</v>
      </c>
      <c r="E31" s="341" t="s">
        <v>293</v>
      </c>
      <c r="F31" s="364">
        <v>35.462979214913801</v>
      </c>
      <c r="G31" s="409">
        <v>32.386363636363697</v>
      </c>
      <c r="H31" s="409">
        <v>40.697674418604699</v>
      </c>
      <c r="I31" s="409">
        <v>44.4444444444444</v>
      </c>
      <c r="J31" s="409">
        <v>22.727272727272702</v>
      </c>
      <c r="K31" s="409">
        <v>29.696969696969798</v>
      </c>
      <c r="L31" s="409">
        <v>41.269841269841301</v>
      </c>
      <c r="M31" s="409">
        <v>36.363636363636402</v>
      </c>
      <c r="N31" s="409">
        <v>43.801652892561897</v>
      </c>
      <c r="O31" s="364">
        <v>74.312810980242702</v>
      </c>
      <c r="P31" s="365">
        <v>73.648648648647978</v>
      </c>
      <c r="Q31" s="365">
        <v>85.714285714284628</v>
      </c>
      <c r="R31" s="365">
        <v>74.999999999999545</v>
      </c>
      <c r="S31" s="365">
        <v>52.380952380952131</v>
      </c>
      <c r="T31" s="365">
        <v>91.04477611940402</v>
      </c>
      <c r="U31" s="365">
        <v>76.000000000000185</v>
      </c>
      <c r="V31" s="365">
        <v>54.098360655737935</v>
      </c>
      <c r="W31" s="365">
        <v>78.57142857142955</v>
      </c>
    </row>
    <row r="32" spans="1:23" ht="75" customHeight="1" x14ac:dyDescent="0.25">
      <c r="A32" s="403" t="s">
        <v>1226</v>
      </c>
      <c r="B32" s="349" t="s">
        <v>1014</v>
      </c>
      <c r="C32" s="403" t="s">
        <v>60</v>
      </c>
      <c r="D32" s="348" t="s">
        <v>1320</v>
      </c>
      <c r="E32" s="341" t="s">
        <v>293</v>
      </c>
      <c r="F32" s="364">
        <v>34.355386703341999</v>
      </c>
      <c r="G32" s="409">
        <v>33.522727272727302</v>
      </c>
      <c r="H32" s="409">
        <v>45.348837209302403</v>
      </c>
      <c r="I32" s="409">
        <v>37.5</v>
      </c>
      <c r="J32" s="409">
        <v>26.136363636363601</v>
      </c>
      <c r="K32" s="409">
        <v>27.272727272727405</v>
      </c>
      <c r="L32" s="409">
        <v>34.920634920634903</v>
      </c>
      <c r="M32" s="409">
        <v>35.454545454545503</v>
      </c>
      <c r="N32" s="409">
        <v>40.495867768594998</v>
      </c>
      <c r="O32" s="364">
        <v>75.000763976975463</v>
      </c>
      <c r="P32" s="365">
        <v>75.159235668789137</v>
      </c>
      <c r="Q32" s="365">
        <v>78.57142857142756</v>
      </c>
      <c r="R32" s="365">
        <v>81.632653061224005</v>
      </c>
      <c r="S32" s="365">
        <v>52.173913043478002</v>
      </c>
      <c r="T32" s="365">
        <v>87.32394366197282</v>
      </c>
      <c r="U32" s="365">
        <v>71.428571428571573</v>
      </c>
      <c r="V32" s="365">
        <v>58.73015873015899</v>
      </c>
      <c r="W32" s="365">
        <v>76.712328767124248</v>
      </c>
    </row>
    <row r="33" spans="1:23" ht="75" customHeight="1" x14ac:dyDescent="0.25">
      <c r="A33" s="410" t="s">
        <v>1227</v>
      </c>
      <c r="B33" s="379" t="s">
        <v>1015</v>
      </c>
      <c r="C33" s="410" t="s">
        <v>60</v>
      </c>
      <c r="D33" s="348" t="s">
        <v>1320</v>
      </c>
      <c r="E33" s="346" t="s">
        <v>293</v>
      </c>
      <c r="F33" s="364">
        <v>60.618638890241208</v>
      </c>
      <c r="G33" s="409">
        <v>63.636363636363804</v>
      </c>
      <c r="H33" s="409">
        <v>65.1162790697676</v>
      </c>
      <c r="I33" s="409">
        <v>65.2777777777778</v>
      </c>
      <c r="J33" s="409">
        <v>53.409090909090892</v>
      </c>
      <c r="K33" s="409">
        <v>52.121212121212203</v>
      </c>
      <c r="L33" s="409">
        <v>57.142857142857103</v>
      </c>
      <c r="M33" s="409">
        <v>65.454545454545496</v>
      </c>
      <c r="N33" s="409">
        <v>61.983471074380006</v>
      </c>
      <c r="O33" s="364">
        <v>72.843783133147483</v>
      </c>
      <c r="P33" s="365">
        <v>78.222222222221745</v>
      </c>
      <c r="Q33" s="365">
        <v>67.85714285714198</v>
      </c>
      <c r="R33" s="365">
        <v>89.473684210525889</v>
      </c>
      <c r="S33" s="365">
        <v>49.999999999999766</v>
      </c>
      <c r="T33" s="365">
        <v>70.769230769231555</v>
      </c>
      <c r="U33" s="365">
        <v>63.414634146341619</v>
      </c>
      <c r="V33" s="365">
        <v>56.842105263158196</v>
      </c>
      <c r="W33" s="365">
        <v>76.851851851852516</v>
      </c>
    </row>
    <row r="34" spans="1:23" ht="75" customHeight="1" x14ac:dyDescent="0.25">
      <c r="A34" s="403" t="s">
        <v>1228</v>
      </c>
      <c r="B34" s="349" t="s">
        <v>1016</v>
      </c>
      <c r="C34" s="403" t="s">
        <v>60</v>
      </c>
      <c r="D34" s="348" t="s">
        <v>1320</v>
      </c>
      <c r="E34" s="341" t="s">
        <v>293</v>
      </c>
      <c r="F34" s="364">
        <v>34.322693542711498</v>
      </c>
      <c r="G34" s="409">
        <v>32.954545454545503</v>
      </c>
      <c r="H34" s="409">
        <v>36.046511627907101</v>
      </c>
      <c r="I34" s="409">
        <v>34.7222222222222</v>
      </c>
      <c r="J34" s="409">
        <v>27.272727272727298</v>
      </c>
      <c r="K34" s="409">
        <v>29.0909090909092</v>
      </c>
      <c r="L34" s="409">
        <v>34.920634920634903</v>
      </c>
      <c r="M34" s="409">
        <v>43.636363636363697</v>
      </c>
      <c r="N34" s="409">
        <v>36.363636363636303</v>
      </c>
      <c r="O34" s="364">
        <v>85.674404654928111</v>
      </c>
      <c r="P34" s="365">
        <v>91.489361702127098</v>
      </c>
      <c r="Q34" s="365">
        <v>74.999999999999005</v>
      </c>
      <c r="R34" s="365">
        <v>83.606557377048659</v>
      </c>
      <c r="S34" s="365">
        <v>87.499999999999517</v>
      </c>
      <c r="T34" s="365">
        <v>92.134831460675244</v>
      </c>
      <c r="U34" s="365">
        <v>77.419354838709879</v>
      </c>
      <c r="V34" s="365">
        <v>70.422535211267956</v>
      </c>
      <c r="W34" s="365">
        <v>81.927710843374442</v>
      </c>
    </row>
    <row r="35" spans="1:23" ht="75" customHeight="1" x14ac:dyDescent="0.25">
      <c r="A35" s="403" t="s">
        <v>1229</v>
      </c>
      <c r="B35" s="349" t="s">
        <v>1017</v>
      </c>
      <c r="C35" s="403" t="s">
        <v>60</v>
      </c>
      <c r="D35" s="348" t="s">
        <v>1321</v>
      </c>
      <c r="E35" s="341" t="s">
        <v>293</v>
      </c>
      <c r="F35" s="364">
        <v>28.544750166321105</v>
      </c>
      <c r="G35" s="409">
        <v>33.3333333333333</v>
      </c>
      <c r="H35" s="409">
        <v>47.727272727272698</v>
      </c>
      <c r="I35" s="409">
        <v>28.8135593220339</v>
      </c>
      <c r="J35" s="409">
        <v>28.571428571428498</v>
      </c>
      <c r="K35" s="409">
        <v>22.65625</v>
      </c>
      <c r="L35" s="409">
        <v>22.9166666666667</v>
      </c>
      <c r="M35" s="409">
        <v>20.2247191011236</v>
      </c>
      <c r="N35" s="409">
        <v>41.379310344827601</v>
      </c>
      <c r="O35" s="364">
        <v>39.942395763103711</v>
      </c>
      <c r="P35" s="365">
        <v>54.999999999999652</v>
      </c>
      <c r="Q35" s="365">
        <v>24.999999999999702</v>
      </c>
      <c r="R35" s="365">
        <v>13.888888888888806</v>
      </c>
      <c r="S35" s="365">
        <v>37.499999999999808</v>
      </c>
      <c r="T35" s="365">
        <v>48.387096774194028</v>
      </c>
      <c r="U35" s="365">
        <v>13.333333333333366</v>
      </c>
      <c r="V35" s="365">
        <v>29.166666666666803</v>
      </c>
      <c r="W35" s="365">
        <v>33.333333333333727</v>
      </c>
    </row>
    <row r="36" spans="1:23" ht="75" customHeight="1" x14ac:dyDescent="0.25">
      <c r="A36" s="402" t="s">
        <v>990</v>
      </c>
      <c r="B36" s="346" t="s">
        <v>1020</v>
      </c>
      <c r="C36" s="346" t="s">
        <v>956</v>
      </c>
      <c r="D36" s="346" t="s">
        <v>956</v>
      </c>
      <c r="E36" s="346" t="s">
        <v>956</v>
      </c>
      <c r="F36" s="400" t="s">
        <v>956</v>
      </c>
      <c r="G36" s="379" t="s">
        <v>956</v>
      </c>
      <c r="H36" s="379" t="s">
        <v>956</v>
      </c>
      <c r="I36" s="379" t="s">
        <v>956</v>
      </c>
      <c r="J36" s="379" t="s">
        <v>956</v>
      </c>
      <c r="K36" s="379" t="s">
        <v>956</v>
      </c>
      <c r="L36" s="379" t="s">
        <v>956</v>
      </c>
      <c r="M36" s="379" t="s">
        <v>956</v>
      </c>
      <c r="N36" s="379" t="s">
        <v>956</v>
      </c>
      <c r="O36" s="400" t="s">
        <v>956</v>
      </c>
      <c r="P36" s="346" t="s">
        <v>956</v>
      </c>
      <c r="Q36" s="346" t="s">
        <v>956</v>
      </c>
      <c r="R36" s="346" t="s">
        <v>956</v>
      </c>
      <c r="S36" s="346" t="s">
        <v>956</v>
      </c>
      <c r="T36" s="346" t="s">
        <v>956</v>
      </c>
      <c r="U36" s="346" t="s">
        <v>956</v>
      </c>
      <c r="V36" s="346" t="s">
        <v>956</v>
      </c>
      <c r="W36" s="346" t="s">
        <v>956</v>
      </c>
    </row>
    <row r="37" spans="1:23" ht="75" customHeight="1" x14ac:dyDescent="0.25">
      <c r="A37" s="402" t="s">
        <v>1018</v>
      </c>
      <c r="B37" s="348" t="s">
        <v>1322</v>
      </c>
      <c r="C37" s="346" t="s">
        <v>60</v>
      </c>
      <c r="D37" s="346" t="s">
        <v>952</v>
      </c>
      <c r="E37" s="346" t="s">
        <v>293</v>
      </c>
      <c r="F37" s="400" t="s">
        <v>952</v>
      </c>
      <c r="G37" s="379" t="s">
        <v>952</v>
      </c>
      <c r="H37" s="379" t="s">
        <v>952</v>
      </c>
      <c r="I37" s="379" t="s">
        <v>952</v>
      </c>
      <c r="J37" s="379" t="s">
        <v>952</v>
      </c>
      <c r="K37" s="379" t="s">
        <v>952</v>
      </c>
      <c r="L37" s="379" t="s">
        <v>952</v>
      </c>
      <c r="M37" s="379" t="s">
        <v>952</v>
      </c>
      <c r="N37" s="379" t="s">
        <v>952</v>
      </c>
      <c r="O37" s="400" t="s">
        <v>956</v>
      </c>
      <c r="P37" s="346" t="s">
        <v>956</v>
      </c>
      <c r="Q37" s="346" t="s">
        <v>956</v>
      </c>
      <c r="R37" s="346" t="s">
        <v>956</v>
      </c>
      <c r="S37" s="346" t="s">
        <v>956</v>
      </c>
      <c r="T37" s="346" t="s">
        <v>956</v>
      </c>
      <c r="U37" s="346" t="s">
        <v>956</v>
      </c>
      <c r="V37" s="346" t="s">
        <v>956</v>
      </c>
      <c r="W37" s="346" t="s">
        <v>956</v>
      </c>
    </row>
    <row r="38" spans="1:23" ht="24.95" customHeight="1" x14ac:dyDescent="0.25">
      <c r="A38" s="402" t="s">
        <v>1230</v>
      </c>
      <c r="B38" s="349" t="s">
        <v>1021</v>
      </c>
      <c r="C38" s="341" t="s">
        <v>60</v>
      </c>
      <c r="D38" s="341" t="s">
        <v>554</v>
      </c>
      <c r="E38" s="341" t="s">
        <v>293</v>
      </c>
      <c r="F38" s="364">
        <v>93.777623516615606</v>
      </c>
      <c r="G38" s="409">
        <v>92.821782178217802</v>
      </c>
      <c r="H38" s="409">
        <v>97.887323943661997</v>
      </c>
      <c r="I38" s="409">
        <v>96.969696969696997</v>
      </c>
      <c r="J38" s="409">
        <v>92.7756653992396</v>
      </c>
      <c r="K38" s="409">
        <v>92.808219178082098</v>
      </c>
      <c r="L38" s="409">
        <v>95.8333333333334</v>
      </c>
      <c r="M38" s="409">
        <v>88.622754491017901</v>
      </c>
      <c r="N38" s="409">
        <v>97.165991902833994</v>
      </c>
      <c r="O38" s="347">
        <v>94.617699832298754</v>
      </c>
      <c r="P38" s="350">
        <v>91.454965357967637</v>
      </c>
      <c r="Q38" s="350">
        <v>99.350649350649348</v>
      </c>
      <c r="R38" s="350">
        <v>98.882681564245814</v>
      </c>
      <c r="S38" s="350">
        <v>92.537313432835816</v>
      </c>
      <c r="T38" s="350">
        <v>94.099378881987604</v>
      </c>
      <c r="U38" s="350">
        <v>95.555555555555557</v>
      </c>
      <c r="V38" s="350">
        <v>97.044334975369466</v>
      </c>
      <c r="W38" s="350">
        <v>91.044776119403053</v>
      </c>
    </row>
    <row r="39" spans="1:23" ht="24.95" customHeight="1" x14ac:dyDescent="0.25">
      <c r="A39" s="402" t="s">
        <v>1231</v>
      </c>
      <c r="B39" s="349" t="s">
        <v>1022</v>
      </c>
      <c r="C39" s="341" t="s">
        <v>60</v>
      </c>
      <c r="D39" s="341" t="s">
        <v>554</v>
      </c>
      <c r="E39" s="341" t="s">
        <v>293</v>
      </c>
      <c r="F39" s="364">
        <v>88.532263172976698</v>
      </c>
      <c r="G39" s="409">
        <v>89.603960396039597</v>
      </c>
      <c r="H39" s="409">
        <v>92.957746478873204</v>
      </c>
      <c r="I39" s="409">
        <v>95.757575757575793</v>
      </c>
      <c r="J39" s="409">
        <v>87.452471482889806</v>
      </c>
      <c r="K39" s="409">
        <v>85.616438356164196</v>
      </c>
      <c r="L39" s="409">
        <v>89.166666666666799</v>
      </c>
      <c r="M39" s="409">
        <v>79.640718562874099</v>
      </c>
      <c r="N39" s="409">
        <v>89.878542510121406</v>
      </c>
      <c r="O39" s="347">
        <v>87.584355570450626</v>
      </c>
      <c r="P39" s="350">
        <v>85.912240184757465</v>
      </c>
      <c r="Q39" s="350">
        <v>98.701298701298697</v>
      </c>
      <c r="R39" s="350">
        <v>92.737430167597751</v>
      </c>
      <c r="S39" s="350">
        <v>84.079601990049724</v>
      </c>
      <c r="T39" s="350">
        <v>87.267080745341659</v>
      </c>
      <c r="U39" s="350">
        <v>87.407407407407405</v>
      </c>
      <c r="V39" s="350">
        <v>82.266009852216783</v>
      </c>
      <c r="W39" s="350">
        <v>83.084577114428001</v>
      </c>
    </row>
    <row r="40" spans="1:23" ht="24.95" customHeight="1" x14ac:dyDescent="0.25">
      <c r="A40" s="402" t="s">
        <v>1232</v>
      </c>
      <c r="B40" s="349" t="s">
        <v>1023</v>
      </c>
      <c r="C40" s="341" t="s">
        <v>60</v>
      </c>
      <c r="D40" s="341" t="s">
        <v>554</v>
      </c>
      <c r="E40" s="341" t="s">
        <v>293</v>
      </c>
      <c r="F40" s="364">
        <v>87.6224635448919</v>
      </c>
      <c r="G40" s="409">
        <v>87.623762376237707</v>
      </c>
      <c r="H40" s="409">
        <v>90.1408450704226</v>
      </c>
      <c r="I40" s="409">
        <v>92.121212121212196</v>
      </c>
      <c r="J40" s="409">
        <v>81.368821292775706</v>
      </c>
      <c r="K40" s="409">
        <v>88.698630136986097</v>
      </c>
      <c r="L40" s="409">
        <v>91.6666666666667</v>
      </c>
      <c r="M40" s="409">
        <v>78.443113772455007</v>
      </c>
      <c r="N40" s="409">
        <v>90.283400809716596</v>
      </c>
      <c r="O40" s="347">
        <v>87.986770319164577</v>
      </c>
      <c r="P40" s="350">
        <v>84.064665127020746</v>
      </c>
      <c r="Q40" s="350">
        <v>97.40259740259738</v>
      </c>
      <c r="R40" s="350">
        <v>92.178770949720658</v>
      </c>
      <c r="S40" s="350">
        <v>81.094527363184056</v>
      </c>
      <c r="T40" s="350">
        <v>88.509316770186388</v>
      </c>
      <c r="U40" s="350">
        <v>88.8888888888889</v>
      </c>
      <c r="V40" s="350">
        <v>87.684729064039431</v>
      </c>
      <c r="W40" s="350">
        <v>88.059701492537414</v>
      </c>
    </row>
    <row r="41" spans="1:23" ht="24.95" customHeight="1" x14ac:dyDescent="0.25">
      <c r="A41" s="402" t="s">
        <v>1233</v>
      </c>
      <c r="B41" s="349" t="s">
        <v>1024</v>
      </c>
      <c r="C41" s="341" t="s">
        <v>60</v>
      </c>
      <c r="D41" s="341" t="s">
        <v>554</v>
      </c>
      <c r="E41" s="341" t="s">
        <v>293</v>
      </c>
      <c r="F41" s="364">
        <v>89.695362554872005</v>
      </c>
      <c r="G41" s="409">
        <v>89.851485148514897</v>
      </c>
      <c r="H41" s="409">
        <v>95.070422535211307</v>
      </c>
      <c r="I41" s="409">
        <v>92.121212121212196</v>
      </c>
      <c r="J41" s="409">
        <v>88.973384030418302</v>
      </c>
      <c r="K41" s="409">
        <v>88.356164383561506</v>
      </c>
      <c r="L41" s="409">
        <v>92.500000000000099</v>
      </c>
      <c r="M41" s="409">
        <v>82.035928143712496</v>
      </c>
      <c r="N41" s="409">
        <v>91.902834008097102</v>
      </c>
      <c r="O41" s="347">
        <v>91.564296800099669</v>
      </c>
      <c r="P41" s="350">
        <v>89.607390300230918</v>
      </c>
      <c r="Q41" s="350">
        <v>100</v>
      </c>
      <c r="R41" s="350">
        <v>98.324022346368707</v>
      </c>
      <c r="S41" s="350">
        <v>89.05472636815918</v>
      </c>
      <c r="T41" s="350">
        <v>91.925465838509339</v>
      </c>
      <c r="U41" s="350">
        <v>87.407407407407405</v>
      </c>
      <c r="V41" s="350">
        <v>88.66995073891627</v>
      </c>
      <c r="W41" s="350">
        <v>87.06467661691552</v>
      </c>
    </row>
    <row r="42" spans="1:23" ht="75" customHeight="1" x14ac:dyDescent="0.25">
      <c r="A42" s="410" t="s">
        <v>1234</v>
      </c>
      <c r="B42" s="348" t="s">
        <v>1323</v>
      </c>
      <c r="C42" s="346" t="s">
        <v>60</v>
      </c>
      <c r="D42" s="346" t="s">
        <v>952</v>
      </c>
      <c r="E42" s="341" t="s">
        <v>293</v>
      </c>
      <c r="F42" s="400" t="s">
        <v>952</v>
      </c>
      <c r="G42" s="379" t="s">
        <v>952</v>
      </c>
      <c r="H42" s="379" t="s">
        <v>952</v>
      </c>
      <c r="I42" s="379" t="s">
        <v>952</v>
      </c>
      <c r="J42" s="379" t="s">
        <v>952</v>
      </c>
      <c r="K42" s="379" t="s">
        <v>952</v>
      </c>
      <c r="L42" s="379" t="s">
        <v>952</v>
      </c>
      <c r="M42" s="379" t="s">
        <v>952</v>
      </c>
      <c r="N42" s="379" t="s">
        <v>952</v>
      </c>
      <c r="O42" s="400" t="s">
        <v>956</v>
      </c>
      <c r="P42" s="346" t="s">
        <v>956</v>
      </c>
      <c r="Q42" s="346" t="s">
        <v>956</v>
      </c>
      <c r="R42" s="346" t="s">
        <v>956</v>
      </c>
      <c r="S42" s="346" t="s">
        <v>956</v>
      </c>
      <c r="T42" s="346" t="s">
        <v>956</v>
      </c>
      <c r="U42" s="346" t="s">
        <v>956</v>
      </c>
      <c r="V42" s="346" t="s">
        <v>956</v>
      </c>
      <c r="W42" s="346" t="s">
        <v>956</v>
      </c>
    </row>
    <row r="43" spans="1:23" ht="24.95" customHeight="1" x14ac:dyDescent="0.25">
      <c r="A43" s="403" t="s">
        <v>1235</v>
      </c>
      <c r="B43" s="349" t="s">
        <v>1027</v>
      </c>
      <c r="C43" s="341" t="s">
        <v>60</v>
      </c>
      <c r="D43" s="341" t="s">
        <v>554</v>
      </c>
      <c r="E43" s="341" t="s">
        <v>293</v>
      </c>
      <c r="F43" s="364">
        <v>32.174071744326803</v>
      </c>
      <c r="G43" s="409">
        <v>37.376237623762499</v>
      </c>
      <c r="H43" s="409">
        <v>30.281690140845203</v>
      </c>
      <c r="I43" s="409">
        <v>30.909090909090999</v>
      </c>
      <c r="J43" s="409">
        <v>23.954372623574301</v>
      </c>
      <c r="K43" s="409">
        <v>31.506849315068301</v>
      </c>
      <c r="L43" s="409">
        <v>25</v>
      </c>
      <c r="M43" s="409">
        <v>33.532934131736504</v>
      </c>
      <c r="N43" s="409">
        <v>31.578947368420902</v>
      </c>
      <c r="O43" s="364">
        <v>39.553305247645731</v>
      </c>
      <c r="P43" s="384">
        <v>41.339491916858975</v>
      </c>
      <c r="Q43" s="384">
        <v>51.948051948051784</v>
      </c>
      <c r="R43" s="384">
        <v>48.603351955307176</v>
      </c>
      <c r="S43" s="384">
        <v>37.313432835820812</v>
      </c>
      <c r="T43" s="384">
        <v>35.093167701863621</v>
      </c>
      <c r="U43" s="384">
        <v>37.777777777777807</v>
      </c>
      <c r="V43" s="384">
        <v>31.527093596059224</v>
      </c>
      <c r="W43" s="384">
        <v>29.850746268656842</v>
      </c>
    </row>
    <row r="44" spans="1:23" ht="50.1" customHeight="1" x14ac:dyDescent="0.25">
      <c r="A44" s="410" t="s">
        <v>1236</v>
      </c>
      <c r="B44" s="379" t="s">
        <v>1028</v>
      </c>
      <c r="C44" s="341" t="s">
        <v>60</v>
      </c>
      <c r="D44" s="341" t="s">
        <v>554</v>
      </c>
      <c r="E44" s="341" t="s">
        <v>293</v>
      </c>
      <c r="F44" s="364">
        <v>40.492799291911602</v>
      </c>
      <c r="G44" s="409">
        <v>43.811881188118903</v>
      </c>
      <c r="H44" s="409">
        <v>42.957746478873403</v>
      </c>
      <c r="I44" s="409">
        <v>41.212121212121403</v>
      </c>
      <c r="J44" s="409">
        <v>33.840304182509598</v>
      </c>
      <c r="K44" s="409">
        <v>41.4383561643833</v>
      </c>
      <c r="L44" s="409">
        <v>32.5</v>
      </c>
      <c r="M44" s="409">
        <v>38.922155688622702</v>
      </c>
      <c r="N44" s="409">
        <v>37.246963562752903</v>
      </c>
      <c r="O44" s="364">
        <v>39.867518116370853</v>
      </c>
      <c r="P44" s="384">
        <v>34.642032332563346</v>
      </c>
      <c r="Q44" s="384">
        <v>65.584415584415382</v>
      </c>
      <c r="R44" s="384">
        <v>49.162011173184268</v>
      </c>
      <c r="S44" s="384">
        <v>40.298507462686487</v>
      </c>
      <c r="T44" s="384">
        <v>34.782608695652435</v>
      </c>
      <c r="U44" s="384">
        <v>36.296296296296326</v>
      </c>
      <c r="V44" s="384">
        <v>34.975369458128178</v>
      </c>
      <c r="W44" s="384">
        <v>35.82089552238822</v>
      </c>
    </row>
    <row r="45" spans="1:23" ht="75" customHeight="1" x14ac:dyDescent="0.25">
      <c r="A45" s="410" t="s">
        <v>1237</v>
      </c>
      <c r="B45" s="379" t="s">
        <v>1029</v>
      </c>
      <c r="C45" s="341" t="s">
        <v>60</v>
      </c>
      <c r="D45" s="341" t="s">
        <v>554</v>
      </c>
      <c r="E45" s="341" t="s">
        <v>293</v>
      </c>
      <c r="F45" s="364">
        <v>25.475998647151798</v>
      </c>
      <c r="G45" s="409">
        <v>24.257425742574402</v>
      </c>
      <c r="H45" s="409">
        <v>26.056338028169101</v>
      </c>
      <c r="I45" s="409">
        <v>25.454545454545595</v>
      </c>
      <c r="J45" s="409">
        <v>23.954372623574301</v>
      </c>
      <c r="K45" s="409">
        <v>23.630136986301299</v>
      </c>
      <c r="L45" s="409">
        <v>25.833333333333304</v>
      </c>
      <c r="M45" s="409">
        <v>31.736526946107695</v>
      </c>
      <c r="N45" s="409">
        <v>25.506072874493803</v>
      </c>
      <c r="O45" s="364">
        <v>32.945970149490577</v>
      </c>
      <c r="P45" s="384">
        <v>29.792147806004444</v>
      </c>
      <c r="Q45" s="384">
        <v>48.051948051947903</v>
      </c>
      <c r="R45" s="384">
        <v>35.195530726256862</v>
      </c>
      <c r="S45" s="384">
        <v>41.293532338308374</v>
      </c>
      <c r="T45" s="384">
        <v>31.677018633540609</v>
      </c>
      <c r="U45" s="384">
        <v>30.370370370370402</v>
      </c>
      <c r="V45" s="384">
        <v>28.57142857142868</v>
      </c>
      <c r="W45" s="384">
        <v>25.373134328358312</v>
      </c>
    </row>
    <row r="46" spans="1:23" ht="99.95" customHeight="1" x14ac:dyDescent="0.25">
      <c r="A46" s="410" t="s">
        <v>1238</v>
      </c>
      <c r="B46" s="421" t="s">
        <v>1030</v>
      </c>
      <c r="C46" s="341" t="s">
        <v>60</v>
      </c>
      <c r="D46" s="341" t="s">
        <v>554</v>
      </c>
      <c r="E46" s="341" t="s">
        <v>293</v>
      </c>
      <c r="F46" s="364">
        <v>23.9491193301781</v>
      </c>
      <c r="G46" s="409">
        <v>22.029702970297201</v>
      </c>
      <c r="H46" s="409">
        <v>30.281690140845203</v>
      </c>
      <c r="I46" s="409">
        <v>29.696969696969798</v>
      </c>
      <c r="J46" s="409">
        <v>17.490494296577999</v>
      </c>
      <c r="K46" s="409">
        <v>19.520547945205401</v>
      </c>
      <c r="L46" s="409">
        <v>25.833333333333304</v>
      </c>
      <c r="M46" s="409">
        <v>26.347305389221496</v>
      </c>
      <c r="N46" s="409">
        <v>26.315789473684099</v>
      </c>
      <c r="O46" s="364">
        <v>34.194233129396338</v>
      </c>
      <c r="P46" s="384">
        <v>30.023094688221537</v>
      </c>
      <c r="Q46" s="384">
        <v>61.038961038960849</v>
      </c>
      <c r="R46" s="384">
        <v>42.458100558659112</v>
      </c>
      <c r="S46" s="384">
        <v>30.845771144278512</v>
      </c>
      <c r="T46" s="384">
        <v>33.540372670807706</v>
      </c>
      <c r="U46" s="384">
        <v>31.851851851851887</v>
      </c>
      <c r="V46" s="384">
        <v>23.645320197044416</v>
      </c>
      <c r="W46" s="384">
        <v>23.880597014925467</v>
      </c>
    </row>
    <row r="47" spans="1:23" ht="50.1" customHeight="1" x14ac:dyDescent="0.25">
      <c r="A47" s="410" t="s">
        <v>1253</v>
      </c>
      <c r="B47" s="379" t="s">
        <v>1031</v>
      </c>
      <c r="C47" s="341" t="s">
        <v>60</v>
      </c>
      <c r="D47" s="341" t="s">
        <v>554</v>
      </c>
      <c r="E47" s="341" t="s">
        <v>293</v>
      </c>
      <c r="F47" s="364">
        <v>21.302731589082899</v>
      </c>
      <c r="G47" s="409">
        <v>18.069306930693202</v>
      </c>
      <c r="H47" s="409">
        <v>30.281690140845203</v>
      </c>
      <c r="I47" s="409">
        <v>24.848484848484901</v>
      </c>
      <c r="J47" s="409">
        <v>14.448669201521</v>
      </c>
      <c r="K47" s="409">
        <v>15.753424657534202</v>
      </c>
      <c r="L47" s="409">
        <v>32.5</v>
      </c>
      <c r="M47" s="409">
        <v>22.754491017964</v>
      </c>
      <c r="N47" s="409">
        <v>22.672064777327801</v>
      </c>
      <c r="O47" s="364" t="s">
        <v>135</v>
      </c>
      <c r="P47" s="384" t="s">
        <v>135</v>
      </c>
      <c r="Q47" s="384" t="s">
        <v>135</v>
      </c>
      <c r="R47" s="384" t="s">
        <v>135</v>
      </c>
      <c r="S47" s="384" t="s">
        <v>135</v>
      </c>
      <c r="T47" s="384" t="s">
        <v>135</v>
      </c>
      <c r="U47" s="384" t="s">
        <v>135</v>
      </c>
      <c r="V47" s="384" t="s">
        <v>135</v>
      </c>
      <c r="W47" s="384" t="s">
        <v>135</v>
      </c>
    </row>
    <row r="48" spans="1:23" ht="50.1" customHeight="1" x14ac:dyDescent="0.25">
      <c r="A48" s="410" t="s">
        <v>1239</v>
      </c>
      <c r="B48" s="379" t="s">
        <v>1032</v>
      </c>
      <c r="C48" s="341" t="s">
        <v>60</v>
      </c>
      <c r="D48" s="341" t="s">
        <v>554</v>
      </c>
      <c r="E48" s="341" t="s">
        <v>293</v>
      </c>
      <c r="F48" s="364">
        <v>21.373009688521002</v>
      </c>
      <c r="G48" s="409">
        <v>17.326732673267401</v>
      </c>
      <c r="H48" s="409">
        <v>32.394366197183203</v>
      </c>
      <c r="I48" s="409">
        <v>27.878787878787996</v>
      </c>
      <c r="J48" s="409">
        <v>16.730038022813801</v>
      </c>
      <c r="K48" s="409">
        <v>15.753424657534202</v>
      </c>
      <c r="L48" s="409">
        <v>30.8333333333333</v>
      </c>
      <c r="M48" s="409">
        <v>19.760479041916099</v>
      </c>
      <c r="N48" s="409">
        <v>23.886639676113301</v>
      </c>
      <c r="O48" s="364" t="s">
        <v>135</v>
      </c>
      <c r="P48" s="384" t="s">
        <v>135</v>
      </c>
      <c r="Q48" s="384" t="s">
        <v>135</v>
      </c>
      <c r="R48" s="384" t="s">
        <v>135</v>
      </c>
      <c r="S48" s="384" t="s">
        <v>135</v>
      </c>
      <c r="T48" s="384" t="s">
        <v>135</v>
      </c>
      <c r="U48" s="384" t="s">
        <v>135</v>
      </c>
      <c r="V48" s="384" t="s">
        <v>135</v>
      </c>
      <c r="W48" s="384" t="s">
        <v>135</v>
      </c>
    </row>
    <row r="49" spans="1:23" ht="50.1" customHeight="1" x14ac:dyDescent="0.25">
      <c r="A49" s="405" t="s">
        <v>1240</v>
      </c>
      <c r="B49" s="379" t="s">
        <v>1033</v>
      </c>
      <c r="C49" s="341" t="s">
        <v>60</v>
      </c>
      <c r="D49" s="341" t="s">
        <v>554</v>
      </c>
      <c r="E49" s="341" t="s">
        <v>293</v>
      </c>
      <c r="F49" s="364">
        <v>14.9655977807087</v>
      </c>
      <c r="G49" s="409">
        <v>13.118811881188201</v>
      </c>
      <c r="H49" s="409">
        <v>28.169014084507101</v>
      </c>
      <c r="I49" s="409">
        <v>19.393939393939501</v>
      </c>
      <c r="J49" s="409">
        <v>10.6463878326997</v>
      </c>
      <c r="K49" s="409">
        <v>9.9315068493150296</v>
      </c>
      <c r="L49" s="409">
        <v>18.3333333333333</v>
      </c>
      <c r="M49" s="409">
        <v>12.5748502994012</v>
      </c>
      <c r="N49" s="409">
        <v>14.979757085020202</v>
      </c>
      <c r="O49" s="364" t="s">
        <v>135</v>
      </c>
      <c r="P49" s="384" t="s">
        <v>135</v>
      </c>
      <c r="Q49" s="384" t="s">
        <v>135</v>
      </c>
      <c r="R49" s="384" t="s">
        <v>135</v>
      </c>
      <c r="S49" s="384" t="s">
        <v>135</v>
      </c>
      <c r="T49" s="384" t="s">
        <v>135</v>
      </c>
      <c r="U49" s="384" t="s">
        <v>135</v>
      </c>
      <c r="V49" s="384" t="s">
        <v>135</v>
      </c>
      <c r="W49" s="384" t="s">
        <v>135</v>
      </c>
    </row>
    <row r="50" spans="1:23" ht="150" customHeight="1" x14ac:dyDescent="0.25">
      <c r="A50" s="410" t="s">
        <v>1241</v>
      </c>
      <c r="B50" s="421" t="s">
        <v>1034</v>
      </c>
      <c r="C50" s="341" t="s">
        <v>60</v>
      </c>
      <c r="D50" s="341" t="s">
        <v>554</v>
      </c>
      <c r="E50" s="341" t="s">
        <v>293</v>
      </c>
      <c r="F50" s="364">
        <v>14.949530635043502</v>
      </c>
      <c r="G50" s="409">
        <v>13.118811881188201</v>
      </c>
      <c r="H50" s="409">
        <v>21.126760563380401</v>
      </c>
      <c r="I50" s="409">
        <v>21.2121212121213</v>
      </c>
      <c r="J50" s="409">
        <v>13.688212927756698</v>
      </c>
      <c r="K50" s="409">
        <v>12.3287671232876</v>
      </c>
      <c r="L50" s="409">
        <v>14.1666666666667</v>
      </c>
      <c r="M50" s="409">
        <v>13.772455089820298</v>
      </c>
      <c r="N50" s="409">
        <v>14.979757085020202</v>
      </c>
      <c r="O50" s="364">
        <v>15.18875329399075</v>
      </c>
      <c r="P50" s="384">
        <v>9.2378752886835649</v>
      </c>
      <c r="Q50" s="384">
        <v>31.168831168831073</v>
      </c>
      <c r="R50" s="384">
        <v>25.13966480446917</v>
      </c>
      <c r="S50" s="384">
        <v>10.945273631840756</v>
      </c>
      <c r="T50" s="384">
        <v>15.217391304347924</v>
      </c>
      <c r="U50" s="384">
        <v>17.777777777777811</v>
      </c>
      <c r="V50" s="384">
        <v>8.3743842364532277</v>
      </c>
      <c r="W50" s="384">
        <v>11.940298507462725</v>
      </c>
    </row>
    <row r="51" spans="1:23" ht="150" customHeight="1" x14ac:dyDescent="0.25">
      <c r="A51" s="405" t="s">
        <v>1242</v>
      </c>
      <c r="B51" s="421" t="s">
        <v>1035</v>
      </c>
      <c r="C51" s="341" t="s">
        <v>60</v>
      </c>
      <c r="D51" s="341" t="s">
        <v>554</v>
      </c>
      <c r="E51" s="341" t="s">
        <v>293</v>
      </c>
      <c r="F51" s="364">
        <v>21.396571465463399</v>
      </c>
      <c r="G51" s="409">
        <v>20.544554455445699</v>
      </c>
      <c r="H51" s="409">
        <v>25.3521126760564</v>
      </c>
      <c r="I51" s="409">
        <v>18.787878787878899</v>
      </c>
      <c r="J51" s="409">
        <v>18.6311787072244</v>
      </c>
      <c r="K51" s="409">
        <v>21.575342465753302</v>
      </c>
      <c r="L51" s="409">
        <v>25</v>
      </c>
      <c r="M51" s="409">
        <v>19.1616766467065</v>
      </c>
      <c r="N51" s="409">
        <v>25.910931174089001</v>
      </c>
      <c r="O51" s="364" t="s">
        <v>135</v>
      </c>
      <c r="P51" s="384" t="s">
        <v>135</v>
      </c>
      <c r="Q51" s="384" t="s">
        <v>135</v>
      </c>
      <c r="R51" s="384" t="s">
        <v>135</v>
      </c>
      <c r="S51" s="384" t="s">
        <v>135</v>
      </c>
      <c r="T51" s="384" t="s">
        <v>135</v>
      </c>
      <c r="U51" s="384" t="s">
        <v>135</v>
      </c>
      <c r="V51" s="384" t="s">
        <v>135</v>
      </c>
      <c r="W51" s="384" t="s">
        <v>135</v>
      </c>
    </row>
    <row r="52" spans="1:23" ht="24.95" customHeight="1" x14ac:dyDescent="0.25">
      <c r="A52" s="410" t="s">
        <v>1243</v>
      </c>
      <c r="B52" s="379" t="s">
        <v>1036</v>
      </c>
      <c r="C52" s="341" t="s">
        <v>60</v>
      </c>
      <c r="D52" s="341" t="s">
        <v>554</v>
      </c>
      <c r="E52" s="341" t="s">
        <v>293</v>
      </c>
      <c r="F52" s="364">
        <v>27.773288397889601</v>
      </c>
      <c r="G52" s="409">
        <v>30.693069306930905</v>
      </c>
      <c r="H52" s="409">
        <v>23.239436619718401</v>
      </c>
      <c r="I52" s="409">
        <v>34.545454545454703</v>
      </c>
      <c r="J52" s="409">
        <v>31.939163498098999</v>
      </c>
      <c r="K52" s="409">
        <v>25.6849315068492</v>
      </c>
      <c r="L52" s="409">
        <v>21.6666666666667</v>
      </c>
      <c r="M52" s="409">
        <v>23.353293413173599</v>
      </c>
      <c r="N52" s="409">
        <v>28.340080971659798</v>
      </c>
      <c r="O52" s="364">
        <v>22.460413133173343</v>
      </c>
      <c r="P52" s="384">
        <v>15.935334872979134</v>
      </c>
      <c r="Q52" s="384">
        <v>41.55844155844143</v>
      </c>
      <c r="R52" s="384">
        <v>21.787709497206613</v>
      </c>
      <c r="S52" s="384">
        <v>21.393034825870565</v>
      </c>
      <c r="T52" s="384">
        <v>23.602484472049859</v>
      </c>
      <c r="U52" s="384">
        <v>28.148148148148184</v>
      </c>
      <c r="V52" s="384">
        <v>20.689655172413861</v>
      </c>
      <c r="W52" s="384">
        <v>14.925373134328401</v>
      </c>
    </row>
    <row r="53" spans="1:23" ht="50.1" customHeight="1" x14ac:dyDescent="0.25">
      <c r="A53" s="410" t="s">
        <v>1244</v>
      </c>
      <c r="B53" s="379" t="s">
        <v>1037</v>
      </c>
      <c r="C53" s="341" t="s">
        <v>60</v>
      </c>
      <c r="D53" s="341" t="s">
        <v>554</v>
      </c>
      <c r="E53" s="341" t="s">
        <v>293</v>
      </c>
      <c r="F53" s="364">
        <v>31.784814096917501</v>
      </c>
      <c r="G53" s="409">
        <v>32.178217821782297</v>
      </c>
      <c r="H53" s="409">
        <v>42.253521126760702</v>
      </c>
      <c r="I53" s="409">
        <v>36.969696969697097</v>
      </c>
      <c r="J53" s="409">
        <v>25.095057034220702</v>
      </c>
      <c r="K53" s="409">
        <v>23.9726027397259</v>
      </c>
      <c r="L53" s="409">
        <v>35</v>
      </c>
      <c r="M53" s="409">
        <v>31.137724550898199</v>
      </c>
      <c r="N53" s="409">
        <v>33.198380566801497</v>
      </c>
      <c r="O53" s="364">
        <v>24.383278009449263</v>
      </c>
      <c r="P53" s="384">
        <v>25.866050808313908</v>
      </c>
      <c r="Q53" s="384">
        <v>46.103896103895956</v>
      </c>
      <c r="R53" s="384">
        <v>28.491620111731724</v>
      </c>
      <c r="S53" s="384">
        <v>23.880597014925279</v>
      </c>
      <c r="T53" s="384">
        <v>16.459627329192656</v>
      </c>
      <c r="U53" s="384">
        <v>27.40740740740744</v>
      </c>
      <c r="V53" s="384">
        <v>16.748768472906448</v>
      </c>
      <c r="W53" s="384">
        <v>12.437810945273672</v>
      </c>
    </row>
    <row r="54" spans="1:23" ht="50.1" customHeight="1" x14ac:dyDescent="0.25">
      <c r="A54" s="405" t="s">
        <v>1245</v>
      </c>
      <c r="B54" s="411" t="s">
        <v>1038</v>
      </c>
      <c r="C54" s="341" t="s">
        <v>60</v>
      </c>
      <c r="D54" s="341" t="s">
        <v>554</v>
      </c>
      <c r="E54" s="341" t="s">
        <v>293</v>
      </c>
      <c r="F54" s="364">
        <v>23.592633304987999</v>
      </c>
      <c r="G54" s="409">
        <v>21.2871287128714</v>
      </c>
      <c r="H54" s="409">
        <v>32.394366197183203</v>
      </c>
      <c r="I54" s="409">
        <v>24.848484848484901</v>
      </c>
      <c r="J54" s="409">
        <v>20.912547528517202</v>
      </c>
      <c r="K54" s="409">
        <v>18.150684931506799</v>
      </c>
      <c r="L54" s="409">
        <v>30.8333333333333</v>
      </c>
      <c r="M54" s="409">
        <v>24.550898203592801</v>
      </c>
      <c r="N54" s="409">
        <v>27.125506072874401</v>
      </c>
      <c r="O54" s="444" t="s">
        <v>135</v>
      </c>
      <c r="P54" s="445" t="s">
        <v>135</v>
      </c>
      <c r="Q54" s="445" t="s">
        <v>135</v>
      </c>
      <c r="R54" s="445" t="s">
        <v>135</v>
      </c>
      <c r="S54" s="445" t="s">
        <v>135</v>
      </c>
      <c r="T54" s="445" t="s">
        <v>135</v>
      </c>
      <c r="U54" s="445" t="s">
        <v>135</v>
      </c>
      <c r="V54" s="445" t="s">
        <v>135</v>
      </c>
      <c r="W54" s="445" t="s">
        <v>135</v>
      </c>
    </row>
    <row r="55" spans="1:23" ht="75" customHeight="1" x14ac:dyDescent="0.25">
      <c r="A55" s="417" t="s">
        <v>1246</v>
      </c>
      <c r="B55" s="411" t="s">
        <v>1045</v>
      </c>
      <c r="C55" s="416" t="s">
        <v>60</v>
      </c>
      <c r="D55" s="415" t="s">
        <v>554</v>
      </c>
      <c r="E55" s="416" t="s">
        <v>293</v>
      </c>
      <c r="F55" s="364">
        <v>28.7930350474089</v>
      </c>
      <c r="G55" s="409">
        <v>26.237623762376401</v>
      </c>
      <c r="H55" s="409">
        <v>42.957746478873403</v>
      </c>
      <c r="I55" s="409">
        <v>31.515151515151601</v>
      </c>
      <c r="J55" s="409">
        <v>20.152091254753</v>
      </c>
      <c r="K55" s="409">
        <v>21.917808219177999</v>
      </c>
      <c r="L55" s="409">
        <v>40</v>
      </c>
      <c r="M55" s="409">
        <v>29.341317365269397</v>
      </c>
      <c r="N55" s="409">
        <v>27.935222672064704</v>
      </c>
      <c r="O55" s="444">
        <v>25.410152042492001</v>
      </c>
      <c r="P55" s="445">
        <v>25.4041570438797</v>
      </c>
      <c r="Q55" s="445">
        <v>40.9090909090908</v>
      </c>
      <c r="R55" s="445">
        <v>32.960893854748456</v>
      </c>
      <c r="S55" s="445">
        <v>30.348258706467661</v>
      </c>
      <c r="T55" s="445">
        <v>19.565217391304341</v>
      </c>
      <c r="U55" s="445">
        <v>27.407407407407362</v>
      </c>
      <c r="V55" s="445">
        <v>17.733990147783295</v>
      </c>
      <c r="W55" s="445">
        <v>11.940298507462684</v>
      </c>
    </row>
    <row r="56" spans="1:23" ht="125.1" customHeight="1" x14ac:dyDescent="0.25">
      <c r="A56" s="413" t="s">
        <v>1247</v>
      </c>
      <c r="B56" s="411" t="s">
        <v>1046</v>
      </c>
      <c r="C56" s="412" t="s">
        <v>60</v>
      </c>
      <c r="D56" s="341" t="s">
        <v>554</v>
      </c>
      <c r="E56" s="412" t="s">
        <v>293</v>
      </c>
      <c r="F56" s="364">
        <v>38.388089508323297</v>
      </c>
      <c r="G56" s="409">
        <v>37.623762376237799</v>
      </c>
      <c r="H56" s="409">
        <v>53.521126760563497</v>
      </c>
      <c r="I56" s="409">
        <v>45.454545454545602</v>
      </c>
      <c r="J56" s="409">
        <v>30.798479087452595</v>
      </c>
      <c r="K56" s="409">
        <v>26.7123287671232</v>
      </c>
      <c r="L56" s="409">
        <v>49.1666666666666</v>
      </c>
      <c r="M56" s="409">
        <v>37.724550898203503</v>
      </c>
      <c r="N56" s="409">
        <v>37.246963562752903</v>
      </c>
      <c r="O56" s="444">
        <v>31.946731641177799</v>
      </c>
      <c r="P56" s="445">
        <v>27.482678983833896</v>
      </c>
      <c r="Q56" s="445">
        <v>49.999999999999893</v>
      </c>
      <c r="R56" s="445">
        <v>39.66480446927357</v>
      </c>
      <c r="S56" s="445">
        <v>37.313432835820898</v>
      </c>
      <c r="T56" s="445">
        <v>26.086956521739129</v>
      </c>
      <c r="U56" s="445">
        <v>35.555555555555493</v>
      </c>
      <c r="V56" s="445">
        <v>27.586206896551818</v>
      </c>
      <c r="W56" s="445">
        <v>25.373134328358223</v>
      </c>
    </row>
    <row r="57" spans="1:23" ht="50.1" customHeight="1" x14ac:dyDescent="0.25">
      <c r="A57" s="403" t="s">
        <v>1254</v>
      </c>
      <c r="B57" s="349" t="s">
        <v>1044</v>
      </c>
      <c r="C57" s="341" t="s">
        <v>60</v>
      </c>
      <c r="D57" s="341" t="s">
        <v>554</v>
      </c>
      <c r="E57" s="341" t="s">
        <v>293</v>
      </c>
      <c r="F57" s="364">
        <v>20.3099062939501</v>
      </c>
      <c r="G57" s="409">
        <v>17.821782178217902</v>
      </c>
      <c r="H57" s="409">
        <v>26.056338028169101</v>
      </c>
      <c r="I57" s="409">
        <v>16.969696969697001</v>
      </c>
      <c r="J57" s="409">
        <v>18.250950570342301</v>
      </c>
      <c r="K57" s="409">
        <v>16.780821917808201</v>
      </c>
      <c r="L57" s="409">
        <v>27.500000000000004</v>
      </c>
      <c r="M57" s="409">
        <v>25.748502994011901</v>
      </c>
      <c r="N57" s="409">
        <v>22.672064777327801</v>
      </c>
      <c r="O57" s="364">
        <v>15.109844650275663</v>
      </c>
      <c r="P57" s="384">
        <v>12.240184757505723</v>
      </c>
      <c r="Q57" s="384">
        <v>27.922077922077836</v>
      </c>
      <c r="R57" s="384">
        <v>25.13966480446917</v>
      </c>
      <c r="S57" s="384">
        <v>8.9552238805969839</v>
      </c>
      <c r="T57" s="384">
        <v>13.354037267080828</v>
      </c>
      <c r="U57" s="384">
        <v>14.074074074074097</v>
      </c>
      <c r="V57" s="384">
        <v>13.300492610837475</v>
      </c>
      <c r="W57" s="384">
        <v>5.970149253731365</v>
      </c>
    </row>
    <row r="58" spans="1:23" ht="50.1" customHeight="1" x14ac:dyDescent="0.25">
      <c r="A58" s="403" t="s">
        <v>1248</v>
      </c>
      <c r="B58" s="349" t="s">
        <v>1039</v>
      </c>
      <c r="C58" s="341" t="s">
        <v>60</v>
      </c>
      <c r="D58" s="341" t="s">
        <v>554</v>
      </c>
      <c r="E58" s="341" t="s">
        <v>293</v>
      </c>
      <c r="F58" s="364">
        <v>11.2357681891555</v>
      </c>
      <c r="G58" s="409">
        <v>11.138613861386199</v>
      </c>
      <c r="H58" s="409">
        <v>15.492957746478901</v>
      </c>
      <c r="I58" s="409">
        <v>10.909090909090899</v>
      </c>
      <c r="J58" s="409">
        <v>11.4068441064639</v>
      </c>
      <c r="K58" s="409">
        <v>8.2191780821917497</v>
      </c>
      <c r="L58" s="409">
        <v>12.5</v>
      </c>
      <c r="M58" s="409">
        <v>12.5748502994012</v>
      </c>
      <c r="N58" s="409">
        <v>10.931174089068801</v>
      </c>
      <c r="O58" s="364">
        <v>9.5483193840345972</v>
      </c>
      <c r="P58" s="384">
        <v>9.006928406466475</v>
      </c>
      <c r="Q58" s="384">
        <v>14.93506493506489</v>
      </c>
      <c r="R58" s="384">
        <v>13.407821229050224</v>
      </c>
      <c r="S58" s="384">
        <v>5.4726368159203798</v>
      </c>
      <c r="T58" s="384">
        <v>9.9378881987578183</v>
      </c>
      <c r="U58" s="384">
        <v>11.851851851851869</v>
      </c>
      <c r="V58" s="384">
        <v>4.4334975369458274</v>
      </c>
      <c r="W58" s="384">
        <v>5.970149253731365</v>
      </c>
    </row>
    <row r="59" spans="1:23" ht="75" customHeight="1" x14ac:dyDescent="0.25">
      <c r="A59" s="405" t="s">
        <v>1249</v>
      </c>
      <c r="B59" s="414" t="s">
        <v>1040</v>
      </c>
      <c r="C59" s="341" t="s">
        <v>60</v>
      </c>
      <c r="D59" s="341" t="s">
        <v>554</v>
      </c>
      <c r="E59" s="341" t="s">
        <v>293</v>
      </c>
      <c r="F59" s="364">
        <v>10.9356773418492</v>
      </c>
      <c r="G59" s="409">
        <v>7.4257425742574599</v>
      </c>
      <c r="H59" s="409">
        <v>19.718309859154999</v>
      </c>
      <c r="I59" s="409">
        <v>7.8787878787879002</v>
      </c>
      <c r="J59" s="409">
        <v>11.4068441064639</v>
      </c>
      <c r="K59" s="409">
        <v>8.5616438356163993</v>
      </c>
      <c r="L59" s="409">
        <v>14.1666666666667</v>
      </c>
      <c r="M59" s="409">
        <v>16.167664670658599</v>
      </c>
      <c r="N59" s="409">
        <v>11.7408906882591</v>
      </c>
      <c r="O59" s="364" t="s">
        <v>135</v>
      </c>
      <c r="P59" s="384" t="s">
        <v>135</v>
      </c>
      <c r="Q59" s="384" t="s">
        <v>135</v>
      </c>
      <c r="R59" s="384" t="s">
        <v>135</v>
      </c>
      <c r="S59" s="384" t="s">
        <v>135</v>
      </c>
      <c r="T59" s="384" t="s">
        <v>135</v>
      </c>
      <c r="U59" s="384" t="s">
        <v>135</v>
      </c>
      <c r="V59" s="384" t="s">
        <v>135</v>
      </c>
      <c r="W59" s="384" t="s">
        <v>135</v>
      </c>
    </row>
    <row r="60" spans="1:23" ht="24.95" customHeight="1" x14ac:dyDescent="0.25">
      <c r="A60" s="403" t="s">
        <v>1250</v>
      </c>
      <c r="B60" s="414" t="s">
        <v>1041</v>
      </c>
      <c r="C60" s="341" t="s">
        <v>60</v>
      </c>
      <c r="D60" s="341" t="s">
        <v>554</v>
      </c>
      <c r="E60" s="341" t="s">
        <v>293</v>
      </c>
      <c r="F60" s="364">
        <v>13.429592471902502</v>
      </c>
      <c r="G60" s="409">
        <v>12.871287128712899</v>
      </c>
      <c r="H60" s="409">
        <v>21.126760563380401</v>
      </c>
      <c r="I60" s="409">
        <v>15.151515151515198</v>
      </c>
      <c r="J60" s="409">
        <v>12.9277566539925</v>
      </c>
      <c r="K60" s="409">
        <v>8.2191780821917497</v>
      </c>
      <c r="L60" s="409">
        <v>15.8333333333333</v>
      </c>
      <c r="M60" s="409">
        <v>14.9700598802395</v>
      </c>
      <c r="N60" s="409">
        <v>11.7408906882591</v>
      </c>
      <c r="O60" s="364">
        <v>7.2004256907905768</v>
      </c>
      <c r="P60" s="384">
        <v>6.6974595842955829</v>
      </c>
      <c r="Q60" s="384">
        <v>10.389610389610358</v>
      </c>
      <c r="R60" s="384">
        <v>6.7039106145251122</v>
      </c>
      <c r="S60" s="384">
        <v>6.4676616915422676</v>
      </c>
      <c r="T60" s="384">
        <v>8.0745341614907264</v>
      </c>
      <c r="U60" s="384">
        <v>10.370370370370384</v>
      </c>
      <c r="V60" s="384">
        <v>3.9408866995074017</v>
      </c>
      <c r="W60" s="384">
        <v>4.9751243781094709</v>
      </c>
    </row>
    <row r="61" spans="1:23" ht="24.95" customHeight="1" x14ac:dyDescent="0.25">
      <c r="A61" s="403" t="s">
        <v>1251</v>
      </c>
      <c r="B61" s="414" t="s">
        <v>1042</v>
      </c>
      <c r="C61" s="341" t="s">
        <v>60</v>
      </c>
      <c r="D61" s="341" t="s">
        <v>554</v>
      </c>
      <c r="E61" s="341" t="s">
        <v>293</v>
      </c>
      <c r="F61" s="364">
        <v>14.515980334082601</v>
      </c>
      <c r="G61" s="409">
        <v>12.871287128712899</v>
      </c>
      <c r="H61" s="409">
        <v>16.197183098591601</v>
      </c>
      <c r="I61" s="409">
        <v>16.969696969697001</v>
      </c>
      <c r="J61" s="409">
        <v>12.9277566539925</v>
      </c>
      <c r="K61" s="409">
        <v>9.2465753424657091</v>
      </c>
      <c r="L61" s="409">
        <v>21.6666666666667</v>
      </c>
      <c r="M61" s="409">
        <v>19.1616766467065</v>
      </c>
      <c r="N61" s="409">
        <v>15.3846153846153</v>
      </c>
      <c r="O61" s="364">
        <v>7.6406272018349997</v>
      </c>
      <c r="P61" s="384">
        <v>4.1570438799076017</v>
      </c>
      <c r="Q61" s="384">
        <v>7.7922077922077682</v>
      </c>
      <c r="R61" s="384">
        <v>7.8212290502792978</v>
      </c>
      <c r="S61" s="384">
        <v>8.9552238805969839</v>
      </c>
      <c r="T61" s="384">
        <v>11.490683229813733</v>
      </c>
      <c r="U61" s="384">
        <v>13.333333333333353</v>
      </c>
      <c r="V61" s="384">
        <v>4.9261083743842526</v>
      </c>
      <c r="W61" s="384">
        <v>5.472636815920418</v>
      </c>
    </row>
    <row r="62" spans="1:23" ht="99.95" customHeight="1" x14ac:dyDescent="0.25">
      <c r="A62" s="403" t="s">
        <v>1252</v>
      </c>
      <c r="B62" s="414" t="s">
        <v>1043</v>
      </c>
      <c r="C62" s="341" t="s">
        <v>60</v>
      </c>
      <c r="D62" s="341" t="s">
        <v>554</v>
      </c>
      <c r="E62" s="341" t="s">
        <v>293</v>
      </c>
      <c r="F62" s="364">
        <v>5.5767999427203696</v>
      </c>
      <c r="G62" s="409">
        <v>4.7029702970297196</v>
      </c>
      <c r="H62" s="409">
        <v>7.0422535211267787</v>
      </c>
      <c r="I62" s="409">
        <v>4.2424242424242502</v>
      </c>
      <c r="J62" s="409">
        <v>6.8441064638783491</v>
      </c>
      <c r="K62" s="409">
        <v>2.7397260273972499</v>
      </c>
      <c r="L62" s="409">
        <v>6.6666666666666696</v>
      </c>
      <c r="M62" s="409">
        <v>11.377245508982</v>
      </c>
      <c r="N62" s="409">
        <v>5.2631578947368203</v>
      </c>
      <c r="O62" s="364">
        <v>6.1280732817704076</v>
      </c>
      <c r="P62" s="384">
        <v>3.4642032332563342</v>
      </c>
      <c r="Q62" s="384">
        <v>5.1948051948051788</v>
      </c>
      <c r="R62" s="384">
        <v>10.055865921787669</v>
      </c>
      <c r="S62" s="384">
        <v>5.4726368159203798</v>
      </c>
      <c r="T62" s="384">
        <v>9.3167701863354537</v>
      </c>
      <c r="U62" s="384">
        <v>8.1481481481481595</v>
      </c>
      <c r="V62" s="384">
        <v>4.4334975369458274</v>
      </c>
      <c r="W62" s="384">
        <v>2.487562189054735</v>
      </c>
    </row>
    <row r="63" spans="1:23" ht="99.95" customHeight="1" x14ac:dyDescent="0.25">
      <c r="A63" s="402" t="s">
        <v>1025</v>
      </c>
      <c r="B63" s="29" t="s">
        <v>1048</v>
      </c>
      <c r="C63" s="341" t="s">
        <v>60</v>
      </c>
      <c r="D63" s="341" t="s">
        <v>554</v>
      </c>
      <c r="E63" s="346" t="s">
        <v>293</v>
      </c>
      <c r="F63" s="347">
        <v>82.3</v>
      </c>
      <c r="G63" s="350">
        <v>86.898395721925141</v>
      </c>
      <c r="H63" s="350">
        <v>83.333333333333343</v>
      </c>
      <c r="I63" s="350">
        <v>76.829268292682926</v>
      </c>
      <c r="J63" s="350">
        <v>55.555555555555557</v>
      </c>
      <c r="K63" s="350">
        <v>81.44329896907216</v>
      </c>
      <c r="L63" s="350">
        <v>79.069767441860463</v>
      </c>
      <c r="M63" s="350">
        <v>91.304347826086953</v>
      </c>
      <c r="N63" s="350">
        <v>76.19047619047619</v>
      </c>
      <c r="O63" s="347">
        <v>80.131826741996235</v>
      </c>
      <c r="P63" s="350">
        <v>77.976190476190482</v>
      </c>
      <c r="Q63" s="350">
        <v>81.300813008130078</v>
      </c>
      <c r="R63" s="350">
        <v>77.34375</v>
      </c>
      <c r="S63" s="350">
        <v>88.095238095238088</v>
      </c>
      <c r="T63" s="350">
        <v>82.035928143712582</v>
      </c>
      <c r="U63" s="350">
        <v>83.870967741935488</v>
      </c>
      <c r="V63" s="350">
        <v>77.685950413223139</v>
      </c>
      <c r="W63" s="350">
        <v>84.615384615384613</v>
      </c>
    </row>
    <row r="64" spans="1:23" ht="75" customHeight="1" x14ac:dyDescent="0.25">
      <c r="A64" s="402" t="s">
        <v>1026</v>
      </c>
      <c r="B64" s="379" t="s">
        <v>11</v>
      </c>
      <c r="C64" s="410" t="s">
        <v>60</v>
      </c>
      <c r="D64" s="348" t="s">
        <v>1314</v>
      </c>
      <c r="E64" s="346" t="s">
        <v>293</v>
      </c>
      <c r="F64" s="364">
        <v>81.650380021715506</v>
      </c>
      <c r="G64" s="409">
        <v>88.385269121812996</v>
      </c>
      <c r="H64" s="409">
        <v>78.6666666666667</v>
      </c>
      <c r="I64" s="409">
        <v>76.8707482993197</v>
      </c>
      <c r="J64" s="409">
        <v>58.620689655172399</v>
      </c>
      <c r="K64" s="409">
        <v>80.337078651685403</v>
      </c>
      <c r="L64" s="409">
        <v>78.3783783783784</v>
      </c>
      <c r="M64" s="409">
        <v>78.461538461538495</v>
      </c>
      <c r="N64" s="409">
        <v>75.675675675675706</v>
      </c>
      <c r="O64" s="364">
        <v>68.867924528301884</v>
      </c>
      <c r="P64" s="384">
        <v>68.358208955223873</v>
      </c>
      <c r="Q64" s="384">
        <v>70.731707317073173</v>
      </c>
      <c r="R64" s="384">
        <v>64.84375</v>
      </c>
      <c r="S64" s="384">
        <v>73.80952380952381</v>
      </c>
      <c r="T64" s="384">
        <v>68.862275449101801</v>
      </c>
      <c r="U64" s="384">
        <v>72.043010752688176</v>
      </c>
      <c r="V64" s="384">
        <v>69.166666666666671</v>
      </c>
      <c r="W64" s="384">
        <v>67.307692307692307</v>
      </c>
    </row>
    <row r="65" spans="1:23" ht="75" customHeight="1" x14ac:dyDescent="0.25">
      <c r="A65" s="402" t="s">
        <v>1255</v>
      </c>
      <c r="B65" s="349" t="s">
        <v>15</v>
      </c>
      <c r="C65" s="403" t="s">
        <v>60</v>
      </c>
      <c r="D65" s="348" t="s">
        <v>1314</v>
      </c>
      <c r="E65" s="341" t="s">
        <v>293</v>
      </c>
      <c r="F65" s="364">
        <v>50.8333333333333</v>
      </c>
      <c r="G65" s="409">
        <v>68.627450980392197</v>
      </c>
      <c r="H65" s="409">
        <v>20</v>
      </c>
      <c r="I65" s="409">
        <v>41.176470588235297</v>
      </c>
      <c r="J65" s="409"/>
      <c r="K65" s="409">
        <v>58.3333333333333</v>
      </c>
      <c r="L65" s="409">
        <v>33.3333333333333</v>
      </c>
      <c r="M65" s="409">
        <v>12.5</v>
      </c>
      <c r="N65" s="409">
        <v>33.3333333333333</v>
      </c>
      <c r="O65" s="364">
        <v>25.988700564971769</v>
      </c>
      <c r="P65" s="384">
        <v>32.653061224489768</v>
      </c>
      <c r="Q65" s="384">
        <v>18.749999999999993</v>
      </c>
      <c r="R65" s="384">
        <v>21.739130434782609</v>
      </c>
      <c r="S65" s="384">
        <v>49.999999999999986</v>
      </c>
      <c r="T65" s="384">
        <v>24.999999999999993</v>
      </c>
      <c r="U65" s="384">
        <v>21.052631578947359</v>
      </c>
      <c r="V65" s="384">
        <v>21.052631578947366</v>
      </c>
      <c r="W65" s="384">
        <v>21.052631578947366</v>
      </c>
    </row>
    <row r="66" spans="1:23" ht="75" customHeight="1" x14ac:dyDescent="0.25">
      <c r="A66" s="402" t="s">
        <v>1256</v>
      </c>
      <c r="B66" s="349" t="s">
        <v>953</v>
      </c>
      <c r="C66" s="403" t="s">
        <v>60</v>
      </c>
      <c r="D66" s="348" t="s">
        <v>1314</v>
      </c>
      <c r="E66" s="341" t="s">
        <v>293</v>
      </c>
      <c r="F66" s="364">
        <v>48.6111111111111</v>
      </c>
      <c r="G66" s="409">
        <v>51.612903225806392</v>
      </c>
      <c r="H66" s="409">
        <v>33.3333333333333</v>
      </c>
      <c r="I66" s="409">
        <v>66.6666666666667</v>
      </c>
      <c r="J66" s="409">
        <v>25</v>
      </c>
      <c r="K66" s="409">
        <v>57.142857142857103</v>
      </c>
      <c r="L66" s="446">
        <v>0</v>
      </c>
      <c r="M66" s="409">
        <v>16.6666666666667</v>
      </c>
      <c r="N66" s="446">
        <v>0</v>
      </c>
      <c r="O66" s="364">
        <v>19.259259259259267</v>
      </c>
      <c r="P66" s="384">
        <v>23.913043478260871</v>
      </c>
      <c r="Q66" s="384">
        <v>20.000000000000004</v>
      </c>
      <c r="R66" s="384">
        <v>23.52941176470588</v>
      </c>
      <c r="S66" s="384">
        <v>18.604651162790709</v>
      </c>
      <c r="T66" s="384">
        <v>21.052631578947359</v>
      </c>
      <c r="U66" s="384">
        <v>10</v>
      </c>
      <c r="V66" s="385">
        <v>0</v>
      </c>
      <c r="W66" s="384">
        <v>15.38461538461538</v>
      </c>
    </row>
    <row r="67" spans="1:23" ht="75" customHeight="1" x14ac:dyDescent="0.25">
      <c r="A67" s="402" t="s">
        <v>1257</v>
      </c>
      <c r="B67" s="349" t="s">
        <v>23</v>
      </c>
      <c r="C67" s="403" t="s">
        <v>60</v>
      </c>
      <c r="D67" s="348" t="s">
        <v>1314</v>
      </c>
      <c r="E67" s="341" t="s">
        <v>293</v>
      </c>
      <c r="F67" s="364">
        <v>44.776119402985103</v>
      </c>
      <c r="G67" s="409">
        <v>46.153846153846203</v>
      </c>
      <c r="H67" s="409">
        <v>25</v>
      </c>
      <c r="I67" s="409">
        <v>60</v>
      </c>
      <c r="J67" s="446">
        <v>0</v>
      </c>
      <c r="K67" s="409">
        <v>60</v>
      </c>
      <c r="L67" s="446">
        <v>0</v>
      </c>
      <c r="M67" s="409">
        <v>40</v>
      </c>
      <c r="N67" s="446">
        <v>0</v>
      </c>
      <c r="O67" s="364">
        <v>22.222222222222236</v>
      </c>
      <c r="P67" s="384">
        <v>16</v>
      </c>
      <c r="Q67" s="384">
        <v>16.666666666666679</v>
      </c>
      <c r="R67" s="384">
        <v>33.333333333333329</v>
      </c>
      <c r="S67" s="384">
        <v>49.999999999999879</v>
      </c>
      <c r="T67" s="384">
        <v>9.9999999999999893</v>
      </c>
      <c r="U67" s="384">
        <v>28.571428571428559</v>
      </c>
      <c r="V67" s="385">
        <v>20</v>
      </c>
      <c r="W67" s="384">
        <v>30.000000000000004</v>
      </c>
    </row>
    <row r="68" spans="1:23" ht="75" customHeight="1" x14ac:dyDescent="0.25">
      <c r="A68" s="402" t="s">
        <v>1258</v>
      </c>
      <c r="B68" s="349" t="s">
        <v>1049</v>
      </c>
      <c r="C68" s="403" t="s">
        <v>60</v>
      </c>
      <c r="D68" s="348" t="s">
        <v>1314</v>
      </c>
      <c r="E68" s="341" t="s">
        <v>293</v>
      </c>
      <c r="F68" s="364">
        <v>78.066914498141301</v>
      </c>
      <c r="G68" s="409">
        <v>86.995515695067297</v>
      </c>
      <c r="H68" s="409">
        <v>73.684210526315795</v>
      </c>
      <c r="I68" s="409">
        <v>73.75</v>
      </c>
      <c r="J68" s="409">
        <v>56.25</v>
      </c>
      <c r="K68" s="409">
        <v>66.981132075471706</v>
      </c>
      <c r="L68" s="409">
        <v>65</v>
      </c>
      <c r="M68" s="409">
        <v>85.714285714285694</v>
      </c>
      <c r="N68" s="409">
        <v>80</v>
      </c>
      <c r="O68" s="364">
        <v>44.258064516129039</v>
      </c>
      <c r="P68" s="384">
        <v>42.035398230088497</v>
      </c>
      <c r="Q68" s="384">
        <v>41.588785046728972</v>
      </c>
      <c r="R68" s="384">
        <v>48.113207547169814</v>
      </c>
      <c r="S68" s="384">
        <v>41.884816753926692</v>
      </c>
      <c r="T68" s="384">
        <v>43.589743589743591</v>
      </c>
      <c r="U68" s="384">
        <v>35.555555555555557</v>
      </c>
      <c r="V68" s="385">
        <v>36.26373626373627</v>
      </c>
      <c r="W68" s="384">
        <v>38.202247191011239</v>
      </c>
    </row>
    <row r="69" spans="1:23" ht="75" customHeight="1" x14ac:dyDescent="0.25">
      <c r="A69" s="402" t="s">
        <v>1260</v>
      </c>
      <c r="B69" s="349" t="s">
        <v>1050</v>
      </c>
      <c r="C69" s="403" t="s">
        <v>60</v>
      </c>
      <c r="D69" s="348" t="s">
        <v>1314</v>
      </c>
      <c r="E69" s="341" t="s">
        <v>293</v>
      </c>
      <c r="F69" s="364">
        <v>78.899082568807302</v>
      </c>
      <c r="G69" s="409">
        <v>85.507246376811594</v>
      </c>
      <c r="H69" s="409">
        <v>75</v>
      </c>
      <c r="I69" s="409">
        <v>72</v>
      </c>
      <c r="J69" s="409">
        <v>33.3333333333333</v>
      </c>
      <c r="K69" s="409">
        <v>77.464788732394396</v>
      </c>
      <c r="L69" s="409">
        <v>85.714285714285694</v>
      </c>
      <c r="M69" s="409">
        <v>70</v>
      </c>
      <c r="N69" s="409">
        <v>57.142857142857103</v>
      </c>
      <c r="O69" s="364">
        <v>73.714285714285708</v>
      </c>
      <c r="P69" s="384">
        <v>77.142857142857153</v>
      </c>
      <c r="Q69" s="384">
        <v>62.857142857142854</v>
      </c>
      <c r="R69" s="384">
        <v>66.666666666666657</v>
      </c>
      <c r="S69" s="384">
        <v>78.571428571428541</v>
      </c>
      <c r="T69" s="384">
        <v>70.370370370370367</v>
      </c>
      <c r="U69" s="384">
        <v>88.235294117647058</v>
      </c>
      <c r="V69" s="385">
        <v>70.270270270270288</v>
      </c>
      <c r="W69" s="384">
        <v>80</v>
      </c>
    </row>
    <row r="70" spans="1:23" ht="75" customHeight="1" x14ac:dyDescent="0.25">
      <c r="A70" s="402" t="s">
        <v>1259</v>
      </c>
      <c r="B70" s="349" t="s">
        <v>1051</v>
      </c>
      <c r="C70" s="403" t="s">
        <v>60</v>
      </c>
      <c r="D70" s="348" t="s">
        <v>1314</v>
      </c>
      <c r="E70" s="341" t="s">
        <v>293</v>
      </c>
      <c r="F70" s="364">
        <v>56.428571428571402</v>
      </c>
      <c r="G70" s="409">
        <v>56.25</v>
      </c>
      <c r="H70" s="409">
        <v>60</v>
      </c>
      <c r="I70" s="409">
        <v>58.82352941176471</v>
      </c>
      <c r="J70" s="446">
        <v>0</v>
      </c>
      <c r="K70" s="409">
        <v>65.2173913043478</v>
      </c>
      <c r="L70" s="409">
        <v>40</v>
      </c>
      <c r="M70" s="409">
        <v>66.6666666666667</v>
      </c>
      <c r="N70" s="446">
        <v>0</v>
      </c>
      <c r="O70" s="364">
        <v>39.682539682539655</v>
      </c>
      <c r="P70" s="384">
        <v>37.499999999999972</v>
      </c>
      <c r="Q70" s="384">
        <v>41.6666666666667</v>
      </c>
      <c r="R70" s="384">
        <v>42.857142857142854</v>
      </c>
      <c r="S70" s="384">
        <v>16.666666666666661</v>
      </c>
      <c r="T70" s="384">
        <v>52.631578947368396</v>
      </c>
      <c r="U70" s="384">
        <v>46.153846153846132</v>
      </c>
      <c r="V70" s="385">
        <v>12.500000000000004</v>
      </c>
      <c r="W70" s="384">
        <v>42.857142857142883</v>
      </c>
    </row>
    <row r="71" spans="1:23" ht="99.95" customHeight="1" x14ac:dyDescent="0.25">
      <c r="A71" s="410" t="s">
        <v>1052</v>
      </c>
      <c r="B71" s="346" t="s">
        <v>1060</v>
      </c>
      <c r="C71" s="410" t="s">
        <v>956</v>
      </c>
      <c r="D71" s="346" t="s">
        <v>956</v>
      </c>
      <c r="E71" s="346" t="s">
        <v>956</v>
      </c>
      <c r="F71" s="347" t="s">
        <v>956</v>
      </c>
      <c r="G71" s="410" t="s">
        <v>956</v>
      </c>
      <c r="H71" s="410" t="s">
        <v>956</v>
      </c>
      <c r="I71" s="410" t="s">
        <v>956</v>
      </c>
      <c r="J71" s="410" t="s">
        <v>956</v>
      </c>
      <c r="K71" s="410" t="s">
        <v>956</v>
      </c>
      <c r="L71" s="410" t="s">
        <v>956</v>
      </c>
      <c r="M71" s="410" t="s">
        <v>956</v>
      </c>
      <c r="N71" s="410" t="s">
        <v>956</v>
      </c>
      <c r="O71" s="347" t="s">
        <v>956</v>
      </c>
      <c r="P71" s="346" t="s">
        <v>956</v>
      </c>
      <c r="Q71" s="346" t="s">
        <v>956</v>
      </c>
      <c r="R71" s="346" t="s">
        <v>956</v>
      </c>
      <c r="S71" s="346" t="s">
        <v>956</v>
      </c>
      <c r="T71" s="346" t="s">
        <v>956</v>
      </c>
      <c r="U71" s="346" t="s">
        <v>956</v>
      </c>
      <c r="V71" s="346" t="s">
        <v>956</v>
      </c>
      <c r="W71" s="346" t="s">
        <v>956</v>
      </c>
    </row>
    <row r="72" spans="1:23" ht="75" customHeight="1" x14ac:dyDescent="0.25">
      <c r="A72" s="402" t="s">
        <v>1053</v>
      </c>
      <c r="B72" s="349" t="s">
        <v>1061</v>
      </c>
      <c r="C72" s="403" t="s">
        <v>60</v>
      </c>
      <c r="D72" s="348" t="s">
        <v>1019</v>
      </c>
      <c r="E72" s="341" t="s">
        <v>293</v>
      </c>
      <c r="F72" s="364">
        <v>88.029020556227294</v>
      </c>
      <c r="G72" s="409">
        <v>90.784982935153593</v>
      </c>
      <c r="H72" s="409">
        <v>88.0597014925373</v>
      </c>
      <c r="I72" s="409">
        <v>84.8920863309353</v>
      </c>
      <c r="J72" s="409">
        <v>85.714285714285694</v>
      </c>
      <c r="K72" s="409">
        <v>89.142857142857096</v>
      </c>
      <c r="L72" s="409">
        <v>79.411764705882305</v>
      </c>
      <c r="M72" s="409">
        <v>87.037037037036995</v>
      </c>
      <c r="N72" s="409">
        <v>83.783783783783804</v>
      </c>
      <c r="O72" s="364">
        <v>72.772772772772768</v>
      </c>
      <c r="P72" s="384">
        <v>70.322580645161295</v>
      </c>
      <c r="Q72" s="384">
        <v>65.811965811965806</v>
      </c>
      <c r="R72" s="384">
        <v>73.770491803278688</v>
      </c>
      <c r="S72" s="384">
        <v>80.952380952380949</v>
      </c>
      <c r="T72" s="384">
        <v>76.829268292682926</v>
      </c>
      <c r="U72" s="384">
        <v>77.777777777777786</v>
      </c>
      <c r="V72" s="384">
        <v>72.477064220183479</v>
      </c>
      <c r="W72" s="384">
        <v>73.333333333333329</v>
      </c>
    </row>
    <row r="73" spans="1:23" ht="75" customHeight="1" x14ac:dyDescent="0.25">
      <c r="A73" s="402" t="s">
        <v>1054</v>
      </c>
      <c r="B73" s="349" t="s">
        <v>1062</v>
      </c>
      <c r="C73" s="403" t="s">
        <v>60</v>
      </c>
      <c r="D73" s="348" t="s">
        <v>1019</v>
      </c>
      <c r="E73" s="341" t="s">
        <v>293</v>
      </c>
      <c r="F73" s="364">
        <v>87.961476725521706</v>
      </c>
      <c r="G73" s="409">
        <v>88.732394366197198</v>
      </c>
      <c r="H73" s="409">
        <v>87.037037037036995</v>
      </c>
      <c r="I73" s="409">
        <v>90.099009900990097</v>
      </c>
      <c r="J73" s="409">
        <v>100</v>
      </c>
      <c r="K73" s="409">
        <v>85.820895522388099</v>
      </c>
      <c r="L73" s="409">
        <v>75</v>
      </c>
      <c r="M73" s="409">
        <v>85.106382978723403</v>
      </c>
      <c r="N73" s="409">
        <v>96.428571428571402</v>
      </c>
      <c r="O73" s="364">
        <v>63.027295285359799</v>
      </c>
      <c r="P73" s="384">
        <v>64.705882352941174</v>
      </c>
      <c r="Q73" s="384">
        <v>51.546391752577314</v>
      </c>
      <c r="R73" s="384">
        <v>60.204081632653065</v>
      </c>
      <c r="S73" s="384">
        <v>67.741935483870961</v>
      </c>
      <c r="T73" s="384">
        <v>67.669172932330824</v>
      </c>
      <c r="U73" s="384">
        <v>70.370370370370367</v>
      </c>
      <c r="V73" s="384">
        <v>62.068965517241381</v>
      </c>
      <c r="W73" s="384">
        <v>56.09756097560976</v>
      </c>
    </row>
    <row r="74" spans="1:23" ht="75" customHeight="1" x14ac:dyDescent="0.25">
      <c r="A74" s="402" t="s">
        <v>1055</v>
      </c>
      <c r="B74" s="379" t="s">
        <v>1063</v>
      </c>
      <c r="C74" s="403" t="s">
        <v>60</v>
      </c>
      <c r="D74" s="348" t="s">
        <v>1019</v>
      </c>
      <c r="E74" s="341" t="s">
        <v>293</v>
      </c>
      <c r="F74" s="364">
        <v>81.382978723404193</v>
      </c>
      <c r="G74" s="409">
        <v>89.7959183673469</v>
      </c>
      <c r="H74" s="409">
        <v>71.428571428571402</v>
      </c>
      <c r="I74" s="409">
        <v>69.565217391304301</v>
      </c>
      <c r="J74" s="409">
        <v>33.3333333333333</v>
      </c>
      <c r="K74" s="409">
        <v>81.25</v>
      </c>
      <c r="L74" s="409">
        <v>33.3333333333333</v>
      </c>
      <c r="M74" s="409">
        <v>81.818181818181799</v>
      </c>
      <c r="N74" s="409">
        <v>50</v>
      </c>
      <c r="O74" s="364">
        <v>49.829351535836174</v>
      </c>
      <c r="P74" s="384">
        <v>56.043956043956044</v>
      </c>
      <c r="Q74" s="384">
        <v>42.857142857142854</v>
      </c>
      <c r="R74" s="384">
        <v>41.666666666666671</v>
      </c>
      <c r="S74" s="384">
        <v>22.222222222222221</v>
      </c>
      <c r="T74" s="384">
        <v>43.18181818181818</v>
      </c>
      <c r="U74" s="384">
        <v>50</v>
      </c>
      <c r="V74" s="384">
        <v>64.516129032258064</v>
      </c>
      <c r="W74" s="384">
        <v>50</v>
      </c>
    </row>
    <row r="75" spans="1:23" ht="99.95" customHeight="1" x14ac:dyDescent="0.25">
      <c r="A75" s="402" t="s">
        <v>1056</v>
      </c>
      <c r="B75" s="349" t="s">
        <v>1064</v>
      </c>
      <c r="C75" s="403" t="s">
        <v>60</v>
      </c>
      <c r="D75" s="348" t="s">
        <v>1324</v>
      </c>
      <c r="E75" s="341" t="s">
        <v>293</v>
      </c>
      <c r="F75" s="364">
        <v>75</v>
      </c>
      <c r="G75" s="409">
        <v>85.4166666666667</v>
      </c>
      <c r="H75" s="409">
        <v>70</v>
      </c>
      <c r="I75" s="409">
        <v>73.493975903614498</v>
      </c>
      <c r="J75" s="409">
        <v>58.82352941176471</v>
      </c>
      <c r="K75" s="409">
        <v>66.6666666666667</v>
      </c>
      <c r="L75" s="409">
        <v>42.105263157894697</v>
      </c>
      <c r="M75" s="409">
        <v>74.193548387096797</v>
      </c>
      <c r="N75" s="409">
        <v>61.538461538461497</v>
      </c>
      <c r="O75" s="364">
        <v>42.675159235668794</v>
      </c>
      <c r="P75" s="384">
        <v>47.826086956521742</v>
      </c>
      <c r="Q75" s="384">
        <v>41.666666666666671</v>
      </c>
      <c r="R75" s="384">
        <v>50.632911392405063</v>
      </c>
      <c r="S75" s="384">
        <v>34.615384615384613</v>
      </c>
      <c r="T75" s="384">
        <v>41.071428571428569</v>
      </c>
      <c r="U75" s="384">
        <v>35.483870967741936</v>
      </c>
      <c r="V75" s="384">
        <v>36.111111111111107</v>
      </c>
      <c r="W75" s="384">
        <v>36.363636363636367</v>
      </c>
    </row>
    <row r="76" spans="1:23" ht="75" customHeight="1" x14ac:dyDescent="0.25">
      <c r="A76" s="402" t="s">
        <v>1057</v>
      </c>
      <c r="B76" s="379" t="s">
        <v>1065</v>
      </c>
      <c r="C76" s="403" t="s">
        <v>60</v>
      </c>
      <c r="D76" s="348" t="s">
        <v>1019</v>
      </c>
      <c r="E76" s="341" t="s">
        <v>293</v>
      </c>
      <c r="F76" s="364">
        <v>77.842565597667601</v>
      </c>
      <c r="G76" s="409">
        <v>86.928104575163403</v>
      </c>
      <c r="H76" s="409">
        <v>66.6666666666667</v>
      </c>
      <c r="I76" s="409">
        <v>75.5555555555556</v>
      </c>
      <c r="J76" s="409">
        <v>70</v>
      </c>
      <c r="K76" s="409">
        <v>72.602739726027394</v>
      </c>
      <c r="L76" s="409">
        <v>71.428571428571402</v>
      </c>
      <c r="M76" s="409">
        <v>63.157894736842103</v>
      </c>
      <c r="N76" s="409">
        <v>55.5555555555556</v>
      </c>
      <c r="O76" s="364">
        <v>50.224215246636774</v>
      </c>
      <c r="P76" s="384">
        <v>57.142857142857139</v>
      </c>
      <c r="Q76" s="384">
        <v>40</v>
      </c>
      <c r="R76" s="384">
        <v>50.793650793650791</v>
      </c>
      <c r="S76" s="384">
        <v>58.82352941176471</v>
      </c>
      <c r="T76" s="384">
        <v>49.315068493150683</v>
      </c>
      <c r="U76" s="384">
        <v>55.26315789473685</v>
      </c>
      <c r="V76" s="384">
        <v>39.583333333333329</v>
      </c>
      <c r="W76" s="384">
        <v>41.666666666666671</v>
      </c>
    </row>
    <row r="77" spans="1:23" ht="99.95" customHeight="1" x14ac:dyDescent="0.25">
      <c r="A77" s="402" t="s">
        <v>1058</v>
      </c>
      <c r="B77" s="379" t="s">
        <v>1066</v>
      </c>
      <c r="C77" s="403" t="s">
        <v>60</v>
      </c>
      <c r="D77" s="348" t="s">
        <v>1324</v>
      </c>
      <c r="E77" s="341" t="s">
        <v>293</v>
      </c>
      <c r="F77" s="364">
        <v>79.084967320261399</v>
      </c>
      <c r="G77" s="409">
        <v>81.818181818181799</v>
      </c>
      <c r="H77" s="409">
        <v>66.6666666666667</v>
      </c>
      <c r="I77" s="409">
        <v>89.473684210526301</v>
      </c>
      <c r="J77" s="409">
        <v>50</v>
      </c>
      <c r="K77" s="409">
        <v>86.6666666666667</v>
      </c>
      <c r="L77" s="409">
        <v>60</v>
      </c>
      <c r="M77" s="409">
        <v>75</v>
      </c>
      <c r="N77" s="409">
        <v>55.5555555555556</v>
      </c>
      <c r="O77" s="364">
        <v>53.658536585365859</v>
      </c>
      <c r="P77" s="384">
        <v>61.764705882352942</v>
      </c>
      <c r="Q77" s="384">
        <v>56.81818181818182</v>
      </c>
      <c r="R77" s="384">
        <v>48.837209302325576</v>
      </c>
      <c r="S77" s="384">
        <v>43.75</v>
      </c>
      <c r="T77" s="384">
        <v>53.225806451612897</v>
      </c>
      <c r="U77" s="384">
        <v>57.142857142857139</v>
      </c>
      <c r="V77" s="384">
        <v>43.902439024390247</v>
      </c>
      <c r="W77" s="384">
        <v>42.307692307692307</v>
      </c>
    </row>
    <row r="78" spans="1:23" ht="99.95" customHeight="1" x14ac:dyDescent="0.25">
      <c r="A78" s="402" t="s">
        <v>1059</v>
      </c>
      <c r="B78" s="349" t="s">
        <v>1006</v>
      </c>
      <c r="C78" s="403" t="s">
        <v>60</v>
      </c>
      <c r="D78" s="348" t="s">
        <v>1324</v>
      </c>
      <c r="E78" s="341" t="s">
        <v>293</v>
      </c>
      <c r="F78" s="364">
        <v>51.5625</v>
      </c>
      <c r="G78" s="409">
        <v>71.428571428571402</v>
      </c>
      <c r="H78" s="446">
        <v>0</v>
      </c>
      <c r="I78" s="409">
        <v>50</v>
      </c>
      <c r="J78" s="366">
        <v>0</v>
      </c>
      <c r="K78" s="409">
        <v>46.153846153846203</v>
      </c>
      <c r="L78" s="409">
        <v>50</v>
      </c>
      <c r="M78" s="409">
        <v>28.571428571428605</v>
      </c>
      <c r="N78" s="446">
        <v>0</v>
      </c>
      <c r="O78" s="364">
        <v>29.999999999999989</v>
      </c>
      <c r="P78" s="384">
        <v>34.482758620689658</v>
      </c>
      <c r="Q78" s="384">
        <v>11.111111111111111</v>
      </c>
      <c r="R78" s="384">
        <v>45.454545454545453</v>
      </c>
      <c r="S78" s="384">
        <v>50</v>
      </c>
      <c r="T78" s="384">
        <v>26.315789473684209</v>
      </c>
      <c r="U78" s="384">
        <v>12.5</v>
      </c>
      <c r="V78" s="384">
        <v>33.333333333333329</v>
      </c>
      <c r="W78" s="384">
        <v>27.27272727272727</v>
      </c>
    </row>
    <row r="79" spans="1:23" ht="75" customHeight="1" x14ac:dyDescent="0.25">
      <c r="A79" s="402" t="s">
        <v>1261</v>
      </c>
      <c r="B79" s="349" t="s">
        <v>1007</v>
      </c>
      <c r="C79" s="403" t="s">
        <v>60</v>
      </c>
      <c r="D79" s="348" t="s">
        <v>1019</v>
      </c>
      <c r="E79" s="341" t="s">
        <v>293</v>
      </c>
      <c r="F79" s="364">
        <v>46.551724137930997</v>
      </c>
      <c r="G79" s="409">
        <v>57.142857142857103</v>
      </c>
      <c r="H79" s="409">
        <v>50</v>
      </c>
      <c r="I79" s="409">
        <v>54.545454545454497</v>
      </c>
      <c r="J79" s="446">
        <v>0</v>
      </c>
      <c r="K79" s="409">
        <v>54.545454545454497</v>
      </c>
      <c r="L79" s="446">
        <v>0</v>
      </c>
      <c r="M79" s="409">
        <v>20</v>
      </c>
      <c r="N79" s="446">
        <v>0</v>
      </c>
      <c r="O79" s="364">
        <v>23.611111111111121</v>
      </c>
      <c r="P79" s="384">
        <v>22.222222222222221</v>
      </c>
      <c r="Q79" s="384">
        <v>33.333333333333329</v>
      </c>
      <c r="R79" s="384">
        <v>30</v>
      </c>
      <c r="S79" s="384">
        <v>25</v>
      </c>
      <c r="T79" s="384">
        <v>27.27272727272727</v>
      </c>
      <c r="U79" s="385">
        <v>0</v>
      </c>
      <c r="V79" s="384">
        <v>33.333333333333329</v>
      </c>
      <c r="W79" s="384">
        <v>25</v>
      </c>
    </row>
    <row r="80" spans="1:23" ht="99.95" customHeight="1" x14ac:dyDescent="0.25">
      <c r="A80" s="402" t="s">
        <v>1262</v>
      </c>
      <c r="B80" s="349" t="s">
        <v>1008</v>
      </c>
      <c r="C80" s="403" t="s">
        <v>60</v>
      </c>
      <c r="D80" s="348" t="s">
        <v>1324</v>
      </c>
      <c r="E80" s="341" t="s">
        <v>293</v>
      </c>
      <c r="F80" s="364">
        <v>42.424242424242401</v>
      </c>
      <c r="G80" s="409">
        <v>50</v>
      </c>
      <c r="H80" s="446">
        <v>0</v>
      </c>
      <c r="I80" s="409">
        <v>66.6666666666667</v>
      </c>
      <c r="J80" s="409">
        <v>100</v>
      </c>
      <c r="K80" s="409">
        <v>33.3333333333333</v>
      </c>
      <c r="L80" s="409">
        <v>50</v>
      </c>
      <c r="M80" s="446">
        <v>0</v>
      </c>
      <c r="N80" s="446">
        <v>0</v>
      </c>
      <c r="O80" s="364">
        <v>22.077922077922114</v>
      </c>
      <c r="P80" s="384">
        <v>22.727272727272727</v>
      </c>
      <c r="Q80" s="384">
        <v>40</v>
      </c>
      <c r="R80" s="384">
        <v>40</v>
      </c>
      <c r="S80" s="385">
        <v>0</v>
      </c>
      <c r="T80" s="384">
        <v>21.428571428571427</v>
      </c>
      <c r="U80" s="384">
        <v>28.571428571428569</v>
      </c>
      <c r="V80" s="385">
        <v>0</v>
      </c>
      <c r="W80" s="384">
        <v>11.111111111111111</v>
      </c>
    </row>
    <row r="81" spans="1:23" ht="75" customHeight="1" x14ac:dyDescent="0.25">
      <c r="A81" s="402" t="s">
        <v>1263</v>
      </c>
      <c r="B81" s="349" t="s">
        <v>1009</v>
      </c>
      <c r="C81" s="403" t="s">
        <v>60</v>
      </c>
      <c r="D81" s="348" t="s">
        <v>1019</v>
      </c>
      <c r="E81" s="341" t="s">
        <v>293</v>
      </c>
      <c r="F81" s="364">
        <v>54</v>
      </c>
      <c r="G81" s="409">
        <v>61.111111111111107</v>
      </c>
      <c r="H81" s="409">
        <v>33.3333333333333</v>
      </c>
      <c r="I81" s="409">
        <v>54.545454545454497</v>
      </c>
      <c r="J81" s="446">
        <v>0</v>
      </c>
      <c r="K81" s="409">
        <v>66.6666666666667</v>
      </c>
      <c r="L81" s="446">
        <v>0</v>
      </c>
      <c r="M81" s="409">
        <v>75</v>
      </c>
      <c r="N81" s="446">
        <v>0</v>
      </c>
      <c r="O81" s="364">
        <v>22.916666666666679</v>
      </c>
      <c r="P81" s="384">
        <v>15.384615384615385</v>
      </c>
      <c r="Q81" s="384">
        <v>25</v>
      </c>
      <c r="R81" s="384">
        <v>50</v>
      </c>
      <c r="S81" s="384">
        <v>50</v>
      </c>
      <c r="T81" s="384">
        <v>11.111111111111111</v>
      </c>
      <c r="U81" s="384">
        <v>40</v>
      </c>
      <c r="V81" s="385">
        <v>0</v>
      </c>
      <c r="W81" s="385">
        <v>0</v>
      </c>
    </row>
    <row r="82" spans="1:23" ht="99.95" customHeight="1" x14ac:dyDescent="0.25">
      <c r="A82" s="402" t="s">
        <v>1264</v>
      </c>
      <c r="B82" s="349" t="s">
        <v>1010</v>
      </c>
      <c r="C82" s="403" t="s">
        <v>60</v>
      </c>
      <c r="D82" s="348" t="s">
        <v>1324</v>
      </c>
      <c r="E82" s="341" t="s">
        <v>293</v>
      </c>
      <c r="F82" s="364">
        <v>47.058823529411796</v>
      </c>
      <c r="G82" s="409">
        <v>71.428571428571402</v>
      </c>
      <c r="H82" s="446">
        <v>0</v>
      </c>
      <c r="I82" s="409">
        <v>66.6666666666667</v>
      </c>
      <c r="J82" s="446">
        <v>0</v>
      </c>
      <c r="K82" s="409">
        <v>50</v>
      </c>
      <c r="L82" s="366">
        <v>0</v>
      </c>
      <c r="M82" s="366">
        <v>0</v>
      </c>
      <c r="N82" s="366">
        <v>0</v>
      </c>
      <c r="O82" s="364">
        <v>22.500000000000039</v>
      </c>
      <c r="P82" s="384">
        <v>11.111111111111111</v>
      </c>
      <c r="Q82" s="384">
        <v>16.666666666666664</v>
      </c>
      <c r="R82" s="384">
        <v>44.444444444444443</v>
      </c>
      <c r="S82" s="384">
        <v>50</v>
      </c>
      <c r="T82" s="385">
        <v>0</v>
      </c>
      <c r="U82" s="384">
        <v>50</v>
      </c>
      <c r="V82" s="384">
        <v>33.333333333333329</v>
      </c>
      <c r="W82" s="385">
        <v>0</v>
      </c>
    </row>
    <row r="83" spans="1:23" ht="75" customHeight="1" x14ac:dyDescent="0.25">
      <c r="A83" s="402" t="s">
        <v>1265</v>
      </c>
      <c r="B83" s="349" t="s">
        <v>1011</v>
      </c>
      <c r="C83" s="403" t="s">
        <v>60</v>
      </c>
      <c r="D83" s="348" t="s">
        <v>1019</v>
      </c>
      <c r="E83" s="341" t="s">
        <v>293</v>
      </c>
      <c r="F83" s="364">
        <v>59.183673469387799</v>
      </c>
      <c r="G83" s="409">
        <v>61.904761904761898</v>
      </c>
      <c r="H83" s="409">
        <v>33.3333333333333</v>
      </c>
      <c r="I83" s="409">
        <v>75</v>
      </c>
      <c r="J83" s="446">
        <v>0</v>
      </c>
      <c r="K83" s="409">
        <v>66.6666666666667</v>
      </c>
      <c r="L83" s="446">
        <v>0</v>
      </c>
      <c r="M83" s="409">
        <v>75</v>
      </c>
      <c r="N83" s="446">
        <v>0</v>
      </c>
      <c r="O83" s="364">
        <v>19.999999999999961</v>
      </c>
      <c r="P83" s="384">
        <v>10</v>
      </c>
      <c r="Q83" s="384">
        <v>16.666666666666664</v>
      </c>
      <c r="R83" s="384">
        <v>30</v>
      </c>
      <c r="S83" s="384">
        <v>50</v>
      </c>
      <c r="T83" s="384">
        <v>25</v>
      </c>
      <c r="U83" s="384">
        <v>50</v>
      </c>
      <c r="V83" s="385">
        <v>0</v>
      </c>
      <c r="W83" s="385">
        <v>0</v>
      </c>
    </row>
    <row r="84" spans="1:23" ht="75" customHeight="1" x14ac:dyDescent="0.25">
      <c r="A84" s="423" t="s">
        <v>1266</v>
      </c>
      <c r="B84" s="349" t="s">
        <v>969</v>
      </c>
      <c r="C84" s="416" t="s">
        <v>60</v>
      </c>
      <c r="D84" s="348" t="s">
        <v>1019</v>
      </c>
      <c r="E84" s="416" t="s">
        <v>293</v>
      </c>
      <c r="F84" s="364">
        <v>76.708074534161497</v>
      </c>
      <c r="G84" s="409">
        <v>84.375</v>
      </c>
      <c r="H84" s="409">
        <v>68.181818181818201</v>
      </c>
      <c r="I84" s="409">
        <v>70.8333333333333</v>
      </c>
      <c r="J84" s="409">
        <v>57.142857142857103</v>
      </c>
      <c r="K84" s="409">
        <v>68.8888888888889</v>
      </c>
      <c r="L84" s="409">
        <v>66.6666666666667</v>
      </c>
      <c r="M84" s="409">
        <v>72.2222222222222</v>
      </c>
      <c r="N84" s="409">
        <v>69.230769230769198</v>
      </c>
      <c r="O84" s="364">
        <v>50.533049040511735</v>
      </c>
      <c r="P84" s="384">
        <v>48.4375</v>
      </c>
      <c r="Q84" s="384">
        <v>46.666666666666664</v>
      </c>
      <c r="R84" s="384">
        <v>53.424657534246577</v>
      </c>
      <c r="S84" s="384">
        <v>61.111111111111114</v>
      </c>
      <c r="T84" s="384">
        <v>52.5</v>
      </c>
      <c r="U84" s="384">
        <v>55.813953488372093</v>
      </c>
      <c r="V84" s="384">
        <v>34.883720930232556</v>
      </c>
      <c r="W84" s="384">
        <v>66.666666666666657</v>
      </c>
    </row>
    <row r="85" spans="1:23" ht="75" customHeight="1" x14ac:dyDescent="0.25">
      <c r="A85" s="423" t="s">
        <v>1267</v>
      </c>
      <c r="B85" s="349" t="s">
        <v>1069</v>
      </c>
      <c r="C85" s="416" t="s">
        <v>60</v>
      </c>
      <c r="D85" s="348" t="s">
        <v>1019</v>
      </c>
      <c r="E85" s="416" t="s">
        <v>293</v>
      </c>
      <c r="F85" s="364">
        <v>78.810408921933103</v>
      </c>
      <c r="G85" s="409">
        <v>82.843137254902004</v>
      </c>
      <c r="H85" s="409">
        <v>79.069767441860506</v>
      </c>
      <c r="I85" s="409">
        <v>75.268817204301101</v>
      </c>
      <c r="J85" s="409">
        <v>68.75</v>
      </c>
      <c r="K85" s="409">
        <v>76.415094339622598</v>
      </c>
      <c r="L85" s="409">
        <v>66.6666666666667</v>
      </c>
      <c r="M85" s="409">
        <v>80</v>
      </c>
      <c r="N85" s="409">
        <v>83.3333333333333</v>
      </c>
      <c r="O85" s="364">
        <v>42.257597684515197</v>
      </c>
      <c r="P85" s="384">
        <v>41.450777202072537</v>
      </c>
      <c r="Q85" s="384">
        <v>38.636363636363633</v>
      </c>
      <c r="R85" s="384">
        <v>47.916666666666671</v>
      </c>
      <c r="S85" s="384">
        <v>37.142857142857146</v>
      </c>
      <c r="T85" s="384">
        <v>44.761904761904766</v>
      </c>
      <c r="U85" s="384">
        <v>51.612903225806448</v>
      </c>
      <c r="V85" s="384">
        <v>28.000000000000004</v>
      </c>
      <c r="W85" s="384">
        <v>51.351351351351347</v>
      </c>
    </row>
    <row r="86" spans="1:23" ht="99.95" customHeight="1" x14ac:dyDescent="0.25">
      <c r="A86" s="410" t="s">
        <v>1268</v>
      </c>
      <c r="B86" s="349" t="s">
        <v>1067</v>
      </c>
      <c r="C86" s="403" t="s">
        <v>60</v>
      </c>
      <c r="D86" s="348" t="s">
        <v>1324</v>
      </c>
      <c r="E86" s="341" t="s">
        <v>293</v>
      </c>
      <c r="F86" s="364">
        <v>56.25</v>
      </c>
      <c r="G86" s="409">
        <v>74.074074074074105</v>
      </c>
      <c r="H86" s="409">
        <v>75</v>
      </c>
      <c r="I86" s="409">
        <v>30</v>
      </c>
      <c r="J86" s="446">
        <v>0</v>
      </c>
      <c r="K86" s="409">
        <v>58.3333333333333</v>
      </c>
      <c r="L86" s="409">
        <v>50</v>
      </c>
      <c r="M86" s="409">
        <v>33.3333333333333</v>
      </c>
      <c r="N86" s="446">
        <v>0</v>
      </c>
      <c r="O86" s="364" t="s">
        <v>135</v>
      </c>
      <c r="P86" s="382" t="s">
        <v>135</v>
      </c>
      <c r="Q86" s="382" t="s">
        <v>135</v>
      </c>
      <c r="R86" s="382" t="s">
        <v>135</v>
      </c>
      <c r="S86" s="382" t="s">
        <v>135</v>
      </c>
      <c r="T86" s="382" t="s">
        <v>135</v>
      </c>
      <c r="U86" s="382" t="s">
        <v>135</v>
      </c>
      <c r="V86" s="382" t="s">
        <v>135</v>
      </c>
      <c r="W86" s="382" t="s">
        <v>135</v>
      </c>
    </row>
    <row r="87" spans="1:23" ht="99.95" customHeight="1" x14ac:dyDescent="0.25">
      <c r="A87" s="410" t="s">
        <v>1269</v>
      </c>
      <c r="B87" s="349" t="s">
        <v>1068</v>
      </c>
      <c r="C87" s="403" t="s">
        <v>60</v>
      </c>
      <c r="D87" s="348" t="s">
        <v>1324</v>
      </c>
      <c r="E87" s="341" t="s">
        <v>293</v>
      </c>
      <c r="F87" s="364">
        <v>78.260869565217405</v>
      </c>
      <c r="G87" s="409">
        <v>86.363636363636402</v>
      </c>
      <c r="H87" s="409">
        <v>70.588235294117695</v>
      </c>
      <c r="I87" s="409">
        <v>82.758620689655203</v>
      </c>
      <c r="J87" s="446">
        <v>0</v>
      </c>
      <c r="K87" s="409">
        <v>81.818181818181799</v>
      </c>
      <c r="L87" s="409">
        <v>71.428571428571402</v>
      </c>
      <c r="M87" s="409">
        <v>58.3333333333333</v>
      </c>
      <c r="N87" s="409">
        <v>50</v>
      </c>
      <c r="O87" s="364" t="s">
        <v>135</v>
      </c>
      <c r="P87" s="382" t="s">
        <v>135</v>
      </c>
      <c r="Q87" s="382" t="s">
        <v>135</v>
      </c>
      <c r="R87" s="382" t="s">
        <v>135</v>
      </c>
      <c r="S87" s="382" t="s">
        <v>135</v>
      </c>
      <c r="T87" s="382" t="s">
        <v>135</v>
      </c>
      <c r="U87" s="382" t="s">
        <v>135</v>
      </c>
      <c r="V87" s="382" t="s">
        <v>135</v>
      </c>
      <c r="W87" s="382" t="s">
        <v>135</v>
      </c>
    </row>
    <row r="88" spans="1:23" ht="99.95" customHeight="1" x14ac:dyDescent="0.25">
      <c r="A88" s="410" t="s">
        <v>1047</v>
      </c>
      <c r="B88" s="348" t="s">
        <v>1325</v>
      </c>
      <c r="C88" s="346" t="s">
        <v>60</v>
      </c>
      <c r="D88" s="346" t="s">
        <v>1070</v>
      </c>
      <c r="E88" s="346" t="s">
        <v>293</v>
      </c>
      <c r="F88" s="347">
        <v>41.796505133015799</v>
      </c>
      <c r="G88" s="350">
        <v>36.129032258064697</v>
      </c>
      <c r="H88" s="350">
        <v>50.495049504950593</v>
      </c>
      <c r="I88" s="350">
        <v>53.9007092198583</v>
      </c>
      <c r="J88" s="350">
        <v>39.910313901345397</v>
      </c>
      <c r="K88" s="350">
        <v>40.1673640167363</v>
      </c>
      <c r="L88" s="350">
        <v>38.636363636363598</v>
      </c>
      <c r="M88" s="350">
        <v>39.130434782608702</v>
      </c>
      <c r="N88" s="350">
        <v>47.004608294930698</v>
      </c>
      <c r="O88" s="347">
        <v>42.768642146162307</v>
      </c>
      <c r="P88" s="350">
        <v>49.572649572649382</v>
      </c>
      <c r="Q88" s="350">
        <v>55.970149253731236</v>
      </c>
      <c r="R88" s="350">
        <v>33.846153846153769</v>
      </c>
      <c r="S88" s="350">
        <v>48.587570621468821</v>
      </c>
      <c r="T88" s="350">
        <v>38.851351351351241</v>
      </c>
      <c r="U88" s="350">
        <v>49.999999999999964</v>
      </c>
      <c r="V88" s="350">
        <v>22.981366459627377</v>
      </c>
      <c r="W88" s="350">
        <v>39.181286549707622</v>
      </c>
    </row>
  </sheetData>
  <autoFilter ref="A3:W3"/>
  <mergeCells count="9">
    <mergeCell ref="B4:E4"/>
    <mergeCell ref="A1:W1"/>
    <mergeCell ref="A2:A3"/>
    <mergeCell ref="B2:B3"/>
    <mergeCell ref="C2:C3"/>
    <mergeCell ref="D2:D3"/>
    <mergeCell ref="E2:E3"/>
    <mergeCell ref="F2:N2"/>
    <mergeCell ref="O2:W2"/>
  </mergeCells>
  <pageMargins left="0.23622047244094491" right="0.23622047244094491" top="0.74803149606299213" bottom="0.74803149606299213" header="0.31496062992125984" footer="0.31496062992125984"/>
  <pageSetup paperSize="9" scale="20" fitToHeight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6"/>
  <sheetViews>
    <sheetView zoomScale="40" zoomScaleNormal="40" workbookViewId="0">
      <selection activeCell="H5" sqref="H5"/>
    </sheetView>
  </sheetViews>
  <sheetFormatPr defaultColWidth="0" defaultRowHeight="15" zeroHeight="1" x14ac:dyDescent="0.25"/>
  <cols>
    <col min="1" max="1" width="28" customWidth="1"/>
    <col min="2" max="2" width="78.28515625" customWidth="1"/>
    <col min="3" max="3" width="30.85546875" customWidth="1"/>
    <col min="4" max="4" width="29.140625" customWidth="1"/>
    <col min="5" max="5" width="23.7109375" customWidth="1"/>
    <col min="6" max="14" width="27.42578125" customWidth="1"/>
    <col min="15" max="24" width="0" hidden="1" customWidth="1"/>
    <col min="25" max="16384" width="11.42578125" hidden="1"/>
  </cols>
  <sheetData>
    <row r="1" spans="1:15" ht="26.25" customHeight="1" x14ac:dyDescent="0.35">
      <c r="A1" s="531" t="s">
        <v>1288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</row>
    <row r="2" spans="1:15" ht="27.75" x14ac:dyDescent="0.25">
      <c r="A2" s="535" t="s">
        <v>1271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7"/>
    </row>
    <row r="3" spans="1:15" ht="125.25" customHeight="1" x14ac:dyDescent="0.25">
      <c r="A3" s="533" t="s">
        <v>49</v>
      </c>
      <c r="B3" s="534" t="s">
        <v>50</v>
      </c>
      <c r="C3" s="533" t="s">
        <v>51</v>
      </c>
      <c r="D3" s="533" t="s">
        <v>52</v>
      </c>
      <c r="E3" s="533" t="s">
        <v>53</v>
      </c>
      <c r="F3" s="511" t="s">
        <v>1081</v>
      </c>
      <c r="G3" s="512"/>
      <c r="H3" s="512"/>
      <c r="I3" s="512"/>
      <c r="J3" s="512"/>
      <c r="K3" s="512"/>
      <c r="L3" s="512"/>
      <c r="M3" s="512"/>
      <c r="N3" s="513"/>
    </row>
    <row r="4" spans="1:15" ht="209.25" customHeight="1" x14ac:dyDescent="0.25">
      <c r="A4" s="510"/>
      <c r="B4" s="508"/>
      <c r="C4" s="510"/>
      <c r="D4" s="510"/>
      <c r="E4" s="510"/>
      <c r="F4" s="7" t="s">
        <v>54</v>
      </c>
      <c r="G4" s="7" t="s">
        <v>55</v>
      </c>
      <c r="H4" s="422" t="s">
        <v>31</v>
      </c>
      <c r="I4" s="422" t="s">
        <v>33</v>
      </c>
      <c r="J4" s="422" t="s">
        <v>35</v>
      </c>
      <c r="K4" s="422" t="s">
        <v>37</v>
      </c>
      <c r="L4" s="422" t="s">
        <v>39</v>
      </c>
      <c r="M4" s="422" t="s">
        <v>41</v>
      </c>
      <c r="N4" s="422" t="s">
        <v>43</v>
      </c>
    </row>
    <row r="5" spans="1:15" ht="75" customHeight="1" x14ac:dyDescent="0.25">
      <c r="A5" s="437" t="s">
        <v>1077</v>
      </c>
      <c r="B5" s="341" t="s">
        <v>1159</v>
      </c>
      <c r="C5" s="341" t="s">
        <v>131</v>
      </c>
      <c r="D5" s="346" t="s">
        <v>554</v>
      </c>
      <c r="E5" s="341" t="s">
        <v>293</v>
      </c>
      <c r="F5" s="347">
        <v>17.4477318472075</v>
      </c>
      <c r="G5" s="380">
        <v>16.336633663366385</v>
      </c>
      <c r="H5" s="380">
        <v>19.014084507042295</v>
      </c>
      <c r="I5" s="380">
        <v>16.969696969696997</v>
      </c>
      <c r="J5" s="380">
        <v>15.589353612167351</v>
      </c>
      <c r="K5" s="380">
        <v>18.150684931506849</v>
      </c>
      <c r="L5" s="380">
        <v>12.499999999999986</v>
      </c>
      <c r="M5" s="380">
        <v>20.359281437125734</v>
      </c>
      <c r="N5" s="380">
        <v>22.267206477732746</v>
      </c>
    </row>
    <row r="6" spans="1:15" ht="50.1" customHeight="1" x14ac:dyDescent="0.25">
      <c r="A6" s="437" t="s">
        <v>1078</v>
      </c>
      <c r="B6" s="349" t="s">
        <v>1082</v>
      </c>
      <c r="C6" s="341" t="s">
        <v>131</v>
      </c>
      <c r="D6" s="346" t="s">
        <v>554</v>
      </c>
      <c r="E6" s="341" t="s">
        <v>293</v>
      </c>
      <c r="F6" s="364">
        <v>11.150464265607599</v>
      </c>
      <c r="G6" s="382">
        <v>10.148514851485201</v>
      </c>
      <c r="H6" s="382">
        <v>15.492957746478901</v>
      </c>
      <c r="I6" s="382">
        <v>12.727272727272798</v>
      </c>
      <c r="J6" s="382">
        <v>8.7452471482890104</v>
      </c>
      <c r="K6" s="382">
        <v>10.6164383561643</v>
      </c>
      <c r="L6" s="382">
        <v>6.6666666666666696</v>
      </c>
      <c r="M6" s="382">
        <v>12.5748502994012</v>
      </c>
      <c r="N6" s="382">
        <v>13.765182186234801</v>
      </c>
      <c r="O6" s="430"/>
    </row>
    <row r="7" spans="1:15" ht="50.1" customHeight="1" x14ac:dyDescent="0.25">
      <c r="A7" s="437" t="s">
        <v>1079</v>
      </c>
      <c r="B7" s="349" t="s">
        <v>1099</v>
      </c>
      <c r="C7" s="341" t="s">
        <v>131</v>
      </c>
      <c r="D7" s="346" t="s">
        <v>554</v>
      </c>
      <c r="E7" s="341" t="s">
        <v>293</v>
      </c>
      <c r="F7" s="364">
        <v>1.9195898603272501</v>
      </c>
      <c r="G7" s="382">
        <v>2.4752475247524899</v>
      </c>
      <c r="H7" s="382">
        <v>0.704225352112678</v>
      </c>
      <c r="I7" s="382">
        <v>0.60606060606060796</v>
      </c>
      <c r="J7" s="382">
        <v>4.1825095057034396</v>
      </c>
      <c r="K7" s="382">
        <v>1.3698630136986201</v>
      </c>
      <c r="L7" s="382">
        <v>1.6666666666666701</v>
      </c>
      <c r="M7" s="382">
        <v>1.79640718562874</v>
      </c>
      <c r="N7" s="382">
        <v>4.0485829959514001</v>
      </c>
    </row>
    <row r="8" spans="1:15" ht="24.95" customHeight="1" x14ac:dyDescent="0.25">
      <c r="A8" s="437" t="s">
        <v>1080</v>
      </c>
      <c r="B8" s="349" t="s">
        <v>1083</v>
      </c>
      <c r="C8" s="341" t="s">
        <v>131</v>
      </c>
      <c r="D8" s="346" t="s">
        <v>554</v>
      </c>
      <c r="E8" s="341" t="s">
        <v>293</v>
      </c>
      <c r="F8" s="364">
        <v>0.86766310675525105</v>
      </c>
      <c r="G8" s="382">
        <v>1.48514851485149</v>
      </c>
      <c r="H8" s="447">
        <v>0</v>
      </c>
      <c r="I8" s="447">
        <v>0</v>
      </c>
      <c r="J8" s="382">
        <v>0.38022813688213097</v>
      </c>
      <c r="K8" s="382">
        <v>1.3698630136986201</v>
      </c>
      <c r="L8" s="382">
        <v>0.83333333333333293</v>
      </c>
      <c r="M8" s="382">
        <v>0.59880239520957901</v>
      </c>
      <c r="N8" s="382">
        <v>0.40485829959514008</v>
      </c>
    </row>
    <row r="9" spans="1:15" ht="24.95" customHeight="1" x14ac:dyDescent="0.25">
      <c r="A9" s="437" t="s">
        <v>1090</v>
      </c>
      <c r="B9" s="349" t="s">
        <v>1084</v>
      </c>
      <c r="C9" s="341" t="s">
        <v>131</v>
      </c>
      <c r="D9" s="346" t="s">
        <v>554</v>
      </c>
      <c r="E9" s="341" t="s">
        <v>293</v>
      </c>
      <c r="F9" s="364">
        <v>3.51001461451746</v>
      </c>
      <c r="G9" s="382">
        <v>2.2277227722772399</v>
      </c>
      <c r="H9" s="382">
        <v>2.8169014084507098</v>
      </c>
      <c r="I9" s="382">
        <v>3.63636363636365</v>
      </c>
      <c r="J9" s="382">
        <v>2.2813688212927898</v>
      </c>
      <c r="K9" s="382">
        <v>4.79452054794519</v>
      </c>
      <c r="L9" s="382">
        <v>3.3333333333333299</v>
      </c>
      <c r="M9" s="382">
        <v>5.3892215568862101</v>
      </c>
      <c r="N9" s="382">
        <v>4.0485829959514001</v>
      </c>
    </row>
    <row r="10" spans="1:15" ht="75" customHeight="1" x14ac:dyDescent="0.25">
      <c r="A10" s="395" t="s">
        <v>1088</v>
      </c>
      <c r="B10" s="341" t="s">
        <v>1158</v>
      </c>
      <c r="C10" s="341" t="s">
        <v>131</v>
      </c>
      <c r="D10" s="346" t="s">
        <v>554</v>
      </c>
      <c r="E10" s="341" t="s">
        <v>293</v>
      </c>
      <c r="F10" s="347">
        <v>4.383498571944445</v>
      </c>
      <c r="G10" s="380">
        <v>3.7128712868310876</v>
      </c>
      <c r="H10" s="380">
        <v>4.2253521119999995</v>
      </c>
      <c r="I10" s="380">
        <v>2.424242424839528</v>
      </c>
      <c r="J10" s="380">
        <v>5.3231939156431904</v>
      </c>
      <c r="K10" s="380">
        <v>5.4794520541839953</v>
      </c>
      <c r="L10" s="380">
        <v>4.1666666655405411</v>
      </c>
      <c r="M10" s="380">
        <v>5.3892215563106793</v>
      </c>
      <c r="N10" s="380">
        <v>5.2631578945740642</v>
      </c>
    </row>
    <row r="11" spans="1:15" ht="50.1" customHeight="1" x14ac:dyDescent="0.25">
      <c r="A11" s="395" t="s">
        <v>1091</v>
      </c>
      <c r="B11" s="349" t="s">
        <v>1098</v>
      </c>
      <c r="C11" s="341" t="s">
        <v>60</v>
      </c>
      <c r="D11" s="346" t="s">
        <v>554</v>
      </c>
      <c r="E11" s="341" t="s">
        <v>293</v>
      </c>
      <c r="F11" s="364">
        <v>2.1684662350826298</v>
      </c>
      <c r="G11" s="382">
        <v>1.48514851485149</v>
      </c>
      <c r="H11" s="382">
        <v>2.8169014084507098</v>
      </c>
      <c r="I11" s="382">
        <v>1.8181818181818199</v>
      </c>
      <c r="J11" s="382">
        <v>3.8022813688213102</v>
      </c>
      <c r="K11" s="382">
        <v>2.0547945205479401</v>
      </c>
      <c r="L11" s="382">
        <v>2.5</v>
      </c>
      <c r="M11" s="382">
        <v>1.79640718562874</v>
      </c>
      <c r="N11" s="382">
        <v>4.0485829959514001</v>
      </c>
    </row>
    <row r="12" spans="1:15" ht="50.1" customHeight="1" x14ac:dyDescent="0.25">
      <c r="A12" s="395" t="s">
        <v>1092</v>
      </c>
      <c r="B12" s="349" t="s">
        <v>1100</v>
      </c>
      <c r="C12" s="341" t="s">
        <v>60</v>
      </c>
      <c r="D12" s="346" t="s">
        <v>554</v>
      </c>
      <c r="E12" s="341" t="s">
        <v>293</v>
      </c>
      <c r="F12" s="364">
        <v>0.82297135214816197</v>
      </c>
      <c r="G12" s="382">
        <v>0.99009900990099398</v>
      </c>
      <c r="H12" s="382">
        <v>1.40845070422536</v>
      </c>
      <c r="I12" s="382">
        <v>0.60606060606060796</v>
      </c>
      <c r="J12" s="382">
        <v>0.76045627376426195</v>
      </c>
      <c r="K12" s="382">
        <v>0.68493150684931203</v>
      </c>
      <c r="L12" s="382">
        <v>0.83333333333333293</v>
      </c>
      <c r="M12" s="382">
        <v>0.59880239520957901</v>
      </c>
      <c r="N12" s="382">
        <v>0.40485829959514008</v>
      </c>
    </row>
    <row r="13" spans="1:15" ht="24.95" customHeight="1" x14ac:dyDescent="0.25">
      <c r="A13" s="395" t="s">
        <v>1093</v>
      </c>
      <c r="B13" s="349" t="s">
        <v>1083</v>
      </c>
      <c r="C13" s="341" t="s">
        <v>60</v>
      </c>
      <c r="D13" s="346" t="s">
        <v>554</v>
      </c>
      <c r="E13" s="341" t="s">
        <v>293</v>
      </c>
      <c r="F13" s="364">
        <v>0.160792131374419</v>
      </c>
      <c r="G13" s="382">
        <v>0.24752475247524899</v>
      </c>
      <c r="H13" s="447">
        <v>0</v>
      </c>
      <c r="I13" s="447">
        <v>0</v>
      </c>
      <c r="J13" s="382">
        <v>0.38022813688213097</v>
      </c>
      <c r="K13" s="382">
        <v>0.34246575342465602</v>
      </c>
      <c r="L13" s="447">
        <v>0</v>
      </c>
      <c r="M13" s="447">
        <v>0</v>
      </c>
      <c r="N13" s="447">
        <v>0</v>
      </c>
    </row>
    <row r="14" spans="1:15" ht="24.95" customHeight="1" x14ac:dyDescent="0.25">
      <c r="A14" s="395" t="s">
        <v>1097</v>
      </c>
      <c r="B14" s="349" t="s">
        <v>1084</v>
      </c>
      <c r="C14" s="341" t="s">
        <v>60</v>
      </c>
      <c r="D14" s="346" t="s">
        <v>554</v>
      </c>
      <c r="E14" s="341" t="s">
        <v>293</v>
      </c>
      <c r="F14" s="364">
        <v>1.2312688523891999</v>
      </c>
      <c r="G14" s="382">
        <v>0.99009900990099398</v>
      </c>
      <c r="H14" s="447">
        <v>0</v>
      </c>
      <c r="I14" s="447">
        <v>0</v>
      </c>
      <c r="J14" s="382">
        <v>0.38022813688213097</v>
      </c>
      <c r="K14" s="382">
        <v>2.3972602739725901</v>
      </c>
      <c r="L14" s="382">
        <v>0.83333333333333293</v>
      </c>
      <c r="M14" s="382">
        <v>2.9940119760478998</v>
      </c>
      <c r="N14" s="382">
        <v>0.80971659919028016</v>
      </c>
    </row>
    <row r="15" spans="1:15" ht="99.95" customHeight="1" x14ac:dyDescent="0.25">
      <c r="A15" s="395" t="s">
        <v>1089</v>
      </c>
      <c r="B15" s="395" t="s">
        <v>1192</v>
      </c>
      <c r="C15" s="341" t="s">
        <v>131</v>
      </c>
      <c r="D15" s="452" t="s">
        <v>1283</v>
      </c>
      <c r="E15" s="341" t="s">
        <v>293</v>
      </c>
      <c r="F15" s="431">
        <v>9.23</v>
      </c>
      <c r="G15" s="380">
        <v>10.220000000000001</v>
      </c>
      <c r="H15" s="380">
        <v>16.07</v>
      </c>
      <c r="I15" s="380">
        <v>6.58</v>
      </c>
      <c r="J15" s="380">
        <v>8.42</v>
      </c>
      <c r="K15" s="380">
        <v>8.06</v>
      </c>
      <c r="L15" s="380">
        <v>10</v>
      </c>
      <c r="M15" s="380">
        <v>6.82</v>
      </c>
      <c r="N15" s="380">
        <v>9.68</v>
      </c>
    </row>
    <row r="16" spans="1:15" ht="75" customHeight="1" x14ac:dyDescent="0.25">
      <c r="A16" s="395" t="s">
        <v>1094</v>
      </c>
      <c r="B16" s="421" t="s">
        <v>1085</v>
      </c>
      <c r="C16" s="341" t="s">
        <v>131</v>
      </c>
      <c r="D16" s="452" t="s">
        <v>1190</v>
      </c>
      <c r="E16" s="341" t="s">
        <v>293</v>
      </c>
      <c r="F16" s="448">
        <v>4.45</v>
      </c>
      <c r="G16" s="382">
        <v>3.76</v>
      </c>
      <c r="H16" s="382">
        <v>9.6199999999999992</v>
      </c>
      <c r="I16" s="382">
        <v>1.33</v>
      </c>
      <c r="J16" s="382">
        <v>2.15</v>
      </c>
      <c r="K16" s="382">
        <v>5.69</v>
      </c>
      <c r="L16" s="382">
        <v>6.78</v>
      </c>
      <c r="M16" s="382">
        <v>2.38</v>
      </c>
      <c r="N16" s="382">
        <v>4.92</v>
      </c>
    </row>
    <row r="17" spans="1:24" ht="99.95" customHeight="1" x14ac:dyDescent="0.25">
      <c r="A17" s="395" t="s">
        <v>1095</v>
      </c>
      <c r="B17" s="421" t="s">
        <v>1086</v>
      </c>
      <c r="C17" s="341" t="s">
        <v>131</v>
      </c>
      <c r="D17" s="452" t="s">
        <v>1283</v>
      </c>
      <c r="E17" s="341" t="s">
        <v>293</v>
      </c>
      <c r="F17" s="448">
        <v>4.51</v>
      </c>
      <c r="G17" s="382">
        <v>5.1100000000000003</v>
      </c>
      <c r="H17" s="382">
        <v>5.36</v>
      </c>
      <c r="I17" s="382">
        <v>5.26</v>
      </c>
      <c r="J17" s="382">
        <v>5.26</v>
      </c>
      <c r="K17" s="382">
        <v>4.03</v>
      </c>
      <c r="L17" s="382">
        <v>3.33</v>
      </c>
      <c r="M17" s="382">
        <v>3.41</v>
      </c>
      <c r="N17" s="382">
        <v>4.84</v>
      </c>
    </row>
    <row r="18" spans="1:24" ht="75" customHeight="1" x14ac:dyDescent="0.25">
      <c r="A18" s="395" t="s">
        <v>1096</v>
      </c>
      <c r="B18" s="421" t="s">
        <v>1087</v>
      </c>
      <c r="C18" s="341" t="s">
        <v>131</v>
      </c>
      <c r="D18" s="452" t="s">
        <v>1190</v>
      </c>
      <c r="E18" s="341" t="s">
        <v>293</v>
      </c>
      <c r="F18" s="448">
        <v>1.81</v>
      </c>
      <c r="G18" s="382">
        <v>3.51</v>
      </c>
      <c r="H18" s="382">
        <v>2.2200000000000002</v>
      </c>
      <c r="I18" s="447">
        <v>0</v>
      </c>
      <c r="J18" s="382">
        <v>2.35</v>
      </c>
      <c r="K18" s="382">
        <v>1.72</v>
      </c>
      <c r="L18" s="382">
        <v>1.92</v>
      </c>
      <c r="M18" s="382">
        <v>1.33</v>
      </c>
      <c r="N18" s="447">
        <v>0</v>
      </c>
    </row>
    <row r="19" spans="1:24" ht="50.1" customHeight="1" x14ac:dyDescent="0.25">
      <c r="A19" s="395" t="s">
        <v>1101</v>
      </c>
      <c r="B19" s="395" t="s">
        <v>1126</v>
      </c>
      <c r="C19" s="341" t="s">
        <v>60</v>
      </c>
      <c r="D19" s="346" t="s">
        <v>1272</v>
      </c>
      <c r="E19" s="341" t="s">
        <v>293</v>
      </c>
      <c r="F19" s="431">
        <v>73.544681316523807</v>
      </c>
      <c r="G19" s="380">
        <v>92.857142857142861</v>
      </c>
      <c r="H19" s="380">
        <v>77.777777777777786</v>
      </c>
      <c r="I19" s="380">
        <v>60</v>
      </c>
      <c r="J19" s="380">
        <v>87.5</v>
      </c>
      <c r="K19" s="380">
        <v>60</v>
      </c>
      <c r="L19" s="380">
        <v>66.666666666666657</v>
      </c>
      <c r="M19" s="380">
        <v>50</v>
      </c>
      <c r="N19" s="380">
        <v>83.333333333333343</v>
      </c>
    </row>
    <row r="20" spans="1:24" ht="50.1" customHeight="1" x14ac:dyDescent="0.25">
      <c r="A20" s="395" t="s">
        <v>1102</v>
      </c>
      <c r="B20" s="421" t="s">
        <v>1085</v>
      </c>
      <c r="C20" s="341" t="s">
        <v>60</v>
      </c>
      <c r="D20" s="346" t="s">
        <v>1272</v>
      </c>
      <c r="E20" s="341" t="s">
        <v>293</v>
      </c>
      <c r="F20" s="448">
        <v>79.9001820854009</v>
      </c>
      <c r="G20" s="447">
        <v>100</v>
      </c>
      <c r="H20" s="382">
        <v>60.000000000000007</v>
      </c>
      <c r="I20" s="447">
        <v>100</v>
      </c>
      <c r="J20" s="382">
        <v>50</v>
      </c>
      <c r="K20" s="382">
        <v>85.714285714285708</v>
      </c>
      <c r="L20" s="382">
        <v>75</v>
      </c>
      <c r="M20" s="382">
        <v>50</v>
      </c>
      <c r="N20" s="447">
        <v>100</v>
      </c>
    </row>
    <row r="21" spans="1:24" ht="75" customHeight="1" x14ac:dyDescent="0.25">
      <c r="A21" s="395" t="s">
        <v>1103</v>
      </c>
      <c r="B21" s="421" t="s">
        <v>1086</v>
      </c>
      <c r="C21" s="341" t="s">
        <v>60</v>
      </c>
      <c r="D21" s="346" t="s">
        <v>1272</v>
      </c>
      <c r="E21" s="341" t="s">
        <v>293</v>
      </c>
      <c r="F21" s="448">
        <v>65.1859535735653</v>
      </c>
      <c r="G21" s="382">
        <v>85.714285714285708</v>
      </c>
      <c r="H21" s="447">
        <v>100</v>
      </c>
      <c r="I21" s="382">
        <v>50</v>
      </c>
      <c r="J21" s="447">
        <v>100</v>
      </c>
      <c r="K21" s="382">
        <v>20</v>
      </c>
      <c r="L21" s="382">
        <v>50</v>
      </c>
      <c r="M21" s="382">
        <v>66.6666666666666</v>
      </c>
      <c r="N21" s="382">
        <v>66.6666666666667</v>
      </c>
    </row>
    <row r="22" spans="1:24" ht="50.1" customHeight="1" x14ac:dyDescent="0.25">
      <c r="A22" s="395" t="s">
        <v>1104</v>
      </c>
      <c r="B22" s="421" t="s">
        <v>1087</v>
      </c>
      <c r="C22" s="341" t="s">
        <v>60</v>
      </c>
      <c r="D22" s="346" t="s">
        <v>1272</v>
      </c>
      <c r="E22" s="341" t="s">
        <v>293</v>
      </c>
      <c r="F22" s="448">
        <v>90.012515481054095</v>
      </c>
      <c r="G22" s="447">
        <v>100</v>
      </c>
      <c r="H22" s="447">
        <v>100</v>
      </c>
      <c r="I22" s="447">
        <v>0</v>
      </c>
      <c r="J22" s="447">
        <v>100</v>
      </c>
      <c r="K22" s="447">
        <v>100</v>
      </c>
      <c r="L22" s="447">
        <v>100</v>
      </c>
      <c r="M22" s="447">
        <v>0</v>
      </c>
      <c r="N22" s="447">
        <v>100</v>
      </c>
    </row>
    <row r="23" spans="1:24" ht="50.1" customHeight="1" x14ac:dyDescent="0.25">
      <c r="A23" s="395" t="s">
        <v>1105</v>
      </c>
      <c r="B23" s="395" t="s">
        <v>1157</v>
      </c>
      <c r="C23" s="341" t="s">
        <v>60</v>
      </c>
      <c r="D23" s="346" t="s">
        <v>554</v>
      </c>
      <c r="E23" s="341" t="s">
        <v>293</v>
      </c>
      <c r="F23" s="435">
        <v>26.3</v>
      </c>
      <c r="G23" s="436">
        <v>34.224598930481278</v>
      </c>
      <c r="H23" s="436">
        <v>19.230769230769234</v>
      </c>
      <c r="I23" s="436">
        <v>21.341463414634145</v>
      </c>
      <c r="J23" s="436">
        <v>16.666666666666664</v>
      </c>
      <c r="K23" s="436">
        <v>26.804123711340207</v>
      </c>
      <c r="L23" s="436">
        <v>13.953488372093023</v>
      </c>
      <c r="M23" s="436">
        <v>20.289855072463769</v>
      </c>
      <c r="N23" s="436">
        <v>16.666666666666664</v>
      </c>
    </row>
    <row r="24" spans="1:24" ht="24.95" customHeight="1" x14ac:dyDescent="0.25">
      <c r="A24" s="395" t="s">
        <v>1118</v>
      </c>
      <c r="B24" s="349" t="s">
        <v>1107</v>
      </c>
      <c r="C24" s="341" t="s">
        <v>60</v>
      </c>
      <c r="D24" s="346" t="s">
        <v>554</v>
      </c>
      <c r="E24" s="341" t="s">
        <v>293</v>
      </c>
      <c r="F24" s="448">
        <v>4.4000000000000004</v>
      </c>
      <c r="G24" s="382">
        <v>4.5454545454545503</v>
      </c>
      <c r="H24" s="382">
        <v>6.4102564102564097</v>
      </c>
      <c r="I24" s="382">
        <v>1.8292682926829298</v>
      </c>
      <c r="J24" s="382">
        <v>2.7777777777777799</v>
      </c>
      <c r="K24" s="382">
        <v>6.1855670103092804</v>
      </c>
      <c r="L24" s="382">
        <v>4.6511627906976702</v>
      </c>
      <c r="M24" s="382">
        <v>5.7971014492753596</v>
      </c>
      <c r="N24" s="447">
        <v>0</v>
      </c>
    </row>
    <row r="25" spans="1:24" ht="50.1" customHeight="1" x14ac:dyDescent="0.25">
      <c r="A25" s="395" t="s">
        <v>1119</v>
      </c>
      <c r="B25" s="349" t="s">
        <v>1109</v>
      </c>
      <c r="C25" s="341" t="s">
        <v>60</v>
      </c>
      <c r="D25" s="346" t="s">
        <v>554</v>
      </c>
      <c r="E25" s="341" t="s">
        <v>293</v>
      </c>
      <c r="F25" s="448">
        <v>6.3</v>
      </c>
      <c r="G25" s="382">
        <v>10.427807486631</v>
      </c>
      <c r="H25" s="382">
        <v>3.8461538461538498</v>
      </c>
      <c r="I25" s="382">
        <v>3.6585365853658498</v>
      </c>
      <c r="J25" s="382">
        <v>2.7777777777777799</v>
      </c>
      <c r="K25" s="382">
        <v>7.2164948453608195</v>
      </c>
      <c r="L25" s="447">
        <v>0</v>
      </c>
      <c r="M25" s="447">
        <v>0</v>
      </c>
      <c r="N25" s="447">
        <v>0</v>
      </c>
    </row>
    <row r="26" spans="1:24" ht="24.95" customHeight="1" x14ac:dyDescent="0.25">
      <c r="A26" s="395" t="s">
        <v>1120</v>
      </c>
      <c r="B26" s="349" t="s">
        <v>1111</v>
      </c>
      <c r="C26" s="341" t="s">
        <v>60</v>
      </c>
      <c r="D26" s="346" t="s">
        <v>554</v>
      </c>
      <c r="E26" s="341" t="s">
        <v>293</v>
      </c>
      <c r="F26" s="448">
        <v>4.7</v>
      </c>
      <c r="G26" s="382">
        <v>6.9518716577540109</v>
      </c>
      <c r="H26" s="382">
        <v>2.5641025641025599</v>
      </c>
      <c r="I26" s="382">
        <v>2.4390243902439002</v>
      </c>
      <c r="J26" s="382">
        <v>2.7777777777777799</v>
      </c>
      <c r="K26" s="382">
        <v>5.6701030927835099</v>
      </c>
      <c r="L26" s="447">
        <v>0</v>
      </c>
      <c r="M26" s="382">
        <v>1.4492753623188399</v>
      </c>
      <c r="N26" s="382">
        <v>4.7619047619047601</v>
      </c>
    </row>
    <row r="27" spans="1:24" ht="24.95" customHeight="1" x14ac:dyDescent="0.25">
      <c r="A27" s="395" t="s">
        <v>1121</v>
      </c>
      <c r="B27" s="349" t="s">
        <v>1113</v>
      </c>
      <c r="C27" s="341" t="s">
        <v>60</v>
      </c>
      <c r="D27" s="346" t="s">
        <v>554</v>
      </c>
      <c r="E27" s="341" t="s">
        <v>293</v>
      </c>
      <c r="F27" s="448">
        <v>9.1</v>
      </c>
      <c r="G27" s="382">
        <v>12.032085561497301</v>
      </c>
      <c r="H27" s="382">
        <v>2.5641025641025599</v>
      </c>
      <c r="I27" s="382">
        <v>4.2682926829268304</v>
      </c>
      <c r="J27" s="382">
        <v>8.3333333333333304</v>
      </c>
      <c r="K27" s="382">
        <v>12.3711340206186</v>
      </c>
      <c r="L27" s="382">
        <v>4.6511627906976702</v>
      </c>
      <c r="M27" s="382">
        <v>8.6956521739130395</v>
      </c>
      <c r="N27" s="382">
        <v>4.7619047619047601</v>
      </c>
    </row>
    <row r="28" spans="1:24" ht="24.95" customHeight="1" x14ac:dyDescent="0.25">
      <c r="A28" s="395" t="s">
        <v>1122</v>
      </c>
      <c r="B28" s="349" t="s">
        <v>1115</v>
      </c>
      <c r="C28" s="341" t="s">
        <v>60</v>
      </c>
      <c r="D28" s="346" t="s">
        <v>554</v>
      </c>
      <c r="E28" s="341" t="s">
        <v>293</v>
      </c>
      <c r="F28" s="448">
        <v>6.7</v>
      </c>
      <c r="G28" s="382">
        <v>4.8128342245989302</v>
      </c>
      <c r="H28" s="382">
        <v>7.6923076923076898</v>
      </c>
      <c r="I28" s="382">
        <v>8.5365853658536608</v>
      </c>
      <c r="J28" s="382">
        <v>5.5555555555555598</v>
      </c>
      <c r="K28" s="382">
        <v>9.7938144329896897</v>
      </c>
      <c r="L28" s="382">
        <v>4.6511627906976702</v>
      </c>
      <c r="M28" s="382">
        <v>5.7971014492753596</v>
      </c>
      <c r="N28" s="382">
        <v>4.7619047619047601</v>
      </c>
    </row>
    <row r="29" spans="1:24" ht="24.95" customHeight="1" x14ac:dyDescent="0.25">
      <c r="A29" s="395" t="s">
        <v>1123</v>
      </c>
      <c r="B29" s="349" t="s">
        <v>1117</v>
      </c>
      <c r="C29" s="341" t="s">
        <v>60</v>
      </c>
      <c r="D29" s="346" t="s">
        <v>554</v>
      </c>
      <c r="E29" s="341" t="s">
        <v>293</v>
      </c>
      <c r="F29" s="448">
        <v>11.4</v>
      </c>
      <c r="G29" s="382">
        <v>9.0909090909090899</v>
      </c>
      <c r="H29" s="382">
        <v>10.2564102564103</v>
      </c>
      <c r="I29" s="382">
        <v>13.4146341463415</v>
      </c>
      <c r="J29" s="382">
        <v>5.5555555555555598</v>
      </c>
      <c r="K29" s="382">
        <v>18.556701030927801</v>
      </c>
      <c r="L29" s="382">
        <v>6.9767441860465098</v>
      </c>
      <c r="M29" s="382">
        <v>7.2463768115942004</v>
      </c>
      <c r="N29" s="382">
        <v>9.5238095238095202</v>
      </c>
    </row>
    <row r="30" spans="1:24" ht="75" customHeight="1" x14ac:dyDescent="0.25">
      <c r="A30" s="395" t="s">
        <v>1124</v>
      </c>
      <c r="B30" s="341" t="s">
        <v>1188</v>
      </c>
      <c r="C30" s="341" t="s">
        <v>60</v>
      </c>
      <c r="D30" s="346" t="s">
        <v>554</v>
      </c>
      <c r="E30" s="341" t="s">
        <v>293</v>
      </c>
      <c r="F30" s="431">
        <v>34</v>
      </c>
      <c r="G30" s="350">
        <v>43.582887700534762</v>
      </c>
      <c r="H30" s="350">
        <v>26.923076923076923</v>
      </c>
      <c r="I30" s="350">
        <v>26.219512195121951</v>
      </c>
      <c r="J30" s="350">
        <v>22.222222222222221</v>
      </c>
      <c r="K30" s="350">
        <v>35.567010309278352</v>
      </c>
      <c r="L30" s="350">
        <v>18.604651162790699</v>
      </c>
      <c r="M30" s="350">
        <v>23.188405797101449</v>
      </c>
      <c r="N30" s="350">
        <v>28.571428571428569</v>
      </c>
      <c r="P30" s="449"/>
      <c r="Q30" s="449"/>
      <c r="R30" s="449"/>
      <c r="S30" s="449"/>
      <c r="T30" s="449"/>
      <c r="U30" s="449"/>
      <c r="V30" s="449"/>
      <c r="W30" s="449"/>
      <c r="X30" s="449"/>
    </row>
    <row r="31" spans="1:24" ht="75" customHeight="1" x14ac:dyDescent="0.25">
      <c r="A31" s="395" t="s">
        <v>1125</v>
      </c>
      <c r="B31" s="395" t="s">
        <v>1160</v>
      </c>
      <c r="C31" s="341" t="s">
        <v>131</v>
      </c>
      <c r="D31" s="346" t="s">
        <v>554</v>
      </c>
      <c r="E31" s="341" t="s">
        <v>293</v>
      </c>
      <c r="F31" s="435">
        <v>22.5</v>
      </c>
      <c r="G31" s="436">
        <v>28.074866310160431</v>
      </c>
      <c r="H31" s="436">
        <v>19.230769230769234</v>
      </c>
      <c r="I31" s="436">
        <v>20.121951219512198</v>
      </c>
      <c r="J31" s="436">
        <v>11.111111111111111</v>
      </c>
      <c r="K31" s="436">
        <v>17.010309278350515</v>
      </c>
      <c r="L31" s="436">
        <v>16.279069767441861</v>
      </c>
      <c r="M31" s="436">
        <v>23.188405797101449</v>
      </c>
      <c r="N31" s="436">
        <v>28.571428571428569</v>
      </c>
    </row>
    <row r="32" spans="1:24" ht="24.95" customHeight="1" x14ac:dyDescent="0.25">
      <c r="A32" s="395" t="s">
        <v>1127</v>
      </c>
      <c r="B32" s="349" t="s">
        <v>1107</v>
      </c>
      <c r="C32" s="341" t="s">
        <v>131</v>
      </c>
      <c r="D32" s="346" t="s">
        <v>554</v>
      </c>
      <c r="E32" s="341" t="s">
        <v>293</v>
      </c>
      <c r="F32" s="448">
        <v>10.8</v>
      </c>
      <c r="G32" s="382">
        <v>13.1016042780749</v>
      </c>
      <c r="H32" s="382">
        <v>3.8461538461538498</v>
      </c>
      <c r="I32" s="382">
        <v>10.975609756097599</v>
      </c>
      <c r="J32" s="382">
        <v>5.5555555555555598</v>
      </c>
      <c r="K32" s="382">
        <v>9.7938144329896897</v>
      </c>
      <c r="L32" s="382">
        <v>4.6511627906976702</v>
      </c>
      <c r="M32" s="382">
        <v>8.6956521739130395</v>
      </c>
      <c r="N32" s="382">
        <v>21.428571428571399</v>
      </c>
    </row>
    <row r="33" spans="1:24" ht="50.1" customHeight="1" x14ac:dyDescent="0.25">
      <c r="A33" s="395" t="s">
        <v>1128</v>
      </c>
      <c r="B33" s="349" t="s">
        <v>1109</v>
      </c>
      <c r="C33" s="341" t="s">
        <v>131</v>
      </c>
      <c r="D33" s="346" t="s">
        <v>554</v>
      </c>
      <c r="E33" s="341" t="s">
        <v>293</v>
      </c>
      <c r="F33" s="448">
        <v>10.1</v>
      </c>
      <c r="G33" s="382">
        <v>9.6256684491978604</v>
      </c>
      <c r="H33" s="382">
        <v>15.384615384615399</v>
      </c>
      <c r="I33" s="382">
        <v>7.9268292682926802</v>
      </c>
      <c r="J33" s="447">
        <v>0</v>
      </c>
      <c r="K33" s="382">
        <v>7.2164948453608195</v>
      </c>
      <c r="L33" s="382">
        <v>6.9767441860465098</v>
      </c>
      <c r="M33" s="382">
        <v>20.289855072463801</v>
      </c>
      <c r="N33" s="382">
        <v>21.428571428571399</v>
      </c>
    </row>
    <row r="34" spans="1:24" ht="24.95" customHeight="1" x14ac:dyDescent="0.25">
      <c r="A34" s="395" t="s">
        <v>1129</v>
      </c>
      <c r="B34" s="349" t="s">
        <v>1111</v>
      </c>
      <c r="C34" s="341" t="s">
        <v>131</v>
      </c>
      <c r="D34" s="346" t="s">
        <v>554</v>
      </c>
      <c r="E34" s="341" t="s">
        <v>293</v>
      </c>
      <c r="F34" s="448">
        <v>3.4000000000000004</v>
      </c>
      <c r="G34" s="382">
        <v>7.4866310160427805</v>
      </c>
      <c r="H34" s="447">
        <v>0</v>
      </c>
      <c r="I34" s="382">
        <v>2.4390243902439002</v>
      </c>
      <c r="J34" s="447">
        <v>0</v>
      </c>
      <c r="K34" s="382">
        <v>1.0309278350515501</v>
      </c>
      <c r="L34" s="447">
        <v>0</v>
      </c>
      <c r="M34" s="447">
        <v>0</v>
      </c>
      <c r="N34" s="447">
        <v>0</v>
      </c>
    </row>
    <row r="35" spans="1:24" ht="24.95" customHeight="1" x14ac:dyDescent="0.25">
      <c r="A35" s="395" t="s">
        <v>1130</v>
      </c>
      <c r="B35" s="349" t="s">
        <v>1113</v>
      </c>
      <c r="C35" s="341" t="s">
        <v>131</v>
      </c>
      <c r="D35" s="346" t="s">
        <v>554</v>
      </c>
      <c r="E35" s="341" t="s">
        <v>293</v>
      </c>
      <c r="F35" s="448">
        <v>2.5</v>
      </c>
      <c r="G35" s="382">
        <v>4.5454545454545503</v>
      </c>
      <c r="H35" s="447">
        <v>0</v>
      </c>
      <c r="I35" s="382">
        <v>1.2195121951219501</v>
      </c>
      <c r="J35" s="382">
        <v>2.7777777777777799</v>
      </c>
      <c r="K35" s="382">
        <v>2.0618556701030899</v>
      </c>
      <c r="L35" s="382">
        <v>2.32558139534884</v>
      </c>
      <c r="M35" s="447">
        <v>0</v>
      </c>
      <c r="N35" s="447">
        <v>0</v>
      </c>
    </row>
    <row r="36" spans="1:24" ht="24.95" customHeight="1" x14ac:dyDescent="0.25">
      <c r="A36" s="395" t="s">
        <v>1131</v>
      </c>
      <c r="B36" s="349" t="s">
        <v>1115</v>
      </c>
      <c r="C36" s="341" t="s">
        <v>131</v>
      </c>
      <c r="D36" s="346" t="s">
        <v>554</v>
      </c>
      <c r="E36" s="341" t="s">
        <v>293</v>
      </c>
      <c r="F36" s="448">
        <v>2.2999999999999998</v>
      </c>
      <c r="G36" s="382">
        <v>3.4759358288770104</v>
      </c>
      <c r="H36" s="382">
        <v>2.5641025641025599</v>
      </c>
      <c r="I36" s="382">
        <v>1.8292682926829298</v>
      </c>
      <c r="J36" s="447">
        <v>0</v>
      </c>
      <c r="K36" s="382">
        <v>2.0618556701030899</v>
      </c>
      <c r="L36" s="382">
        <v>0</v>
      </c>
      <c r="M36" s="447">
        <v>0</v>
      </c>
      <c r="N36" s="382">
        <v>2.38095238095238</v>
      </c>
    </row>
    <row r="37" spans="1:24" ht="24.95" customHeight="1" x14ac:dyDescent="0.25">
      <c r="A37" s="395" t="s">
        <v>1132</v>
      </c>
      <c r="B37" s="349" t="s">
        <v>1117</v>
      </c>
      <c r="C37" s="341" t="s">
        <v>131</v>
      </c>
      <c r="D37" s="346" t="s">
        <v>554</v>
      </c>
      <c r="E37" s="341" t="s">
        <v>293</v>
      </c>
      <c r="F37" s="448">
        <v>3.9</v>
      </c>
      <c r="G37" s="382">
        <v>5.8823529411764701</v>
      </c>
      <c r="H37" s="382">
        <v>3.8461538461538498</v>
      </c>
      <c r="I37" s="382">
        <v>3.6585365853658498</v>
      </c>
      <c r="J37" s="382">
        <v>5.5555555555555598</v>
      </c>
      <c r="K37" s="382">
        <v>1.5463917525773201</v>
      </c>
      <c r="L37" s="382">
        <v>2.32558139534884</v>
      </c>
      <c r="M37" s="447">
        <v>0</v>
      </c>
      <c r="N37" s="382">
        <v>4.7619047619047601</v>
      </c>
    </row>
    <row r="38" spans="1:24" ht="75" customHeight="1" x14ac:dyDescent="0.25">
      <c r="A38" s="395" t="s">
        <v>1133</v>
      </c>
      <c r="B38" s="341" t="s">
        <v>1188</v>
      </c>
      <c r="C38" s="341" t="s">
        <v>131</v>
      </c>
      <c r="D38" s="346" t="s">
        <v>554</v>
      </c>
      <c r="E38" s="341" t="s">
        <v>293</v>
      </c>
      <c r="F38" s="431">
        <v>24</v>
      </c>
      <c r="G38" s="436">
        <v>29.946524064171122</v>
      </c>
      <c r="H38" s="436">
        <v>20.512820512820511</v>
      </c>
      <c r="I38" s="436">
        <v>21.341463414634145</v>
      </c>
      <c r="J38" s="436">
        <v>11.111111111111111</v>
      </c>
      <c r="K38" s="436">
        <v>18.556701030927837</v>
      </c>
      <c r="L38" s="436">
        <v>16.279069767441861</v>
      </c>
      <c r="M38" s="436">
        <v>24.637681159420293</v>
      </c>
      <c r="N38" s="436">
        <v>30.952380952380953</v>
      </c>
      <c r="P38" s="449"/>
      <c r="Q38" s="449"/>
      <c r="R38" s="449"/>
      <c r="S38" s="449"/>
      <c r="T38" s="449"/>
      <c r="U38" s="449"/>
      <c r="V38" s="449"/>
      <c r="W38" s="449"/>
      <c r="X38" s="449"/>
    </row>
    <row r="39" spans="1:24" ht="50.1" customHeight="1" x14ac:dyDescent="0.25">
      <c r="A39" s="395" t="s">
        <v>1134</v>
      </c>
      <c r="B39" s="395" t="s">
        <v>1135</v>
      </c>
      <c r="C39" s="341" t="s">
        <v>131</v>
      </c>
      <c r="D39" s="346" t="s">
        <v>554</v>
      </c>
      <c r="E39" s="341" t="s">
        <v>293</v>
      </c>
      <c r="F39" s="440">
        <v>48.3</v>
      </c>
      <c r="G39" s="441">
        <v>57.754010695187162</v>
      </c>
      <c r="H39" s="441">
        <v>44.871794871794876</v>
      </c>
      <c r="I39" s="441">
        <v>40.853658536585364</v>
      </c>
      <c r="J39" s="441">
        <v>36.111111111111107</v>
      </c>
      <c r="K39" s="441">
        <v>47.938144329896907</v>
      </c>
      <c r="L39" s="441">
        <v>30.232558139534881</v>
      </c>
      <c r="M39" s="441">
        <v>36.231884057971016</v>
      </c>
      <c r="N39" s="441">
        <v>50</v>
      </c>
    </row>
    <row r="40" spans="1:24" ht="50.1" customHeight="1" x14ac:dyDescent="0.25">
      <c r="A40" s="395" t="s">
        <v>1136</v>
      </c>
      <c r="B40" s="421" t="s">
        <v>1082</v>
      </c>
      <c r="C40" s="341" t="s">
        <v>131</v>
      </c>
      <c r="D40" s="346" t="s">
        <v>554</v>
      </c>
      <c r="E40" s="341" t="s">
        <v>293</v>
      </c>
      <c r="F40" s="450">
        <v>34.5</v>
      </c>
      <c r="G40" s="451">
        <v>45.18716577540107</v>
      </c>
      <c r="H40" s="451">
        <v>30.76923076923077</v>
      </c>
      <c r="I40" s="451">
        <v>26.219512195121951</v>
      </c>
      <c r="J40" s="451">
        <v>13.888888888888889</v>
      </c>
      <c r="K40" s="451">
        <v>33.505154639175252</v>
      </c>
      <c r="L40" s="451">
        <v>18.604651162790699</v>
      </c>
      <c r="M40" s="451">
        <v>24.637681159420293</v>
      </c>
      <c r="N40" s="451">
        <v>33.333333333333329</v>
      </c>
    </row>
    <row r="41" spans="1:24" ht="24.95" customHeight="1" x14ac:dyDescent="0.25">
      <c r="A41" s="395" t="s">
        <v>1189</v>
      </c>
      <c r="B41" s="421" t="s">
        <v>1084</v>
      </c>
      <c r="C41" s="341" t="s">
        <v>131</v>
      </c>
      <c r="D41" s="346" t="s">
        <v>554</v>
      </c>
      <c r="E41" s="341" t="s">
        <v>293</v>
      </c>
      <c r="F41" s="450">
        <v>0.8</v>
      </c>
      <c r="G41" s="453">
        <v>0</v>
      </c>
      <c r="H41" s="453">
        <v>0</v>
      </c>
      <c r="I41" s="451">
        <v>1.22</v>
      </c>
      <c r="J41" s="453">
        <v>0</v>
      </c>
      <c r="K41" s="451">
        <v>0.52</v>
      </c>
      <c r="L41" s="451">
        <v>4.6500000000000004</v>
      </c>
      <c r="M41" s="451">
        <v>2.9</v>
      </c>
      <c r="N41" s="451">
        <v>2.38</v>
      </c>
    </row>
    <row r="42" spans="1:24" ht="24.95" customHeight="1" x14ac:dyDescent="0.25">
      <c r="A42" s="395" t="s">
        <v>1137</v>
      </c>
      <c r="B42" s="395" t="s">
        <v>1106</v>
      </c>
      <c r="C42" s="341" t="s">
        <v>131</v>
      </c>
      <c r="D42" s="346" t="s">
        <v>554</v>
      </c>
      <c r="E42" s="341" t="s">
        <v>293</v>
      </c>
      <c r="F42" s="431">
        <v>23.200000000000003</v>
      </c>
      <c r="G42" s="350">
        <v>26.737967914438503</v>
      </c>
      <c r="H42" s="350">
        <v>16.666666666666664</v>
      </c>
      <c r="I42" s="350">
        <v>17.682926829268293</v>
      </c>
      <c r="J42" s="350">
        <v>22.222222222222221</v>
      </c>
      <c r="K42" s="350">
        <v>25.257731958762886</v>
      </c>
      <c r="L42" s="350">
        <v>23.255813953488371</v>
      </c>
      <c r="M42" s="350">
        <v>20.289855072463769</v>
      </c>
      <c r="N42" s="350">
        <v>21.428571428571427</v>
      </c>
    </row>
    <row r="43" spans="1:24" ht="50.1" customHeight="1" x14ac:dyDescent="0.25">
      <c r="A43" s="395" t="s">
        <v>1138</v>
      </c>
      <c r="B43" s="421" t="s">
        <v>1082</v>
      </c>
      <c r="C43" s="341" t="s">
        <v>131</v>
      </c>
      <c r="D43" s="346" t="s">
        <v>554</v>
      </c>
      <c r="E43" s="341" t="s">
        <v>293</v>
      </c>
      <c r="F43" s="448">
        <v>12.8</v>
      </c>
      <c r="G43" s="382">
        <v>14.9732620320856</v>
      </c>
      <c r="H43" s="382">
        <v>10.2564102564103</v>
      </c>
      <c r="I43" s="382">
        <v>9.7560975609756095</v>
      </c>
      <c r="J43" s="382">
        <v>8.3333333333333304</v>
      </c>
      <c r="K43" s="382">
        <v>15.979381443298998</v>
      </c>
      <c r="L43" s="382">
        <v>4.6511627906976702</v>
      </c>
      <c r="M43" s="382">
        <v>8.6956521739130395</v>
      </c>
      <c r="N43" s="382">
        <v>14.285714285714302</v>
      </c>
    </row>
    <row r="44" spans="1:24" ht="50.1" customHeight="1" x14ac:dyDescent="0.25">
      <c r="A44" s="395" t="s">
        <v>1139</v>
      </c>
      <c r="B44" s="421" t="s">
        <v>1099</v>
      </c>
      <c r="C44" s="341" t="s">
        <v>131</v>
      </c>
      <c r="D44" s="346" t="s">
        <v>554</v>
      </c>
      <c r="E44" s="341" t="s">
        <v>293</v>
      </c>
      <c r="F44" s="448">
        <v>2</v>
      </c>
      <c r="G44" s="382">
        <v>3.7433155080213902</v>
      </c>
      <c r="H44" s="382">
        <v>2.5641025641025599</v>
      </c>
      <c r="I44" s="382">
        <v>0.60975609756097604</v>
      </c>
      <c r="J44" s="447">
        <v>0</v>
      </c>
      <c r="K44" s="382">
        <v>0.51546391752577303</v>
      </c>
      <c r="L44" s="447">
        <v>0</v>
      </c>
      <c r="M44" s="382">
        <v>2.8985507246376798</v>
      </c>
      <c r="N44" s="447">
        <v>0</v>
      </c>
    </row>
    <row r="45" spans="1:24" ht="24.95" customHeight="1" x14ac:dyDescent="0.25">
      <c r="A45" s="395" t="s">
        <v>1140</v>
      </c>
      <c r="B45" s="421" t="s">
        <v>1083</v>
      </c>
      <c r="C45" s="341" t="s">
        <v>131</v>
      </c>
      <c r="D45" s="346" t="s">
        <v>554</v>
      </c>
      <c r="E45" s="341" t="s">
        <v>293</v>
      </c>
      <c r="F45" s="448">
        <v>0.90000000000000013</v>
      </c>
      <c r="G45" s="382">
        <v>0.53475935828876997</v>
      </c>
      <c r="H45" s="447">
        <v>0</v>
      </c>
      <c r="I45" s="382">
        <v>1.8292682926829298</v>
      </c>
      <c r="J45" s="382">
        <v>2.7777777777777799</v>
      </c>
      <c r="K45" s="382">
        <v>0.51546391752577303</v>
      </c>
      <c r="L45" s="447">
        <v>0</v>
      </c>
      <c r="M45" s="382">
        <v>2.8985507246376798</v>
      </c>
      <c r="N45" s="447">
        <v>0</v>
      </c>
    </row>
    <row r="46" spans="1:24" ht="24.95" customHeight="1" x14ac:dyDescent="0.25">
      <c r="A46" s="395" t="s">
        <v>1141</v>
      </c>
      <c r="B46" s="421" t="s">
        <v>1084</v>
      </c>
      <c r="C46" s="341" t="s">
        <v>131</v>
      </c>
      <c r="D46" s="346" t="s">
        <v>554</v>
      </c>
      <c r="E46" s="341" t="s">
        <v>293</v>
      </c>
      <c r="F46" s="448">
        <v>7.5</v>
      </c>
      <c r="G46" s="382">
        <v>7.4866310160427805</v>
      </c>
      <c r="H46" s="382">
        <v>3.8461538461538498</v>
      </c>
      <c r="I46" s="382">
        <v>5.48780487804878</v>
      </c>
      <c r="J46" s="382">
        <v>11.1111111111111</v>
      </c>
      <c r="K46" s="382">
        <v>8.2474226804123703</v>
      </c>
      <c r="L46" s="382">
        <v>18.604651162790699</v>
      </c>
      <c r="M46" s="382">
        <v>5.7971014492753596</v>
      </c>
      <c r="N46" s="382">
        <v>7.1428571428571397</v>
      </c>
    </row>
    <row r="47" spans="1:24" ht="50.1" customHeight="1" x14ac:dyDescent="0.25">
      <c r="A47" s="395" t="s">
        <v>1142</v>
      </c>
      <c r="B47" s="395" t="s">
        <v>1108</v>
      </c>
      <c r="C47" s="341" t="s">
        <v>131</v>
      </c>
      <c r="D47" s="346" t="s">
        <v>554</v>
      </c>
      <c r="E47" s="341" t="s">
        <v>293</v>
      </c>
      <c r="F47" s="431">
        <v>22.900000000000002</v>
      </c>
      <c r="G47" s="350">
        <v>24.866310160427808</v>
      </c>
      <c r="H47" s="350">
        <v>28.205128205128204</v>
      </c>
      <c r="I47" s="350">
        <v>17.073170731707318</v>
      </c>
      <c r="J47" s="350">
        <v>13.888888888888889</v>
      </c>
      <c r="K47" s="350">
        <v>22.680412371134022</v>
      </c>
      <c r="L47" s="350">
        <v>18.604651162790699</v>
      </c>
      <c r="M47" s="350">
        <v>18.840579710144929</v>
      </c>
      <c r="N47" s="350">
        <v>38.095238095238095</v>
      </c>
    </row>
    <row r="48" spans="1:24" ht="50.1" customHeight="1" x14ac:dyDescent="0.25">
      <c r="A48" s="395" t="s">
        <v>1143</v>
      </c>
      <c r="B48" s="421" t="s">
        <v>1082</v>
      </c>
      <c r="C48" s="341" t="s">
        <v>131</v>
      </c>
      <c r="D48" s="346" t="s">
        <v>554</v>
      </c>
      <c r="E48" s="341" t="s">
        <v>293</v>
      </c>
      <c r="F48" s="448">
        <v>15</v>
      </c>
      <c r="G48" s="382">
        <v>17.647058823529399</v>
      </c>
      <c r="H48" s="382">
        <v>20.5128205128205</v>
      </c>
      <c r="I48" s="382">
        <v>9.1463414634146307</v>
      </c>
      <c r="J48" s="447">
        <v>0</v>
      </c>
      <c r="K48" s="382">
        <v>14.432989690721602</v>
      </c>
      <c r="L48" s="382">
        <v>9.3023255813953494</v>
      </c>
      <c r="M48" s="382">
        <v>14.492753623188401</v>
      </c>
      <c r="N48" s="382">
        <v>26.190476190476204</v>
      </c>
    </row>
    <row r="49" spans="1:14" ht="50.1" customHeight="1" x14ac:dyDescent="0.25">
      <c r="A49" s="395" t="s">
        <v>1144</v>
      </c>
      <c r="B49" s="421" t="s">
        <v>1099</v>
      </c>
      <c r="C49" s="341" t="s">
        <v>131</v>
      </c>
      <c r="D49" s="346" t="s">
        <v>554</v>
      </c>
      <c r="E49" s="341" t="s">
        <v>293</v>
      </c>
      <c r="F49" s="448">
        <v>0.90000000000000013</v>
      </c>
      <c r="G49" s="382">
        <v>1.8716577540107</v>
      </c>
      <c r="H49" s="447">
        <v>0</v>
      </c>
      <c r="I49" s="447">
        <v>0</v>
      </c>
      <c r="J49" s="447">
        <v>0</v>
      </c>
      <c r="K49" s="382">
        <v>1.0309278350515501</v>
      </c>
      <c r="L49" s="447">
        <v>0</v>
      </c>
      <c r="M49" s="447">
        <v>0</v>
      </c>
      <c r="N49" s="447">
        <v>0</v>
      </c>
    </row>
    <row r="50" spans="1:14" ht="24.95" customHeight="1" x14ac:dyDescent="0.25">
      <c r="A50" s="395" t="s">
        <v>1145</v>
      </c>
      <c r="B50" s="421" t="s">
        <v>1083</v>
      </c>
      <c r="C50" s="341" t="s">
        <v>131</v>
      </c>
      <c r="D50" s="346" t="s">
        <v>554</v>
      </c>
      <c r="E50" s="341" t="s">
        <v>293</v>
      </c>
      <c r="F50" s="448">
        <v>0.6</v>
      </c>
      <c r="G50" s="382">
        <v>0.53475935828876997</v>
      </c>
      <c r="H50" s="382">
        <v>0</v>
      </c>
      <c r="I50" s="382">
        <v>0.60975609756097604</v>
      </c>
      <c r="J50" s="382">
        <v>2.7777777777777799</v>
      </c>
      <c r="K50" s="382">
        <v>1.0309278350515501</v>
      </c>
      <c r="L50" s="447">
        <v>0</v>
      </c>
      <c r="M50" s="447">
        <v>0</v>
      </c>
      <c r="N50" s="447">
        <v>0</v>
      </c>
    </row>
    <row r="51" spans="1:14" ht="24.95" customHeight="1" x14ac:dyDescent="0.25">
      <c r="A51" s="395" t="s">
        <v>1146</v>
      </c>
      <c r="B51" s="421" t="s">
        <v>1084</v>
      </c>
      <c r="C51" s="341" t="s">
        <v>131</v>
      </c>
      <c r="D51" s="346" t="s">
        <v>554</v>
      </c>
      <c r="E51" s="341" t="s">
        <v>293</v>
      </c>
      <c r="F51" s="448">
        <v>6.4</v>
      </c>
      <c r="G51" s="382">
        <v>4.8128342245989302</v>
      </c>
      <c r="H51" s="382">
        <v>7.6923076923076898</v>
      </c>
      <c r="I51" s="382">
        <v>7.3170731707317094</v>
      </c>
      <c r="J51" s="382">
        <v>11.1111111111111</v>
      </c>
      <c r="K51" s="382">
        <v>6.1855670103092804</v>
      </c>
      <c r="L51" s="382">
        <v>9.3023255813953494</v>
      </c>
      <c r="M51" s="382">
        <v>4.3478260869565197</v>
      </c>
      <c r="N51" s="382">
        <v>11.9047619047619</v>
      </c>
    </row>
    <row r="52" spans="1:14" ht="24.95" customHeight="1" x14ac:dyDescent="0.25">
      <c r="A52" s="395" t="s">
        <v>1147</v>
      </c>
      <c r="B52" s="395" t="s">
        <v>1110</v>
      </c>
      <c r="C52" s="341" t="s">
        <v>131</v>
      </c>
      <c r="D52" s="346" t="s">
        <v>554</v>
      </c>
      <c r="E52" s="341" t="s">
        <v>293</v>
      </c>
      <c r="F52" s="431">
        <v>15.5</v>
      </c>
      <c r="G52" s="350">
        <v>21.390374331550802</v>
      </c>
      <c r="H52" s="350">
        <v>6.4102564102564097</v>
      </c>
      <c r="I52" s="350">
        <v>12.804878048780488</v>
      </c>
      <c r="J52" s="350">
        <v>5.5555555555555554</v>
      </c>
      <c r="K52" s="350">
        <v>16.494845360824741</v>
      </c>
      <c r="L52" s="350">
        <v>11.627906976744185</v>
      </c>
      <c r="M52" s="350">
        <v>7.2463768115942031</v>
      </c>
      <c r="N52" s="350">
        <v>11.904761904761903</v>
      </c>
    </row>
    <row r="53" spans="1:14" ht="50.1" customHeight="1" x14ac:dyDescent="0.25">
      <c r="A53" s="395" t="s">
        <v>1148</v>
      </c>
      <c r="B53" s="421" t="s">
        <v>1082</v>
      </c>
      <c r="C53" s="341" t="s">
        <v>131</v>
      </c>
      <c r="D53" s="346" t="s">
        <v>554</v>
      </c>
      <c r="E53" s="341" t="s">
        <v>293</v>
      </c>
      <c r="F53" s="448">
        <v>7.0000000000000009</v>
      </c>
      <c r="G53" s="382">
        <v>13.368983957219299</v>
      </c>
      <c r="H53" s="447">
        <v>0</v>
      </c>
      <c r="I53" s="382">
        <v>3.0487804878048799</v>
      </c>
      <c r="J53" s="447">
        <v>0</v>
      </c>
      <c r="K53" s="382">
        <v>6.1855670103092804</v>
      </c>
      <c r="L53" s="447">
        <v>0</v>
      </c>
      <c r="M53" s="382">
        <v>1.4492753623188399</v>
      </c>
      <c r="N53" s="382">
        <v>4.7619047619047601</v>
      </c>
    </row>
    <row r="54" spans="1:14" ht="50.1" customHeight="1" x14ac:dyDescent="0.25">
      <c r="A54" s="395" t="s">
        <v>1149</v>
      </c>
      <c r="B54" s="421" t="s">
        <v>1099</v>
      </c>
      <c r="C54" s="341" t="s">
        <v>131</v>
      </c>
      <c r="D54" s="346" t="s">
        <v>554</v>
      </c>
      <c r="E54" s="341" t="s">
        <v>293</v>
      </c>
      <c r="F54" s="448">
        <v>1.4</v>
      </c>
      <c r="G54" s="382">
        <v>2.40641711229947</v>
      </c>
      <c r="H54" s="447">
        <v>0</v>
      </c>
      <c r="I54" s="447">
        <v>0</v>
      </c>
      <c r="J54" s="382">
        <v>2.7777777777777799</v>
      </c>
      <c r="K54" s="382">
        <v>2.0618556701030899</v>
      </c>
      <c r="L54" s="447">
        <v>0</v>
      </c>
      <c r="M54" s="447">
        <v>0</v>
      </c>
      <c r="N54" s="447">
        <v>0</v>
      </c>
    </row>
    <row r="55" spans="1:14" ht="24.95" customHeight="1" x14ac:dyDescent="0.25">
      <c r="A55" s="395" t="s">
        <v>1150</v>
      </c>
      <c r="B55" s="421" t="s">
        <v>1083</v>
      </c>
      <c r="C55" s="341" t="s">
        <v>131</v>
      </c>
      <c r="D55" s="346" t="s">
        <v>554</v>
      </c>
      <c r="E55" s="341" t="s">
        <v>293</v>
      </c>
      <c r="F55" s="448">
        <v>0.6</v>
      </c>
      <c r="G55" s="382">
        <v>0.53475935828876997</v>
      </c>
      <c r="H55" s="447">
        <v>0</v>
      </c>
      <c r="I55" s="382">
        <v>0.60975609756097604</v>
      </c>
      <c r="J55" s="447">
        <v>0</v>
      </c>
      <c r="K55" s="382">
        <v>1.5463917525773201</v>
      </c>
      <c r="L55" s="447">
        <v>0</v>
      </c>
      <c r="M55" s="447">
        <v>0</v>
      </c>
      <c r="N55" s="447">
        <v>0</v>
      </c>
    </row>
    <row r="56" spans="1:14" ht="24.95" customHeight="1" x14ac:dyDescent="0.25">
      <c r="A56" s="395" t="s">
        <v>1151</v>
      </c>
      <c r="B56" s="421" t="s">
        <v>1084</v>
      </c>
      <c r="C56" s="341" t="s">
        <v>131</v>
      </c>
      <c r="D56" s="346" t="s">
        <v>554</v>
      </c>
      <c r="E56" s="341" t="s">
        <v>293</v>
      </c>
      <c r="F56" s="448">
        <v>6.5</v>
      </c>
      <c r="G56" s="382">
        <v>5.0802139037433198</v>
      </c>
      <c r="H56" s="382">
        <v>6.4102564102564097</v>
      </c>
      <c r="I56" s="382">
        <v>9.1463414634146307</v>
      </c>
      <c r="J56" s="382">
        <v>2.7777777777777799</v>
      </c>
      <c r="K56" s="382">
        <v>6.7010309278350499</v>
      </c>
      <c r="L56" s="382">
        <v>11.6279069767442</v>
      </c>
      <c r="M56" s="382">
        <v>5.7971014492753596</v>
      </c>
      <c r="N56" s="382">
        <v>7.1428571428571397</v>
      </c>
    </row>
    <row r="57" spans="1:14" ht="24.95" customHeight="1" x14ac:dyDescent="0.25">
      <c r="A57" s="395" t="s">
        <v>1161</v>
      </c>
      <c r="B57" s="395" t="s">
        <v>1112</v>
      </c>
      <c r="C57" s="341" t="s">
        <v>131</v>
      </c>
      <c r="D57" s="346" t="s">
        <v>554</v>
      </c>
      <c r="E57" s="341" t="s">
        <v>293</v>
      </c>
      <c r="F57" s="431">
        <v>16.900000000000002</v>
      </c>
      <c r="G57" s="350">
        <v>20.320855614973262</v>
      </c>
      <c r="H57" s="350">
        <v>10.256410256410255</v>
      </c>
      <c r="I57" s="350">
        <v>13.414634146341465</v>
      </c>
      <c r="J57" s="350">
        <v>13.888888888888889</v>
      </c>
      <c r="K57" s="350">
        <v>21.649484536082475</v>
      </c>
      <c r="L57" s="350">
        <v>11.627906976744185</v>
      </c>
      <c r="M57" s="350">
        <v>11.594202898550725</v>
      </c>
      <c r="N57" s="350">
        <v>7.1428571428571423</v>
      </c>
    </row>
    <row r="58" spans="1:14" ht="50.1" customHeight="1" x14ac:dyDescent="0.25">
      <c r="A58" s="395" t="s">
        <v>1162</v>
      </c>
      <c r="B58" s="421" t="s">
        <v>1082</v>
      </c>
      <c r="C58" s="341" t="s">
        <v>131</v>
      </c>
      <c r="D58" s="346" t="s">
        <v>554</v>
      </c>
      <c r="E58" s="341" t="s">
        <v>293</v>
      </c>
      <c r="F58" s="448">
        <v>8.9</v>
      </c>
      <c r="G58" s="382">
        <v>14.438502673796799</v>
      </c>
      <c r="H58" s="382">
        <v>3.8461538461538498</v>
      </c>
      <c r="I58" s="382">
        <v>2.4390243902439002</v>
      </c>
      <c r="J58" s="382">
        <v>5.5555555555555598</v>
      </c>
      <c r="K58" s="382">
        <v>11.8556701030928</v>
      </c>
      <c r="L58" s="382">
        <v>2.32558139534884</v>
      </c>
      <c r="M58" s="382">
        <v>2.8985507246376798</v>
      </c>
      <c r="N58" s="447">
        <v>0</v>
      </c>
    </row>
    <row r="59" spans="1:14" ht="50.1" customHeight="1" x14ac:dyDescent="0.25">
      <c r="A59" s="395" t="s">
        <v>1163</v>
      </c>
      <c r="B59" s="421" t="s">
        <v>1099</v>
      </c>
      <c r="C59" s="341" t="s">
        <v>131</v>
      </c>
      <c r="D59" s="346" t="s">
        <v>554</v>
      </c>
      <c r="E59" s="341" t="s">
        <v>293</v>
      </c>
      <c r="F59" s="448">
        <v>1.4</v>
      </c>
      <c r="G59" s="382">
        <v>2.1390374331550799</v>
      </c>
      <c r="H59" s="447">
        <v>0</v>
      </c>
      <c r="I59" s="382">
        <v>1.2195121951219501</v>
      </c>
      <c r="J59" s="447">
        <v>0</v>
      </c>
      <c r="K59" s="382">
        <v>1.5463917525773201</v>
      </c>
      <c r="L59" s="447">
        <v>0</v>
      </c>
      <c r="M59" s="447">
        <v>0</v>
      </c>
      <c r="N59" s="382">
        <v>2.38095238095238</v>
      </c>
    </row>
    <row r="60" spans="1:14" ht="24.95" customHeight="1" x14ac:dyDescent="0.25">
      <c r="A60" s="395" t="s">
        <v>1164</v>
      </c>
      <c r="B60" s="421" t="s">
        <v>1083</v>
      </c>
      <c r="C60" s="341" t="s">
        <v>131</v>
      </c>
      <c r="D60" s="346" t="s">
        <v>554</v>
      </c>
      <c r="E60" s="341" t="s">
        <v>293</v>
      </c>
      <c r="F60" s="448">
        <v>1.2</v>
      </c>
      <c r="G60" s="382">
        <v>0.53475935828876997</v>
      </c>
      <c r="H60" s="447">
        <v>0</v>
      </c>
      <c r="I60" s="382">
        <v>3.0487804878048799</v>
      </c>
      <c r="J60" s="382">
        <v>2.7777777777777799</v>
      </c>
      <c r="K60" s="382">
        <v>1.0309278350515501</v>
      </c>
      <c r="L60" s="447">
        <v>0</v>
      </c>
      <c r="M60" s="382">
        <v>2.8985507246376798</v>
      </c>
      <c r="N60" s="447">
        <v>0</v>
      </c>
    </row>
    <row r="61" spans="1:14" ht="24.95" customHeight="1" x14ac:dyDescent="0.25">
      <c r="A61" s="395" t="s">
        <v>1165</v>
      </c>
      <c r="B61" s="421" t="s">
        <v>1084</v>
      </c>
      <c r="C61" s="341" t="s">
        <v>131</v>
      </c>
      <c r="D61" s="346" t="s">
        <v>554</v>
      </c>
      <c r="E61" s="341" t="s">
        <v>293</v>
      </c>
      <c r="F61" s="448">
        <v>5.4</v>
      </c>
      <c r="G61" s="382">
        <v>3.2085561497326198</v>
      </c>
      <c r="H61" s="382">
        <v>6.4102564102564097</v>
      </c>
      <c r="I61" s="382">
        <v>6.7073170731707297</v>
      </c>
      <c r="J61" s="382">
        <v>5.5555555555555598</v>
      </c>
      <c r="K61" s="382">
        <v>7.2164948453608195</v>
      </c>
      <c r="L61" s="382">
        <v>9.3023255813953494</v>
      </c>
      <c r="M61" s="382">
        <v>5.7971014492753596</v>
      </c>
      <c r="N61" s="382">
        <v>4.7619047619047601</v>
      </c>
    </row>
    <row r="62" spans="1:14" ht="24.95" customHeight="1" x14ac:dyDescent="0.25">
      <c r="A62" s="395" t="s">
        <v>1166</v>
      </c>
      <c r="B62" s="395" t="s">
        <v>1114</v>
      </c>
      <c r="C62" s="341" t="s">
        <v>131</v>
      </c>
      <c r="D62" s="346" t="s">
        <v>554</v>
      </c>
      <c r="E62" s="341" t="s">
        <v>293</v>
      </c>
      <c r="F62" s="431">
        <v>12.7</v>
      </c>
      <c r="G62" s="350">
        <v>10.160427807486631</v>
      </c>
      <c r="H62" s="350">
        <v>10.256410256410255</v>
      </c>
      <c r="I62" s="350">
        <v>16.463414634146343</v>
      </c>
      <c r="J62" s="350">
        <v>11.111111111111111</v>
      </c>
      <c r="K62" s="350">
        <v>15.463917525773196</v>
      </c>
      <c r="L62" s="350">
        <v>9.3023255813953494</v>
      </c>
      <c r="M62" s="350">
        <v>13.043478260869565</v>
      </c>
      <c r="N62" s="350">
        <v>16.666666666666664</v>
      </c>
    </row>
    <row r="63" spans="1:14" ht="50.1" customHeight="1" x14ac:dyDescent="0.25">
      <c r="A63" s="395" t="s">
        <v>1167</v>
      </c>
      <c r="B63" s="421" t="s">
        <v>1082</v>
      </c>
      <c r="C63" s="341" t="s">
        <v>131</v>
      </c>
      <c r="D63" s="346" t="s">
        <v>554</v>
      </c>
      <c r="E63" s="341" t="s">
        <v>293</v>
      </c>
      <c r="F63" s="448">
        <v>6.5</v>
      </c>
      <c r="G63" s="382">
        <v>5.3475935828876997</v>
      </c>
      <c r="H63" s="382">
        <v>6.4102564102564097</v>
      </c>
      <c r="I63" s="382">
        <v>8.5365853658536608</v>
      </c>
      <c r="J63" s="447">
        <v>0</v>
      </c>
      <c r="K63" s="382">
        <v>9.2783505154639201</v>
      </c>
      <c r="L63" s="382">
        <v>2.32558139534884</v>
      </c>
      <c r="M63" s="382">
        <v>2.8985507246376798</v>
      </c>
      <c r="N63" s="382">
        <v>11.9047619047619</v>
      </c>
    </row>
    <row r="64" spans="1:14" ht="50.1" customHeight="1" x14ac:dyDescent="0.25">
      <c r="A64" s="395" t="s">
        <v>1168</v>
      </c>
      <c r="B64" s="421" t="s">
        <v>1099</v>
      </c>
      <c r="C64" s="341" t="s">
        <v>131</v>
      </c>
      <c r="D64" s="346" t="s">
        <v>554</v>
      </c>
      <c r="E64" s="341" t="s">
        <v>293</v>
      </c>
      <c r="F64" s="448">
        <v>1.8000000000000003</v>
      </c>
      <c r="G64" s="382">
        <v>1.8716577540107</v>
      </c>
      <c r="H64" s="382">
        <v>1.2820512820512799</v>
      </c>
      <c r="I64" s="382">
        <v>2.4390243902439002</v>
      </c>
      <c r="J64" s="382">
        <v>2.7777777777777799</v>
      </c>
      <c r="K64" s="382">
        <v>1.5463917525773201</v>
      </c>
      <c r="L64" s="447">
        <v>0</v>
      </c>
      <c r="M64" s="382">
        <v>2.8985507246376798</v>
      </c>
      <c r="N64" s="447">
        <v>0</v>
      </c>
    </row>
    <row r="65" spans="1:24" ht="24.95" customHeight="1" x14ac:dyDescent="0.25">
      <c r="A65" s="395" t="s">
        <v>1169</v>
      </c>
      <c r="B65" s="421" t="s">
        <v>1083</v>
      </c>
      <c r="C65" s="341" t="s">
        <v>131</v>
      </c>
      <c r="D65" s="346" t="s">
        <v>554</v>
      </c>
      <c r="E65" s="341" t="s">
        <v>293</v>
      </c>
      <c r="F65" s="448">
        <v>0.90000000000000013</v>
      </c>
      <c r="G65" s="382">
        <v>0.26737967914438499</v>
      </c>
      <c r="H65" s="447">
        <v>0</v>
      </c>
      <c r="I65" s="382">
        <v>1.2195121951219501</v>
      </c>
      <c r="J65" s="447">
        <v>0</v>
      </c>
      <c r="K65" s="382">
        <v>2.0618556701030899</v>
      </c>
      <c r="L65" s="447">
        <v>0</v>
      </c>
      <c r="M65" s="382">
        <v>1.4492753623188399</v>
      </c>
      <c r="N65" s="382">
        <v>2.38095238095238</v>
      </c>
    </row>
    <row r="66" spans="1:24" ht="24.95" customHeight="1" x14ac:dyDescent="0.25">
      <c r="A66" s="395" t="s">
        <v>1170</v>
      </c>
      <c r="B66" s="421" t="s">
        <v>1084</v>
      </c>
      <c r="C66" s="341" t="s">
        <v>131</v>
      </c>
      <c r="D66" s="346" t="s">
        <v>554</v>
      </c>
      <c r="E66" s="341" t="s">
        <v>293</v>
      </c>
      <c r="F66" s="448">
        <v>3.5000000000000004</v>
      </c>
      <c r="G66" s="382">
        <v>2.6737967914438499</v>
      </c>
      <c r="H66" s="382">
        <v>2.5641025641025599</v>
      </c>
      <c r="I66" s="382">
        <v>4.2682926829268304</v>
      </c>
      <c r="J66" s="382">
        <v>8.3333333333333304</v>
      </c>
      <c r="K66" s="382">
        <v>2.5773195876288701</v>
      </c>
      <c r="L66" s="382">
        <v>6.9767441860465098</v>
      </c>
      <c r="M66" s="382">
        <v>5.7971014492753596</v>
      </c>
      <c r="N66" s="382">
        <v>2.38095238095238</v>
      </c>
    </row>
    <row r="67" spans="1:24" ht="24.95" customHeight="1" x14ac:dyDescent="0.25">
      <c r="A67" s="395" t="s">
        <v>1171</v>
      </c>
      <c r="B67" s="395" t="s">
        <v>1116</v>
      </c>
      <c r="C67" s="341" t="s">
        <v>131</v>
      </c>
      <c r="D67" s="346" t="s">
        <v>554</v>
      </c>
      <c r="E67" s="341" t="s">
        <v>293</v>
      </c>
      <c r="F67" s="431">
        <v>17</v>
      </c>
      <c r="G67" s="350">
        <v>15.508021390374333</v>
      </c>
      <c r="H67" s="350">
        <v>20.512820512820511</v>
      </c>
      <c r="I67" s="350">
        <v>17.682926829268293</v>
      </c>
      <c r="J67" s="350">
        <v>2.7777777777777777</v>
      </c>
      <c r="K67" s="350">
        <v>21.134020618556701</v>
      </c>
      <c r="L67" s="350">
        <v>11.627906976744185</v>
      </c>
      <c r="M67" s="350">
        <v>17.391304347826086</v>
      </c>
      <c r="N67" s="350">
        <v>19.047619047619047</v>
      </c>
    </row>
    <row r="68" spans="1:24" ht="50.1" customHeight="1" x14ac:dyDescent="0.25">
      <c r="A68" s="395" t="s">
        <v>1172</v>
      </c>
      <c r="B68" s="421" t="s">
        <v>1082</v>
      </c>
      <c r="C68" s="341" t="s">
        <v>131</v>
      </c>
      <c r="D68" s="346" t="s">
        <v>554</v>
      </c>
      <c r="E68" s="341" t="s">
        <v>293</v>
      </c>
      <c r="F68" s="448">
        <v>11.1</v>
      </c>
      <c r="G68" s="382">
        <v>11.2299465240642</v>
      </c>
      <c r="H68" s="382">
        <v>11.538461538461499</v>
      </c>
      <c r="I68" s="382">
        <v>11.5853658536585</v>
      </c>
      <c r="J68" s="447">
        <v>0</v>
      </c>
      <c r="K68" s="382">
        <v>14.9484536082474</v>
      </c>
      <c r="L68" s="382">
        <v>6.9767441860465098</v>
      </c>
      <c r="M68" s="382">
        <v>7.2463768115942004</v>
      </c>
      <c r="N68" s="382">
        <v>9.5238095238095202</v>
      </c>
    </row>
    <row r="69" spans="1:24" ht="50.1" customHeight="1" x14ac:dyDescent="0.25">
      <c r="A69" s="395" t="s">
        <v>1173</v>
      </c>
      <c r="B69" s="421" t="s">
        <v>1099</v>
      </c>
      <c r="C69" s="341" t="s">
        <v>131</v>
      </c>
      <c r="D69" s="346" t="s">
        <v>554</v>
      </c>
      <c r="E69" s="341" t="s">
        <v>293</v>
      </c>
      <c r="F69" s="448">
        <v>1.2</v>
      </c>
      <c r="G69" s="382">
        <v>1.6042780748663099</v>
      </c>
      <c r="H69" s="382">
        <v>1.2820512820512799</v>
      </c>
      <c r="I69" s="382">
        <v>0.60975609756097604</v>
      </c>
      <c r="J69" s="447">
        <v>0</v>
      </c>
      <c r="K69" s="382">
        <v>1.5463917525773201</v>
      </c>
      <c r="L69" s="447">
        <v>0</v>
      </c>
      <c r="M69" s="382">
        <v>1.4492753623188399</v>
      </c>
      <c r="N69" s="447">
        <v>0</v>
      </c>
    </row>
    <row r="70" spans="1:24" ht="24.95" customHeight="1" x14ac:dyDescent="0.25">
      <c r="A70" s="395" t="s">
        <v>1174</v>
      </c>
      <c r="B70" s="421" t="s">
        <v>1083</v>
      </c>
      <c r="C70" s="341" t="s">
        <v>131</v>
      </c>
      <c r="D70" s="346" t="s">
        <v>554</v>
      </c>
      <c r="E70" s="341" t="s">
        <v>293</v>
      </c>
      <c r="F70" s="448">
        <v>1</v>
      </c>
      <c r="G70" s="382">
        <v>0.53475935828876997</v>
      </c>
      <c r="H70" s="447">
        <v>0</v>
      </c>
      <c r="I70" s="382">
        <v>1.2195121951219501</v>
      </c>
      <c r="J70" s="447">
        <v>0</v>
      </c>
      <c r="K70" s="382">
        <v>1.5463917525773201</v>
      </c>
      <c r="L70" s="447">
        <v>0</v>
      </c>
      <c r="M70" s="382">
        <v>2.8985507246376798</v>
      </c>
      <c r="N70" s="382">
        <v>2.38095238095238</v>
      </c>
    </row>
    <row r="71" spans="1:24" ht="24.95" customHeight="1" x14ac:dyDescent="0.25">
      <c r="A71" s="395" t="s">
        <v>1175</v>
      </c>
      <c r="B71" s="421" t="s">
        <v>1084</v>
      </c>
      <c r="C71" s="341" t="s">
        <v>131</v>
      </c>
      <c r="D71" s="346" t="s">
        <v>554</v>
      </c>
      <c r="E71" s="341" t="s">
        <v>293</v>
      </c>
      <c r="F71" s="448">
        <v>3.7000000000000006</v>
      </c>
      <c r="G71" s="382">
        <v>2.1390374331550799</v>
      </c>
      <c r="H71" s="382">
        <v>7.6923076923076898</v>
      </c>
      <c r="I71" s="382">
        <v>4.2682926829268304</v>
      </c>
      <c r="J71" s="382">
        <v>2.7777777777777799</v>
      </c>
      <c r="K71" s="382">
        <v>3.0927835051546402</v>
      </c>
      <c r="L71" s="382">
        <v>4.6511627906976702</v>
      </c>
      <c r="M71" s="382">
        <v>5.7971014492753596</v>
      </c>
      <c r="N71" s="382">
        <v>7.1428571428571397</v>
      </c>
    </row>
    <row r="72" spans="1:24" ht="75" customHeight="1" x14ac:dyDescent="0.25">
      <c r="A72" s="395" t="s">
        <v>1176</v>
      </c>
      <c r="B72" s="454" t="s">
        <v>1188</v>
      </c>
      <c r="C72" s="438" t="s">
        <v>131</v>
      </c>
      <c r="D72" s="439" t="s">
        <v>554</v>
      </c>
      <c r="E72" s="438" t="s">
        <v>293</v>
      </c>
      <c r="F72" s="440">
        <v>52.400000000000006</v>
      </c>
      <c r="G72" s="441">
        <v>60.962566844919785</v>
      </c>
      <c r="H72" s="441">
        <v>48.717948717948715</v>
      </c>
      <c r="I72" s="441">
        <v>46.951219512195117</v>
      </c>
      <c r="J72" s="441">
        <v>41.666666666666671</v>
      </c>
      <c r="K72" s="441">
        <v>51.030927835051543</v>
      </c>
      <c r="L72" s="441">
        <v>34.883720930232556</v>
      </c>
      <c r="M72" s="441">
        <v>42.028985507246375</v>
      </c>
      <c r="N72" s="441">
        <v>54.761904761904766</v>
      </c>
    </row>
    <row r="73" spans="1:24" ht="50.1" customHeight="1" x14ac:dyDescent="0.25">
      <c r="A73" s="395" t="s">
        <v>1177</v>
      </c>
      <c r="B73" s="455" t="s">
        <v>1082</v>
      </c>
      <c r="C73" s="438" t="s">
        <v>131</v>
      </c>
      <c r="D73" s="439" t="s">
        <v>554</v>
      </c>
      <c r="E73" s="438" t="s">
        <v>293</v>
      </c>
      <c r="F73" s="450">
        <v>41.5</v>
      </c>
      <c r="G73" s="451">
        <v>52.673796791443849</v>
      </c>
      <c r="H73" s="451">
        <v>38.461538461538467</v>
      </c>
      <c r="I73" s="451">
        <v>34.756097560975604</v>
      </c>
      <c r="J73" s="451">
        <v>16.666666666666664</v>
      </c>
      <c r="K73" s="451">
        <v>38.144329896907216</v>
      </c>
      <c r="L73" s="451">
        <v>23.255813953488371</v>
      </c>
      <c r="M73" s="451">
        <v>33.333333333333329</v>
      </c>
      <c r="N73" s="451">
        <v>42.857142857142854</v>
      </c>
    </row>
    <row r="74" spans="1:24" ht="24.95" customHeight="1" x14ac:dyDescent="0.25">
      <c r="A74" s="395" t="s">
        <v>1178</v>
      </c>
      <c r="B74" s="455" t="s">
        <v>1287</v>
      </c>
      <c r="C74" s="438" t="s">
        <v>131</v>
      </c>
      <c r="D74" s="439" t="s">
        <v>554</v>
      </c>
      <c r="E74" s="438" t="s">
        <v>293</v>
      </c>
      <c r="F74" s="450">
        <v>0.6</v>
      </c>
      <c r="G74" s="453">
        <v>0</v>
      </c>
      <c r="H74" s="453">
        <v>0</v>
      </c>
      <c r="I74" s="451">
        <v>1.2195121951219512</v>
      </c>
      <c r="J74" s="453">
        <v>0</v>
      </c>
      <c r="K74" s="451">
        <v>0.51546391752577314</v>
      </c>
      <c r="L74" s="451">
        <v>4.6511627906976747</v>
      </c>
      <c r="M74" s="451">
        <v>1.4492753623188406</v>
      </c>
      <c r="N74" s="453">
        <v>0</v>
      </c>
    </row>
    <row r="75" spans="1:24" ht="99.95" customHeight="1" x14ac:dyDescent="0.25">
      <c r="A75" s="433" t="s">
        <v>1152</v>
      </c>
      <c r="B75" s="395" t="s">
        <v>1193</v>
      </c>
      <c r="C75" s="341" t="s">
        <v>131</v>
      </c>
      <c r="D75" s="452" t="s">
        <v>1283</v>
      </c>
      <c r="E75" s="341" t="s">
        <v>293</v>
      </c>
      <c r="F75" s="431">
        <v>31.59</v>
      </c>
      <c r="G75" s="380">
        <v>40</v>
      </c>
      <c r="H75" s="380">
        <v>14.81</v>
      </c>
      <c r="I75" s="380">
        <v>27.12</v>
      </c>
      <c r="J75" s="380">
        <v>22.22</v>
      </c>
      <c r="K75" s="380">
        <v>28.57</v>
      </c>
      <c r="L75" s="380">
        <v>7.69</v>
      </c>
      <c r="M75" s="380">
        <v>26.09</v>
      </c>
      <c r="N75" s="380">
        <v>22.22</v>
      </c>
    </row>
    <row r="76" spans="1:24" ht="75" customHeight="1" x14ac:dyDescent="0.25">
      <c r="A76" s="433" t="s">
        <v>1154</v>
      </c>
      <c r="B76" s="434" t="s">
        <v>1085</v>
      </c>
      <c r="C76" s="341" t="s">
        <v>131</v>
      </c>
      <c r="D76" s="452" t="s">
        <v>1190</v>
      </c>
      <c r="E76" s="341" t="s">
        <v>293</v>
      </c>
      <c r="F76" s="448">
        <v>19.420000000000002</v>
      </c>
      <c r="G76" s="382">
        <v>27.32</v>
      </c>
      <c r="H76" s="382">
        <v>7.41</v>
      </c>
      <c r="I76" s="382">
        <v>14.04</v>
      </c>
      <c r="J76" s="382">
        <v>11.11</v>
      </c>
      <c r="K76" s="382">
        <v>10.96</v>
      </c>
      <c r="L76" s="382">
        <v>0</v>
      </c>
      <c r="M76" s="382">
        <v>17.39</v>
      </c>
      <c r="N76" s="382">
        <v>23.53</v>
      </c>
    </row>
    <row r="77" spans="1:24" ht="99.95" customHeight="1" x14ac:dyDescent="0.25">
      <c r="A77" s="433" t="s">
        <v>1155</v>
      </c>
      <c r="B77" s="434" t="s">
        <v>1086</v>
      </c>
      <c r="C77" s="341" t="s">
        <v>131</v>
      </c>
      <c r="D77" s="452" t="s">
        <v>1283</v>
      </c>
      <c r="E77" s="341" t="s">
        <v>293</v>
      </c>
      <c r="F77" s="448">
        <v>19</v>
      </c>
      <c r="G77" s="382">
        <v>24.1</v>
      </c>
      <c r="H77" s="382">
        <v>7.41</v>
      </c>
      <c r="I77" s="382">
        <v>11.86</v>
      </c>
      <c r="J77" s="382">
        <v>11.11</v>
      </c>
      <c r="K77" s="382">
        <v>23.38</v>
      </c>
      <c r="L77" s="382">
        <v>7.69</v>
      </c>
      <c r="M77" s="382">
        <v>8.6999999999999993</v>
      </c>
      <c r="N77" s="382">
        <v>11.11</v>
      </c>
    </row>
    <row r="78" spans="1:24" ht="75" customHeight="1" x14ac:dyDescent="0.25">
      <c r="A78" s="433" t="s">
        <v>1156</v>
      </c>
      <c r="B78" s="434" t="s">
        <v>1187</v>
      </c>
      <c r="C78" s="341" t="s">
        <v>131</v>
      </c>
      <c r="D78" s="452" t="s">
        <v>1190</v>
      </c>
      <c r="E78" s="341" t="s">
        <v>293</v>
      </c>
      <c r="F78" s="448">
        <v>1.94</v>
      </c>
      <c r="G78" s="382">
        <v>1.03</v>
      </c>
      <c r="H78" s="382">
        <v>0</v>
      </c>
      <c r="I78" s="382">
        <v>1.75</v>
      </c>
      <c r="J78" s="382">
        <v>22.22</v>
      </c>
      <c r="K78" s="382">
        <v>4.1100000000000003</v>
      </c>
      <c r="L78" s="447">
        <v>0</v>
      </c>
      <c r="M78" s="447">
        <v>0</v>
      </c>
      <c r="N78" s="447">
        <v>0</v>
      </c>
    </row>
    <row r="79" spans="1:24" ht="75" customHeight="1" x14ac:dyDescent="0.25">
      <c r="A79" s="395" t="s">
        <v>1179</v>
      </c>
      <c r="B79" s="395" t="s">
        <v>1153</v>
      </c>
      <c r="C79" s="341" t="s">
        <v>60</v>
      </c>
      <c r="D79" s="346" t="s">
        <v>1284</v>
      </c>
      <c r="E79" s="341" t="s">
        <v>293</v>
      </c>
      <c r="F79" s="431">
        <v>71.124031007751938</v>
      </c>
      <c r="G79" s="380">
        <v>81.777777777777786</v>
      </c>
      <c r="H79" s="380">
        <v>60.526315789473685</v>
      </c>
      <c r="I79" s="380">
        <v>64.38356164383562</v>
      </c>
      <c r="J79" s="380">
        <v>64.285714285714292</v>
      </c>
      <c r="K79" s="380">
        <v>66.326530612244895</v>
      </c>
      <c r="L79" s="380">
        <v>35.294117647058826</v>
      </c>
      <c r="M79" s="380">
        <v>71.428571428571431</v>
      </c>
      <c r="N79" s="380">
        <v>56.521739130434781</v>
      </c>
      <c r="P79" s="449"/>
      <c r="Q79" s="449"/>
      <c r="R79" s="449"/>
      <c r="S79" s="449"/>
      <c r="T79" s="449"/>
      <c r="U79" s="449"/>
      <c r="V79" s="449"/>
      <c r="W79" s="449"/>
      <c r="X79" s="449"/>
    </row>
    <row r="80" spans="1:24" ht="75" customHeight="1" x14ac:dyDescent="0.25">
      <c r="A80" s="395" t="s">
        <v>1180</v>
      </c>
      <c r="B80" s="349" t="s">
        <v>1107</v>
      </c>
      <c r="C80" s="341" t="s">
        <v>60</v>
      </c>
      <c r="D80" s="346" t="s">
        <v>1284</v>
      </c>
      <c r="E80" s="341" t="s">
        <v>293</v>
      </c>
      <c r="F80" s="431">
        <v>57.692307692307701</v>
      </c>
      <c r="G80" s="380">
        <v>64.406779661016998</v>
      </c>
      <c r="H80" s="380">
        <v>46.6666666666666</v>
      </c>
      <c r="I80" s="380">
        <v>52.631578947368396</v>
      </c>
      <c r="J80" s="380">
        <v>50</v>
      </c>
      <c r="K80" s="380">
        <v>52.631578947368396</v>
      </c>
      <c r="L80" s="380">
        <v>16.6666666666667</v>
      </c>
      <c r="M80" s="380">
        <v>62.5</v>
      </c>
      <c r="N80" s="380">
        <v>53.846153846153896</v>
      </c>
    </row>
    <row r="81" spans="1:14" ht="75" customHeight="1" x14ac:dyDescent="0.25">
      <c r="A81" s="395" t="s">
        <v>1181</v>
      </c>
      <c r="B81" s="349" t="s">
        <v>1109</v>
      </c>
      <c r="C81" s="341" t="s">
        <v>60</v>
      </c>
      <c r="D81" s="346" t="s">
        <v>1284</v>
      </c>
      <c r="E81" s="341" t="s">
        <v>293</v>
      </c>
      <c r="F81" s="431">
        <v>61.890243902439003</v>
      </c>
      <c r="G81" s="380">
        <v>67.251461988304101</v>
      </c>
      <c r="H81" s="380">
        <v>69.56521739130433</v>
      </c>
      <c r="I81" s="380">
        <v>48.387096774193495</v>
      </c>
      <c r="J81" s="380">
        <v>37.5</v>
      </c>
      <c r="K81" s="380">
        <v>56.000000000000007</v>
      </c>
      <c r="L81" s="380">
        <v>40</v>
      </c>
      <c r="M81" s="380">
        <v>66.6666666666667</v>
      </c>
      <c r="N81" s="380">
        <v>58.823529411764696</v>
      </c>
    </row>
    <row r="82" spans="1:14" ht="75" customHeight="1" x14ac:dyDescent="0.25">
      <c r="A82" s="395" t="s">
        <v>1182</v>
      </c>
      <c r="B82" s="349" t="s">
        <v>1111</v>
      </c>
      <c r="C82" s="341" t="s">
        <v>60</v>
      </c>
      <c r="D82" s="346" t="s">
        <v>1284</v>
      </c>
      <c r="E82" s="341" t="s">
        <v>293</v>
      </c>
      <c r="F82" s="431">
        <v>49.411764705882398</v>
      </c>
      <c r="G82" s="380">
        <v>63.815789473684205</v>
      </c>
      <c r="H82" s="380">
        <v>22.2222222222222</v>
      </c>
      <c r="I82" s="380">
        <v>21.42857142857147</v>
      </c>
      <c r="J82" s="380">
        <v>60.000000000000007</v>
      </c>
      <c r="K82" s="380">
        <v>41.025641025641001</v>
      </c>
      <c r="L82" s="432">
        <v>0</v>
      </c>
      <c r="M82" s="432">
        <v>0</v>
      </c>
      <c r="N82" s="380">
        <v>25</v>
      </c>
    </row>
    <row r="83" spans="1:14" ht="75" customHeight="1" x14ac:dyDescent="0.25">
      <c r="A83" s="395" t="s">
        <v>1183</v>
      </c>
      <c r="B83" s="349" t="s">
        <v>1113</v>
      </c>
      <c r="C83" s="341" t="s">
        <v>60</v>
      </c>
      <c r="D83" s="346" t="s">
        <v>1284</v>
      </c>
      <c r="E83" s="341" t="s">
        <v>293</v>
      </c>
      <c r="F83" s="431">
        <v>46.979865771812101</v>
      </c>
      <c r="G83" s="380">
        <v>59.036144578313198</v>
      </c>
      <c r="H83" s="432">
        <v>0</v>
      </c>
      <c r="I83" s="380">
        <v>22.58064516129031</v>
      </c>
      <c r="J83" s="380">
        <v>50</v>
      </c>
      <c r="K83" s="380">
        <v>49.056603773584897</v>
      </c>
      <c r="L83" s="380">
        <v>25</v>
      </c>
      <c r="M83" s="380">
        <v>21.428571428571441</v>
      </c>
      <c r="N83" s="432">
        <v>0</v>
      </c>
    </row>
    <row r="84" spans="1:14" ht="75" customHeight="1" x14ac:dyDescent="0.25">
      <c r="A84" s="395" t="s">
        <v>1184</v>
      </c>
      <c r="B84" s="349" t="s">
        <v>1115</v>
      </c>
      <c r="C84" s="341" t="s">
        <v>60</v>
      </c>
      <c r="D84" s="346" t="s">
        <v>1284</v>
      </c>
      <c r="E84" s="341" t="s">
        <v>293</v>
      </c>
      <c r="F84" s="431">
        <v>45.195729537366603</v>
      </c>
      <c r="G84" s="380">
        <v>52.173913043478294</v>
      </c>
      <c r="H84" s="380">
        <v>35.714285714285744</v>
      </c>
      <c r="I84" s="380">
        <v>48.484848484848499</v>
      </c>
      <c r="J84" s="380">
        <v>25</v>
      </c>
      <c r="K84" s="380">
        <v>35</v>
      </c>
      <c r="L84" s="432">
        <v>0</v>
      </c>
      <c r="M84" s="380">
        <v>16.666666666666661</v>
      </c>
      <c r="N84" s="380">
        <v>50</v>
      </c>
    </row>
    <row r="85" spans="1:14" ht="75" customHeight="1" x14ac:dyDescent="0.25">
      <c r="A85" s="395" t="s">
        <v>1185</v>
      </c>
      <c r="B85" s="349" t="s">
        <v>1117</v>
      </c>
      <c r="C85" s="341" t="s">
        <v>60</v>
      </c>
      <c r="D85" s="346" t="s">
        <v>1284</v>
      </c>
      <c r="E85" s="341" t="s">
        <v>293</v>
      </c>
      <c r="F85" s="431">
        <v>55.120481927710905</v>
      </c>
      <c r="G85" s="380">
        <v>59.659090909091006</v>
      </c>
      <c r="H85" s="380">
        <v>33.3333333333333</v>
      </c>
      <c r="I85" s="380">
        <v>56.097560975609696</v>
      </c>
      <c r="J85" s="380">
        <v>50</v>
      </c>
      <c r="K85" s="380">
        <v>56.603773584905703</v>
      </c>
      <c r="L85" s="380">
        <v>14.285714285714302</v>
      </c>
      <c r="M85" s="380">
        <v>53.3333333333333</v>
      </c>
      <c r="N85" s="380">
        <v>45.454545454545503</v>
      </c>
    </row>
    <row r="86" spans="1:14" ht="75" customHeight="1" x14ac:dyDescent="0.25">
      <c r="A86" s="395" t="s">
        <v>1186</v>
      </c>
      <c r="B86" s="341" t="s">
        <v>1188</v>
      </c>
      <c r="C86" s="341" t="s">
        <v>60</v>
      </c>
      <c r="D86" s="346" t="s">
        <v>1284</v>
      </c>
      <c r="E86" s="341" t="s">
        <v>293</v>
      </c>
      <c r="F86" s="431">
        <v>75</v>
      </c>
      <c r="G86" s="350">
        <v>85.416666666666657</v>
      </c>
      <c r="H86" s="350">
        <v>70</v>
      </c>
      <c r="I86" s="350">
        <v>73.493975903614455</v>
      </c>
      <c r="J86" s="350">
        <v>58.82352941176471</v>
      </c>
      <c r="K86" s="350">
        <v>66.666666666666657</v>
      </c>
      <c r="L86" s="350">
        <v>42.105263157894733</v>
      </c>
      <c r="M86" s="350">
        <v>74.193548387096769</v>
      </c>
      <c r="N86" s="350">
        <v>61.53846153846154</v>
      </c>
    </row>
  </sheetData>
  <mergeCells count="8">
    <mergeCell ref="A1:N1"/>
    <mergeCell ref="F3:N3"/>
    <mergeCell ref="A2:N2"/>
    <mergeCell ref="A3:A4"/>
    <mergeCell ref="B3:B4"/>
    <mergeCell ref="C3:C4"/>
    <mergeCell ref="D3:D4"/>
    <mergeCell ref="E3:E4"/>
  </mergeCells>
  <phoneticPr fontId="45" type="noConversion"/>
  <pageMargins left="0.23622047244094491" right="0.23622047244094491" top="0.74803149606299213" bottom="0.74803149606299213" header="0.31496062992125984" footer="0.31496062992125984"/>
  <pageSetup paperSize="9" scale="32" fitToHeight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28"/>
  <sheetViews>
    <sheetView zoomScale="40" zoomScaleNormal="40" workbookViewId="0">
      <selection sqref="A1:U1"/>
    </sheetView>
  </sheetViews>
  <sheetFormatPr defaultColWidth="0" defaultRowHeight="15" zeroHeight="1" x14ac:dyDescent="0.25"/>
  <cols>
    <col min="1" max="1" width="80" customWidth="1"/>
    <col min="2" max="2" width="30.85546875" customWidth="1"/>
    <col min="3" max="21" width="29.140625" customWidth="1"/>
    <col min="22" max="16384" width="9.140625" hidden="1"/>
  </cols>
  <sheetData>
    <row r="1" spans="1:21" ht="27" x14ac:dyDescent="0.35">
      <c r="A1" s="531" t="s">
        <v>139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</row>
    <row r="2" spans="1:21" ht="20.25" x14ac:dyDescent="0.25">
      <c r="A2" s="21"/>
      <c r="B2" s="21"/>
      <c r="C2" s="21"/>
      <c r="D2" s="538" t="s">
        <v>246</v>
      </c>
      <c r="E2" s="539"/>
      <c r="F2" s="539"/>
      <c r="G2" s="539"/>
      <c r="H2" s="539"/>
      <c r="I2" s="539"/>
      <c r="J2" s="539"/>
      <c r="K2" s="539"/>
      <c r="L2" s="539"/>
      <c r="M2" s="538" t="s">
        <v>225</v>
      </c>
      <c r="N2" s="539"/>
      <c r="O2" s="539"/>
      <c r="P2" s="539"/>
      <c r="Q2" s="539"/>
      <c r="R2" s="539"/>
      <c r="S2" s="539"/>
      <c r="T2" s="539"/>
      <c r="U2" s="539"/>
    </row>
    <row r="3" spans="1:21" ht="209.25" customHeight="1" x14ac:dyDescent="0.25">
      <c r="A3" s="20" t="s">
        <v>140</v>
      </c>
      <c r="B3" s="20" t="s">
        <v>52</v>
      </c>
      <c r="C3" s="20" t="s">
        <v>53</v>
      </c>
      <c r="D3" s="89" t="s">
        <v>54</v>
      </c>
      <c r="E3" s="89" t="s">
        <v>55</v>
      </c>
      <c r="F3" s="92" t="s">
        <v>31</v>
      </c>
      <c r="G3" s="92" t="s">
        <v>33</v>
      </c>
      <c r="H3" s="92" t="s">
        <v>35</v>
      </c>
      <c r="I3" s="92" t="s">
        <v>37</v>
      </c>
      <c r="J3" s="92" t="s">
        <v>39</v>
      </c>
      <c r="K3" s="92" t="s">
        <v>41</v>
      </c>
      <c r="L3" s="92" t="s">
        <v>43</v>
      </c>
      <c r="M3" s="63" t="s">
        <v>54</v>
      </c>
      <c r="N3" s="63" t="s">
        <v>55</v>
      </c>
      <c r="O3" s="62" t="s">
        <v>31</v>
      </c>
      <c r="P3" s="62" t="s">
        <v>33</v>
      </c>
      <c r="Q3" s="62" t="s">
        <v>35</v>
      </c>
      <c r="R3" s="62" t="s">
        <v>37</v>
      </c>
      <c r="S3" s="62" t="s">
        <v>39</v>
      </c>
      <c r="T3" s="62" t="s">
        <v>41</v>
      </c>
      <c r="U3" s="62" t="s">
        <v>43</v>
      </c>
    </row>
    <row r="4" spans="1:21" ht="24.95" customHeight="1" x14ac:dyDescent="0.25">
      <c r="A4" s="21" t="s">
        <v>184</v>
      </c>
      <c r="B4" s="21" t="s">
        <v>133</v>
      </c>
      <c r="C4" s="21" t="s">
        <v>145</v>
      </c>
      <c r="D4" s="17">
        <v>146171015</v>
      </c>
      <c r="E4" s="8">
        <v>39250960</v>
      </c>
      <c r="F4" s="8">
        <v>13941959</v>
      </c>
      <c r="G4" s="8">
        <v>16482488</v>
      </c>
      <c r="H4" s="8">
        <v>9967301</v>
      </c>
      <c r="I4" s="8">
        <v>29070827</v>
      </c>
      <c r="J4" s="8">
        <v>12329500</v>
      </c>
      <c r="K4" s="8">
        <v>17003927</v>
      </c>
      <c r="L4" s="8">
        <v>8124053</v>
      </c>
      <c r="M4" s="17">
        <v>146748590</v>
      </c>
      <c r="N4" s="8">
        <v>39433556</v>
      </c>
      <c r="O4" s="8">
        <v>13981992</v>
      </c>
      <c r="P4" s="8">
        <v>16466084</v>
      </c>
      <c r="Q4" s="8">
        <v>9930933</v>
      </c>
      <c r="R4" s="8">
        <v>29287683</v>
      </c>
      <c r="S4" s="8">
        <v>12360752</v>
      </c>
      <c r="T4" s="8">
        <v>17118387</v>
      </c>
      <c r="U4" s="8">
        <v>8169203</v>
      </c>
    </row>
    <row r="5" spans="1:21" ht="50.1" customHeight="1" x14ac:dyDescent="0.25">
      <c r="A5" s="21" t="s">
        <v>141</v>
      </c>
      <c r="B5" s="21" t="s">
        <v>133</v>
      </c>
      <c r="C5" s="21" t="s">
        <v>145</v>
      </c>
      <c r="D5" s="17">
        <v>115788009</v>
      </c>
      <c r="E5" s="8">
        <v>32043532</v>
      </c>
      <c r="F5" s="8">
        <v>11274112</v>
      </c>
      <c r="G5" s="8">
        <v>13145964</v>
      </c>
      <c r="H5" s="8">
        <v>7312947</v>
      </c>
      <c r="I5" s="8">
        <v>23049272</v>
      </c>
      <c r="J5" s="8">
        <v>9525829</v>
      </c>
      <c r="K5" s="8">
        <v>13190020</v>
      </c>
      <c r="L5" s="8">
        <v>6246333</v>
      </c>
      <c r="M5" s="97">
        <v>116378218</v>
      </c>
      <c r="N5" s="8">
        <v>32253191</v>
      </c>
      <c r="O5" s="98">
        <v>11323433</v>
      </c>
      <c r="P5" s="98">
        <v>13145066</v>
      </c>
      <c r="Q5" s="8">
        <v>7278358</v>
      </c>
      <c r="R5" s="8">
        <v>23240836</v>
      </c>
      <c r="S5" s="98">
        <v>9560809</v>
      </c>
      <c r="T5" s="8">
        <v>13289346</v>
      </c>
      <c r="U5" s="8">
        <v>6287179</v>
      </c>
    </row>
    <row r="6" spans="1:21" ht="50.1" customHeight="1" x14ac:dyDescent="0.25">
      <c r="A6" s="21" t="s">
        <v>143</v>
      </c>
      <c r="B6" s="21" t="s">
        <v>133</v>
      </c>
      <c r="C6" s="21" t="s">
        <v>145</v>
      </c>
      <c r="D6" s="74">
        <v>120283375</v>
      </c>
      <c r="E6" s="8">
        <v>33108702</v>
      </c>
      <c r="F6" s="8">
        <v>11663023</v>
      </c>
      <c r="G6" s="8">
        <v>13648204</v>
      </c>
      <c r="H6" s="8">
        <v>7725050</v>
      </c>
      <c r="I6" s="8">
        <v>23932744</v>
      </c>
      <c r="J6" s="8">
        <v>9926750</v>
      </c>
      <c r="K6" s="8">
        <v>13750933</v>
      </c>
      <c r="L6" s="8">
        <v>6527969</v>
      </c>
      <c r="M6" s="97">
        <v>120811698</v>
      </c>
      <c r="N6" s="8">
        <v>33297276</v>
      </c>
      <c r="O6" s="98">
        <v>11709344</v>
      </c>
      <c r="P6" s="98">
        <v>13635147</v>
      </c>
      <c r="Q6" s="8">
        <v>7680094</v>
      </c>
      <c r="R6" s="8">
        <v>24123270</v>
      </c>
      <c r="S6" s="98">
        <v>9956884</v>
      </c>
      <c r="T6" s="8">
        <v>13844899</v>
      </c>
      <c r="U6" s="8">
        <v>6564784</v>
      </c>
    </row>
    <row r="7" spans="1:21" ht="24.95" customHeight="1" x14ac:dyDescent="0.25">
      <c r="A7" s="21" t="s">
        <v>144</v>
      </c>
      <c r="B7" s="21" t="s">
        <v>185</v>
      </c>
      <c r="C7" s="21" t="s">
        <v>226</v>
      </c>
      <c r="D7" s="17">
        <v>17125191</v>
      </c>
      <c r="E7" s="8">
        <v>650205</v>
      </c>
      <c r="F7" s="8">
        <v>1686972</v>
      </c>
      <c r="G7" s="8">
        <f>420876+26945</f>
        <v>447821</v>
      </c>
      <c r="H7" s="8">
        <v>170439</v>
      </c>
      <c r="I7" s="8">
        <v>1036975</v>
      </c>
      <c r="J7" s="8">
        <v>1818497</v>
      </c>
      <c r="K7" s="8">
        <v>4361726.9999999991</v>
      </c>
      <c r="L7" s="8">
        <v>6952555</v>
      </c>
      <c r="M7" s="17">
        <v>17125191</v>
      </c>
      <c r="N7" s="8">
        <v>650205</v>
      </c>
      <c r="O7" s="8">
        <v>1686972</v>
      </c>
      <c r="P7" s="8">
        <f>420876+26945</f>
        <v>447821</v>
      </c>
      <c r="Q7" s="8">
        <v>170439</v>
      </c>
      <c r="R7" s="8">
        <v>1036975</v>
      </c>
      <c r="S7" s="8">
        <v>1818497</v>
      </c>
      <c r="T7" s="8">
        <v>4361726.9999999991</v>
      </c>
      <c r="U7" s="8">
        <v>6952555</v>
      </c>
    </row>
    <row r="8" spans="1:21" ht="24.95" customHeight="1" x14ac:dyDescent="0.25">
      <c r="A8" s="9" t="s">
        <v>146</v>
      </c>
      <c r="B8" s="21" t="s">
        <v>133</v>
      </c>
      <c r="C8" s="21" t="s">
        <v>145</v>
      </c>
      <c r="D8" s="74">
        <v>3517446</v>
      </c>
      <c r="E8" s="99">
        <v>1201916</v>
      </c>
      <c r="F8" s="99">
        <v>436205</v>
      </c>
      <c r="G8" s="99">
        <v>288329</v>
      </c>
      <c r="H8" s="99">
        <v>107000</v>
      </c>
      <c r="I8" s="99">
        <v>634503</v>
      </c>
      <c r="J8" s="99">
        <v>285125</v>
      </c>
      <c r="K8" s="99">
        <v>373969</v>
      </c>
      <c r="L8" s="99">
        <v>190399</v>
      </c>
      <c r="M8" s="97">
        <v>3826895</v>
      </c>
      <c r="N8" s="98">
        <v>1344867</v>
      </c>
      <c r="O8" s="8">
        <v>490631</v>
      </c>
      <c r="P8" s="8">
        <v>307477</v>
      </c>
      <c r="Q8" s="8">
        <v>111723</v>
      </c>
      <c r="R8" s="8">
        <v>671191</v>
      </c>
      <c r="S8" s="8">
        <v>302783</v>
      </c>
      <c r="T8" s="8">
        <v>399246</v>
      </c>
      <c r="U8" s="8">
        <v>198977</v>
      </c>
    </row>
    <row r="9" spans="1:21" ht="50.1" customHeight="1" x14ac:dyDescent="0.25">
      <c r="A9" s="21" t="s">
        <v>147</v>
      </c>
      <c r="B9" s="21" t="s">
        <v>133</v>
      </c>
      <c r="C9" s="21" t="s">
        <v>237</v>
      </c>
      <c r="D9" s="74">
        <v>190137</v>
      </c>
      <c r="E9" s="99">
        <v>67535</v>
      </c>
      <c r="F9" s="99">
        <v>24826</v>
      </c>
      <c r="G9" s="99">
        <v>15012</v>
      </c>
      <c r="H9" s="99">
        <v>3839</v>
      </c>
      <c r="I9" s="99">
        <v>35161</v>
      </c>
      <c r="J9" s="99">
        <v>15557</v>
      </c>
      <c r="K9" s="99">
        <v>19416</v>
      </c>
      <c r="L9" s="99">
        <v>8791</v>
      </c>
      <c r="M9" s="17">
        <v>197842</v>
      </c>
      <c r="N9" s="8">
        <v>70466</v>
      </c>
      <c r="O9" s="8">
        <v>25780</v>
      </c>
      <c r="P9" s="8">
        <v>15562</v>
      </c>
      <c r="Q9" s="8">
        <v>3931</v>
      </c>
      <c r="R9" s="8">
        <v>36818</v>
      </c>
      <c r="S9" s="8">
        <v>16125</v>
      </c>
      <c r="T9" s="8">
        <v>20059</v>
      </c>
      <c r="U9" s="8">
        <v>9101</v>
      </c>
    </row>
    <row r="10" spans="1:21" ht="24.95" customHeight="1" x14ac:dyDescent="0.25">
      <c r="A10" s="21" t="s">
        <v>148</v>
      </c>
      <c r="B10" s="21" t="s">
        <v>133</v>
      </c>
      <c r="C10" s="78" t="s">
        <v>237</v>
      </c>
      <c r="D10" s="74">
        <v>2164402</v>
      </c>
      <c r="E10" s="99">
        <v>736804</v>
      </c>
      <c r="F10" s="99">
        <v>288599</v>
      </c>
      <c r="G10" s="99">
        <v>169943</v>
      </c>
      <c r="H10" s="99">
        <v>44416</v>
      </c>
      <c r="I10" s="99">
        <v>385181</v>
      </c>
      <c r="J10" s="99">
        <v>189932</v>
      </c>
      <c r="K10" s="99">
        <v>237653</v>
      </c>
      <c r="L10" s="99">
        <v>111874</v>
      </c>
      <c r="M10" s="17">
        <v>2314128</v>
      </c>
      <c r="N10" s="8">
        <v>792255</v>
      </c>
      <c r="O10" s="8">
        <v>319299</v>
      </c>
      <c r="P10" s="8">
        <v>179332</v>
      </c>
      <c r="Q10" s="8">
        <v>43727</v>
      </c>
      <c r="R10" s="8">
        <v>410060</v>
      </c>
      <c r="S10" s="8">
        <v>202278</v>
      </c>
      <c r="T10" s="8">
        <v>253497</v>
      </c>
      <c r="U10" s="8">
        <v>113680</v>
      </c>
    </row>
    <row r="11" spans="1:21" ht="24.95" customHeight="1" x14ac:dyDescent="0.25">
      <c r="A11" s="21" t="s">
        <v>149</v>
      </c>
      <c r="B11" s="21" t="s">
        <v>133</v>
      </c>
      <c r="C11" s="78" t="s">
        <v>237</v>
      </c>
      <c r="D11" s="74">
        <v>17376</v>
      </c>
      <c r="E11" s="99">
        <v>6726</v>
      </c>
      <c r="F11" s="99">
        <v>2163</v>
      </c>
      <c r="G11" s="99">
        <v>1379</v>
      </c>
      <c r="H11" s="79">
        <v>456</v>
      </c>
      <c r="I11" s="99">
        <v>3062</v>
      </c>
      <c r="J11" s="99">
        <v>1371</v>
      </c>
      <c r="K11" s="99">
        <v>1596</v>
      </c>
      <c r="L11" s="79">
        <v>623</v>
      </c>
      <c r="M11" s="17">
        <v>16741</v>
      </c>
      <c r="N11" s="8">
        <v>6476</v>
      </c>
      <c r="O11" s="8">
        <v>1977</v>
      </c>
      <c r="P11" s="8">
        <v>1300</v>
      </c>
      <c r="Q11" s="64">
        <v>395</v>
      </c>
      <c r="R11" s="8">
        <v>3055</v>
      </c>
      <c r="S11" s="8">
        <v>1341</v>
      </c>
      <c r="T11" s="8">
        <v>1590</v>
      </c>
      <c r="U11" s="64">
        <v>607</v>
      </c>
    </row>
    <row r="12" spans="1:21" s="27" customFormat="1" ht="24.95" customHeight="1" x14ac:dyDescent="0.25">
      <c r="A12" s="9" t="s">
        <v>150</v>
      </c>
      <c r="B12" s="9" t="s">
        <v>151</v>
      </c>
      <c r="C12" s="78" t="s">
        <v>237</v>
      </c>
      <c r="D12" s="74">
        <v>3312646</v>
      </c>
      <c r="E12" s="99">
        <v>953818</v>
      </c>
      <c r="F12" s="99">
        <v>345677</v>
      </c>
      <c r="G12" s="99">
        <v>479078</v>
      </c>
      <c r="H12" s="99">
        <v>143740</v>
      </c>
      <c r="I12" s="99">
        <v>584856</v>
      </c>
      <c r="J12" s="99">
        <v>281014</v>
      </c>
      <c r="K12" s="99">
        <v>342562</v>
      </c>
      <c r="L12" s="99">
        <v>181901</v>
      </c>
      <c r="M12" s="17">
        <v>3388195</v>
      </c>
      <c r="N12" s="24">
        <v>952555</v>
      </c>
      <c r="O12" s="24">
        <v>345409</v>
      </c>
      <c r="P12" s="24">
        <v>498298</v>
      </c>
      <c r="Q12" s="24">
        <v>152203</v>
      </c>
      <c r="R12" s="24">
        <v>608465</v>
      </c>
      <c r="S12" s="24">
        <v>290331</v>
      </c>
      <c r="T12" s="24">
        <v>353125</v>
      </c>
      <c r="U12" s="24">
        <v>187809</v>
      </c>
    </row>
    <row r="13" spans="1:21" ht="50.1" customHeight="1" x14ac:dyDescent="0.25">
      <c r="A13" s="23" t="s">
        <v>1326</v>
      </c>
      <c r="B13" s="21" t="s">
        <v>133</v>
      </c>
      <c r="C13" s="78" t="s">
        <v>237</v>
      </c>
      <c r="D13" s="17">
        <f>SUM(D9:D12)</f>
        <v>5684561</v>
      </c>
      <c r="E13" s="8">
        <f t="shared" ref="E13:L13" si="0">SUM(E9:E12)</f>
        <v>1764883</v>
      </c>
      <c r="F13" s="8">
        <f t="shared" si="0"/>
        <v>661265</v>
      </c>
      <c r="G13" s="8">
        <f t="shared" si="0"/>
        <v>665412</v>
      </c>
      <c r="H13" s="8">
        <f t="shared" si="0"/>
        <v>192451</v>
      </c>
      <c r="I13" s="8">
        <f t="shared" si="0"/>
        <v>1008260</v>
      </c>
      <c r="J13" s="8">
        <f t="shared" si="0"/>
        <v>487874</v>
      </c>
      <c r="K13" s="8">
        <f t="shared" si="0"/>
        <v>601227</v>
      </c>
      <c r="L13" s="8">
        <f t="shared" si="0"/>
        <v>303189</v>
      </c>
      <c r="M13" s="17">
        <f>SUM(M9:M12)</f>
        <v>5916906</v>
      </c>
      <c r="N13" s="8">
        <f t="shared" ref="N13:T13" si="1">SUM(N9:N12)</f>
        <v>1821752</v>
      </c>
      <c r="O13" s="8">
        <f t="shared" si="1"/>
        <v>692465</v>
      </c>
      <c r="P13" s="8">
        <f t="shared" si="1"/>
        <v>694492</v>
      </c>
      <c r="Q13" s="8">
        <f t="shared" si="1"/>
        <v>200256</v>
      </c>
      <c r="R13" s="8">
        <f t="shared" si="1"/>
        <v>1058398</v>
      </c>
      <c r="S13" s="8">
        <f t="shared" si="1"/>
        <v>510075</v>
      </c>
      <c r="T13" s="8">
        <f t="shared" si="1"/>
        <v>628271</v>
      </c>
      <c r="U13" s="8">
        <f>SUM(U9:U12)</f>
        <v>311197</v>
      </c>
    </row>
    <row r="14" spans="1:21" ht="49.5" customHeight="1" x14ac:dyDescent="0.25">
      <c r="A14" s="21" t="s">
        <v>28</v>
      </c>
      <c r="B14" s="21" t="s">
        <v>134</v>
      </c>
      <c r="C14" s="21" t="s">
        <v>145</v>
      </c>
      <c r="D14" s="17">
        <v>106967.459428121</v>
      </c>
      <c r="E14" s="8" t="s">
        <v>135</v>
      </c>
      <c r="F14" s="8" t="s">
        <v>135</v>
      </c>
      <c r="G14" s="8" t="s">
        <v>135</v>
      </c>
      <c r="H14" s="8" t="s">
        <v>135</v>
      </c>
      <c r="I14" s="8" t="s">
        <v>135</v>
      </c>
      <c r="J14" s="8" t="s">
        <v>135</v>
      </c>
      <c r="K14" s="8" t="s">
        <v>135</v>
      </c>
      <c r="L14" s="8" t="s">
        <v>135</v>
      </c>
      <c r="M14" s="96">
        <v>109241.53640707929</v>
      </c>
      <c r="N14" s="8" t="s">
        <v>135</v>
      </c>
      <c r="O14" s="8" t="s">
        <v>135</v>
      </c>
      <c r="P14" s="8" t="s">
        <v>135</v>
      </c>
      <c r="Q14" s="8" t="s">
        <v>135</v>
      </c>
      <c r="R14" s="8" t="s">
        <v>135</v>
      </c>
      <c r="S14" s="8" t="s">
        <v>135</v>
      </c>
      <c r="T14" s="8" t="s">
        <v>135</v>
      </c>
      <c r="U14" s="8" t="s">
        <v>135</v>
      </c>
    </row>
    <row r="15" spans="1:21" ht="50.1" customHeight="1" x14ac:dyDescent="0.25">
      <c r="A15" s="21" t="s">
        <v>152</v>
      </c>
      <c r="B15" s="21" t="s">
        <v>134</v>
      </c>
      <c r="C15" s="21" t="s">
        <v>145</v>
      </c>
      <c r="D15" s="93" t="s">
        <v>135</v>
      </c>
      <c r="E15" s="8" t="s">
        <v>135</v>
      </c>
      <c r="F15" s="8" t="s">
        <v>135</v>
      </c>
      <c r="G15" s="8" t="s">
        <v>135</v>
      </c>
      <c r="H15" s="8" t="s">
        <v>135</v>
      </c>
      <c r="I15" s="8" t="s">
        <v>135</v>
      </c>
      <c r="J15" s="8" t="s">
        <v>135</v>
      </c>
      <c r="K15" s="8" t="s">
        <v>135</v>
      </c>
      <c r="L15" s="8" t="s">
        <v>135</v>
      </c>
      <c r="M15" s="17">
        <v>94831.116789599997</v>
      </c>
      <c r="N15" s="14">
        <v>32937.690635799998</v>
      </c>
      <c r="O15" s="14">
        <v>10522.5689699</v>
      </c>
      <c r="P15" s="14">
        <v>6598.6720545999997</v>
      </c>
      <c r="Q15" s="14">
        <v>2296.6588084999999</v>
      </c>
      <c r="R15" s="14">
        <v>14097.8097211</v>
      </c>
      <c r="S15" s="14">
        <v>13227.6891478</v>
      </c>
      <c r="T15" s="14">
        <v>9178.5398007999993</v>
      </c>
      <c r="U15" s="14">
        <v>5971.4876511000002</v>
      </c>
    </row>
    <row r="16" spans="1:21" ht="50.1" customHeight="1" x14ac:dyDescent="0.25">
      <c r="A16" s="23" t="s">
        <v>1327</v>
      </c>
      <c r="B16" s="21" t="s">
        <v>134</v>
      </c>
      <c r="C16" s="21" t="s">
        <v>142</v>
      </c>
      <c r="D16" s="74">
        <v>47723</v>
      </c>
      <c r="E16" s="99">
        <v>16352</v>
      </c>
      <c r="F16" s="99">
        <v>4875</v>
      </c>
      <c r="G16" s="99">
        <v>5075</v>
      </c>
      <c r="H16" s="99">
        <v>2297</v>
      </c>
      <c r="I16" s="99">
        <v>7891</v>
      </c>
      <c r="J16" s="99">
        <v>4020</v>
      </c>
      <c r="K16" s="99">
        <v>4203</v>
      </c>
      <c r="L16" s="99">
        <v>2836</v>
      </c>
      <c r="M16" s="96">
        <v>50301</v>
      </c>
      <c r="N16" s="100">
        <v>17743</v>
      </c>
      <c r="O16" s="100">
        <v>5134</v>
      </c>
      <c r="P16" s="100">
        <v>5202</v>
      </c>
      <c r="Q16" s="100">
        <v>2417</v>
      </c>
      <c r="R16" s="100">
        <v>8276</v>
      </c>
      <c r="S16" s="100">
        <v>4216</v>
      </c>
      <c r="T16" s="100">
        <v>4373</v>
      </c>
      <c r="U16" s="100">
        <v>2938</v>
      </c>
    </row>
    <row r="17" spans="1:21" ht="99.95" customHeight="1" x14ac:dyDescent="0.25">
      <c r="A17" s="32" t="s">
        <v>153</v>
      </c>
      <c r="B17" s="21" t="s">
        <v>134</v>
      </c>
      <c r="C17" s="21" t="s">
        <v>142</v>
      </c>
      <c r="D17" s="74">
        <v>47067</v>
      </c>
      <c r="E17" s="99">
        <v>16008</v>
      </c>
      <c r="F17" s="99">
        <v>4784</v>
      </c>
      <c r="G17" s="99">
        <v>5036</v>
      </c>
      <c r="H17" s="99">
        <v>2284</v>
      </c>
      <c r="I17" s="99">
        <v>7827</v>
      </c>
      <c r="J17" s="99">
        <v>3981</v>
      </c>
      <c r="K17" s="99">
        <v>4164</v>
      </c>
      <c r="L17" s="99">
        <v>2808</v>
      </c>
      <c r="M17" s="96">
        <v>48424</v>
      </c>
      <c r="N17" s="100">
        <v>16724</v>
      </c>
      <c r="O17" s="100">
        <v>4858</v>
      </c>
      <c r="P17" s="100">
        <v>5103</v>
      </c>
      <c r="Q17" s="100">
        <v>2387</v>
      </c>
      <c r="R17" s="100">
        <v>8117</v>
      </c>
      <c r="S17" s="100">
        <v>4106</v>
      </c>
      <c r="T17" s="100">
        <v>4268</v>
      </c>
      <c r="U17" s="100">
        <v>2860</v>
      </c>
    </row>
    <row r="18" spans="1:21" ht="50.1" customHeight="1" x14ac:dyDescent="0.25">
      <c r="A18" s="11" t="s">
        <v>154</v>
      </c>
      <c r="B18" s="21" t="s">
        <v>134</v>
      </c>
      <c r="C18" s="21" t="s">
        <v>145</v>
      </c>
      <c r="D18" s="17">
        <f>SUM(D19:D21)</f>
        <v>44077.751112099999</v>
      </c>
      <c r="E18" s="8">
        <f t="shared" ref="E18:L18" si="2">SUM(E19:E21)</f>
        <v>15174.557415200001</v>
      </c>
      <c r="F18" s="8">
        <f t="shared" si="2"/>
        <v>4484.9802854999998</v>
      </c>
      <c r="G18" s="8">
        <f t="shared" si="2"/>
        <v>4716.1241633</v>
      </c>
      <c r="H18" s="8">
        <f t="shared" si="2"/>
        <v>2105.6081701000003</v>
      </c>
      <c r="I18" s="8">
        <f t="shared" si="2"/>
        <v>7453.5397025000002</v>
      </c>
      <c r="J18" s="8">
        <f t="shared" si="2"/>
        <v>3710.1791872999997</v>
      </c>
      <c r="K18" s="8">
        <f t="shared" si="2"/>
        <v>3862.1331462999997</v>
      </c>
      <c r="L18" s="8">
        <f t="shared" si="2"/>
        <v>2570.6290419000002</v>
      </c>
      <c r="M18" s="17">
        <f>SUM(M19:M21)</f>
        <v>45689.066066200001</v>
      </c>
      <c r="N18" s="8">
        <f t="shared" ref="N18:U18" si="3">SUM(N19:N21)</f>
        <v>15848.268286499999</v>
      </c>
      <c r="O18" s="8">
        <f t="shared" si="3"/>
        <v>4547.3587031000006</v>
      </c>
      <c r="P18" s="8">
        <f t="shared" si="3"/>
        <v>4796.5791399</v>
      </c>
      <c r="Q18" s="8">
        <f t="shared" si="3"/>
        <v>2213.8528710000001</v>
      </c>
      <c r="R18" s="8">
        <f t="shared" si="3"/>
        <v>7752.7088368000004</v>
      </c>
      <c r="S18" s="8">
        <f t="shared" si="3"/>
        <v>3892.8437952999998</v>
      </c>
      <c r="T18" s="8">
        <f t="shared" si="3"/>
        <v>3982.2478160999999</v>
      </c>
      <c r="U18" s="8">
        <f t="shared" si="3"/>
        <v>2655.2066175</v>
      </c>
    </row>
    <row r="19" spans="1:21" s="33" customFormat="1" ht="24.95" customHeight="1" x14ac:dyDescent="0.25">
      <c r="A19" s="12" t="s">
        <v>155</v>
      </c>
      <c r="B19" s="21" t="s">
        <v>134</v>
      </c>
      <c r="C19" s="21" t="s">
        <v>145</v>
      </c>
      <c r="D19" s="18">
        <v>33873.660199999998</v>
      </c>
      <c r="E19" s="14">
        <v>11849.562400000001</v>
      </c>
      <c r="F19" s="14">
        <v>3418.7129</v>
      </c>
      <c r="G19" s="14">
        <v>3534.0933</v>
      </c>
      <c r="H19" s="14">
        <v>1605.5096000000001</v>
      </c>
      <c r="I19" s="14">
        <v>5786.0860000000002</v>
      </c>
      <c r="J19" s="14">
        <v>2828.3928999999998</v>
      </c>
      <c r="K19" s="14">
        <v>2944.5839999999998</v>
      </c>
      <c r="L19" s="14">
        <v>1906.7191</v>
      </c>
      <c r="M19" s="18">
        <v>33624.3033</v>
      </c>
      <c r="N19" s="14">
        <v>11678.620199999999</v>
      </c>
      <c r="O19" s="14">
        <v>3301.9931000000001</v>
      </c>
      <c r="P19" s="14">
        <v>3504.3049999999998</v>
      </c>
      <c r="Q19" s="14">
        <v>1625.9734000000001</v>
      </c>
      <c r="R19" s="14">
        <v>5839.6831000000002</v>
      </c>
      <c r="S19" s="14">
        <v>2849.2305999999999</v>
      </c>
      <c r="T19" s="14">
        <v>2945.9665</v>
      </c>
      <c r="U19" s="14">
        <v>1878.5314000000001</v>
      </c>
    </row>
    <row r="20" spans="1:21" s="33" customFormat="1" ht="24.95" customHeight="1" x14ac:dyDescent="0.25">
      <c r="A20" s="12" t="s">
        <v>156</v>
      </c>
      <c r="B20" s="21" t="s">
        <v>134</v>
      </c>
      <c r="C20" s="21" t="s">
        <v>145</v>
      </c>
      <c r="D20" s="18">
        <v>1444.22</v>
      </c>
      <c r="E20" s="14">
        <v>484.27170000000001</v>
      </c>
      <c r="F20" s="14">
        <v>152.4649</v>
      </c>
      <c r="G20" s="14">
        <v>155.8374</v>
      </c>
      <c r="H20" s="14">
        <v>105.87739999999999</v>
      </c>
      <c r="I20" s="14">
        <v>199.37870000000001</v>
      </c>
      <c r="J20" s="14">
        <v>135.34870000000001</v>
      </c>
      <c r="K20" s="14">
        <v>117.1228</v>
      </c>
      <c r="L20" s="14">
        <v>93.918400000000005</v>
      </c>
      <c r="M20" s="109">
        <v>1825.05</v>
      </c>
      <c r="N20" s="110">
        <v>635.03279999999995</v>
      </c>
      <c r="O20" s="110">
        <v>191.39859999999999</v>
      </c>
      <c r="P20" s="110">
        <v>173.43969999999999</v>
      </c>
      <c r="Q20" s="14">
        <v>144.042</v>
      </c>
      <c r="R20" s="14">
        <v>256.82600000000002</v>
      </c>
      <c r="S20" s="14">
        <v>163.54220000000001</v>
      </c>
      <c r="T20" s="110">
        <v>150.6524</v>
      </c>
      <c r="U20" s="14">
        <v>110.1163</v>
      </c>
    </row>
    <row r="21" spans="1:21" s="33" customFormat="1" ht="24.95" customHeight="1" x14ac:dyDescent="0.25">
      <c r="A21" s="12" t="s">
        <v>157</v>
      </c>
      <c r="B21" s="21" t="s">
        <v>134</v>
      </c>
      <c r="C21" s="21" t="s">
        <v>145</v>
      </c>
      <c r="D21" s="18">
        <v>8759.8709120999993</v>
      </c>
      <c r="E21" s="14">
        <v>2840.7233151999999</v>
      </c>
      <c r="F21" s="14">
        <v>913.80248549999999</v>
      </c>
      <c r="G21" s="14">
        <v>1026.1934633000001</v>
      </c>
      <c r="H21" s="14">
        <v>394.22117009999999</v>
      </c>
      <c r="I21" s="14">
        <v>1468.0750025</v>
      </c>
      <c r="J21" s="14">
        <v>746.43758730000002</v>
      </c>
      <c r="K21" s="14">
        <v>800.42634629999998</v>
      </c>
      <c r="L21" s="14">
        <v>569.99154190000002</v>
      </c>
      <c r="M21" s="101">
        <v>10239.7127662</v>
      </c>
      <c r="N21" s="102">
        <v>3534.6152864999999</v>
      </c>
      <c r="O21" s="102">
        <v>1053.9670031000001</v>
      </c>
      <c r="P21" s="102">
        <v>1118.8344399</v>
      </c>
      <c r="Q21" s="102">
        <v>443.83747099999999</v>
      </c>
      <c r="R21" s="102">
        <v>1656.1997368</v>
      </c>
      <c r="S21" s="102">
        <v>880.07099530000005</v>
      </c>
      <c r="T21" s="102">
        <v>885.62891609999997</v>
      </c>
      <c r="U21" s="102">
        <v>666.55891750000001</v>
      </c>
    </row>
    <row r="22" spans="1:21" ht="75" customHeight="1" x14ac:dyDescent="0.25">
      <c r="A22" s="21" t="s">
        <v>158</v>
      </c>
      <c r="B22" s="21" t="s">
        <v>134</v>
      </c>
      <c r="C22" s="21" t="s">
        <v>62</v>
      </c>
      <c r="D22" s="17">
        <v>37242.451999999997</v>
      </c>
      <c r="E22" s="14">
        <v>20486.075000000001</v>
      </c>
      <c r="F22" s="14">
        <v>3590.203</v>
      </c>
      <c r="G22" s="14">
        <v>1992.7809999999999</v>
      </c>
      <c r="H22" s="14">
        <v>348.904</v>
      </c>
      <c r="I22" s="14">
        <v>3434.7829999999999</v>
      </c>
      <c r="J22" s="14">
        <v>3269.933</v>
      </c>
      <c r="K22" s="14">
        <v>2264.6419999999998</v>
      </c>
      <c r="L22" s="14">
        <v>1855.13</v>
      </c>
      <c r="M22" s="17">
        <v>33056.743000000002</v>
      </c>
      <c r="N22" s="14">
        <v>17976.996999999999</v>
      </c>
      <c r="O22" s="14">
        <v>3203.5889999999999</v>
      </c>
      <c r="P22" s="14">
        <v>1849.64</v>
      </c>
      <c r="Q22" s="14">
        <v>361.71199999999999</v>
      </c>
      <c r="R22" s="14">
        <v>3203.3989999999999</v>
      </c>
      <c r="S22" s="14">
        <v>2992.7359999999999</v>
      </c>
      <c r="T22" s="14">
        <v>2135.39</v>
      </c>
      <c r="U22" s="14">
        <v>1333.28</v>
      </c>
    </row>
    <row r="23" spans="1:21" ht="50.1" customHeight="1" x14ac:dyDescent="0.25">
      <c r="A23" s="341" t="s">
        <v>1071</v>
      </c>
      <c r="B23" s="341" t="s">
        <v>1072</v>
      </c>
      <c r="C23" s="341" t="s">
        <v>293</v>
      </c>
      <c r="D23" s="428">
        <v>1800</v>
      </c>
      <c r="E23" s="425">
        <v>404</v>
      </c>
      <c r="F23" s="425">
        <v>142</v>
      </c>
      <c r="G23" s="425">
        <v>165</v>
      </c>
      <c r="H23" s="425">
        <v>263</v>
      </c>
      <c r="I23" s="425">
        <v>292</v>
      </c>
      <c r="J23" s="425">
        <v>120</v>
      </c>
      <c r="K23" s="425">
        <v>167</v>
      </c>
      <c r="L23" s="425">
        <v>247</v>
      </c>
      <c r="M23" s="424">
        <v>1826</v>
      </c>
      <c r="N23" s="425">
        <v>436</v>
      </c>
      <c r="O23" s="425">
        <v>152</v>
      </c>
      <c r="P23" s="425">
        <v>180</v>
      </c>
      <c r="Q23" s="425">
        <v>200</v>
      </c>
      <c r="R23" s="425">
        <v>320</v>
      </c>
      <c r="S23" s="425">
        <v>135</v>
      </c>
      <c r="T23" s="425">
        <v>203</v>
      </c>
      <c r="U23" s="425">
        <v>200</v>
      </c>
    </row>
    <row r="24" spans="1:21" ht="50.1" customHeight="1" x14ac:dyDescent="0.25">
      <c r="A24" s="341" t="s">
        <v>1073</v>
      </c>
      <c r="B24" s="341" t="s">
        <v>118</v>
      </c>
      <c r="C24" s="341"/>
      <c r="D24" s="426">
        <f>((1.96^2*0.5^2)/D23)^0.5*100</f>
        <v>2.3098821518760553</v>
      </c>
      <c r="E24" s="427">
        <f t="shared" ref="E24:L24" si="4">((1.96^2*0.5^2)/E23)^0.5*100</f>
        <v>4.8756822320289466</v>
      </c>
      <c r="F24" s="427">
        <f t="shared" si="4"/>
        <v>8.2239773113075518</v>
      </c>
      <c r="G24" s="427">
        <f t="shared" si="4"/>
        <v>7.6292896527829255</v>
      </c>
      <c r="H24" s="427">
        <f t="shared" si="4"/>
        <v>6.0429388765864323</v>
      </c>
      <c r="I24" s="427">
        <f t="shared" si="4"/>
        <v>5.7350162126103967</v>
      </c>
      <c r="J24" s="427">
        <f t="shared" si="4"/>
        <v>8.9461351059177137</v>
      </c>
      <c r="K24" s="427">
        <f t="shared" si="4"/>
        <v>7.5834676788345403</v>
      </c>
      <c r="L24" s="427">
        <f t="shared" si="4"/>
        <v>6.2355906771626213</v>
      </c>
      <c r="M24" s="426">
        <f>((1.96^2*0.5^2)/M23)^0.5*100</f>
        <v>2.293378248284454</v>
      </c>
      <c r="N24" s="427">
        <f t="shared" ref="N24:U24" si="5">((1.96^2*0.5^2)/N23)^0.5*100</f>
        <v>4.6933487975836412</v>
      </c>
      <c r="O24" s="427">
        <f t="shared" si="5"/>
        <v>7.9488496354073641</v>
      </c>
      <c r="P24" s="427">
        <f t="shared" si="5"/>
        <v>7.3044887264993124</v>
      </c>
      <c r="Q24" s="427">
        <f t="shared" si="5"/>
        <v>6.9296464556281663</v>
      </c>
      <c r="R24" s="427">
        <f t="shared" si="5"/>
        <v>5.4783665448744845</v>
      </c>
      <c r="S24" s="427">
        <f t="shared" si="5"/>
        <v>8.4344970650739306</v>
      </c>
      <c r="T24" s="427">
        <f t="shared" si="5"/>
        <v>6.8782515821672456</v>
      </c>
      <c r="U24" s="427">
        <f t="shared" si="5"/>
        <v>6.9296464556281663</v>
      </c>
    </row>
    <row r="25" spans="1:21" ht="50.1" customHeight="1" x14ac:dyDescent="0.25">
      <c r="A25" s="341" t="s">
        <v>1074</v>
      </c>
      <c r="B25" s="341" t="s">
        <v>151</v>
      </c>
      <c r="C25" s="341" t="s">
        <v>293</v>
      </c>
      <c r="D25" s="428">
        <v>1800</v>
      </c>
      <c r="E25" s="341">
        <v>404</v>
      </c>
      <c r="F25" s="341">
        <v>142</v>
      </c>
      <c r="G25" s="341">
        <v>165</v>
      </c>
      <c r="H25" s="341">
        <v>263</v>
      </c>
      <c r="I25" s="341">
        <v>292</v>
      </c>
      <c r="J25" s="341">
        <v>120</v>
      </c>
      <c r="K25" s="341">
        <v>167</v>
      </c>
      <c r="L25" s="341">
        <v>247</v>
      </c>
      <c r="M25" s="424">
        <v>1828</v>
      </c>
      <c r="N25" s="425">
        <v>433</v>
      </c>
      <c r="O25" s="425">
        <v>154</v>
      </c>
      <c r="P25" s="425">
        <v>179</v>
      </c>
      <c r="Q25" s="425">
        <v>201</v>
      </c>
      <c r="R25" s="425">
        <v>322</v>
      </c>
      <c r="S25" s="425">
        <v>135</v>
      </c>
      <c r="T25" s="425">
        <v>203</v>
      </c>
      <c r="U25" s="425">
        <v>201</v>
      </c>
    </row>
    <row r="26" spans="1:21" ht="50.1" customHeight="1" x14ac:dyDescent="0.25">
      <c r="A26" s="341" t="s">
        <v>1073</v>
      </c>
      <c r="B26" s="341" t="s">
        <v>118</v>
      </c>
      <c r="C26" s="392"/>
      <c r="D26" s="426">
        <f>((1.96^2*0.5^2)/D25)^0.5*100</f>
        <v>2.3098821518760553</v>
      </c>
      <c r="E26" s="427">
        <f t="shared" ref="E26" si="6">((1.96^2*0.5^2)/E25)^0.5*100</f>
        <v>4.8756822320289466</v>
      </c>
      <c r="F26" s="427">
        <f t="shared" ref="F26" si="7">((1.96^2*0.5^2)/F25)^0.5*100</f>
        <v>8.2239773113075518</v>
      </c>
      <c r="G26" s="427">
        <f t="shared" ref="G26" si="8">((1.96^2*0.5^2)/G25)^0.5*100</f>
        <v>7.6292896527829255</v>
      </c>
      <c r="H26" s="427">
        <f t="shared" ref="H26" si="9">((1.96^2*0.5^2)/H25)^0.5*100</f>
        <v>6.0429388765864323</v>
      </c>
      <c r="I26" s="427">
        <f t="shared" ref="I26" si="10">((1.96^2*0.5^2)/I25)^0.5*100</f>
        <v>5.7350162126103967</v>
      </c>
      <c r="J26" s="427">
        <f t="shared" ref="J26" si="11">((1.96^2*0.5^2)/J25)^0.5*100</f>
        <v>8.9461351059177137</v>
      </c>
      <c r="K26" s="427">
        <f t="shared" ref="K26" si="12">((1.96^2*0.5^2)/K25)^0.5*100</f>
        <v>7.5834676788345403</v>
      </c>
      <c r="L26" s="427">
        <f t="shared" ref="L26" si="13">((1.96^2*0.5^2)/L25)^0.5*100</f>
        <v>6.2355906771626213</v>
      </c>
      <c r="M26" s="426">
        <f>((1.96^2*0.5^2)/M25)^0.5*100</f>
        <v>2.2921233216524408</v>
      </c>
      <c r="N26" s="427">
        <f t="shared" ref="N26:U26" si="14">((1.96^2*0.5^2)/N25)^0.5*100</f>
        <v>4.7095794470556847</v>
      </c>
      <c r="O26" s="427">
        <f t="shared" si="14"/>
        <v>7.8970650474487272</v>
      </c>
      <c r="P26" s="427">
        <f t="shared" si="14"/>
        <v>7.3248639089689718</v>
      </c>
      <c r="Q26" s="427">
        <f t="shared" si="14"/>
        <v>6.9123870354142625</v>
      </c>
      <c r="R26" s="427">
        <f t="shared" si="14"/>
        <v>5.4613264832384569</v>
      </c>
      <c r="S26" s="427">
        <f t="shared" si="14"/>
        <v>8.4344970650739306</v>
      </c>
      <c r="T26" s="427">
        <f t="shared" si="14"/>
        <v>6.8782515821672456</v>
      </c>
      <c r="U26" s="427">
        <f t="shared" si="14"/>
        <v>6.9123870354142625</v>
      </c>
    </row>
    <row r="27" spans="1:21" ht="50.1" customHeight="1" x14ac:dyDescent="0.25">
      <c r="A27" s="341" t="s">
        <v>1075</v>
      </c>
      <c r="B27" s="341" t="s">
        <v>133</v>
      </c>
      <c r="C27" s="341" t="s">
        <v>293</v>
      </c>
      <c r="D27" s="428">
        <v>1000</v>
      </c>
      <c r="E27" s="341">
        <v>374</v>
      </c>
      <c r="F27" s="341">
        <v>78</v>
      </c>
      <c r="G27" s="341">
        <v>164</v>
      </c>
      <c r="H27" s="341">
        <v>36</v>
      </c>
      <c r="I27" s="341">
        <v>194</v>
      </c>
      <c r="J27" s="341">
        <v>43</v>
      </c>
      <c r="K27" s="341">
        <v>69</v>
      </c>
      <c r="L27" s="341">
        <v>42</v>
      </c>
      <c r="M27" s="428">
        <v>1062</v>
      </c>
      <c r="N27" s="341">
        <v>336</v>
      </c>
      <c r="O27" s="341">
        <v>123</v>
      </c>
      <c r="P27" s="341">
        <v>128</v>
      </c>
      <c r="Q27" s="341">
        <v>42</v>
      </c>
      <c r="R27" s="341">
        <v>167</v>
      </c>
      <c r="S27" s="341">
        <v>93</v>
      </c>
      <c r="T27" s="341">
        <v>121</v>
      </c>
      <c r="U27" s="341">
        <v>52</v>
      </c>
    </row>
    <row r="28" spans="1:21" ht="75" customHeight="1" x14ac:dyDescent="0.25">
      <c r="A28" s="341" t="s">
        <v>1076</v>
      </c>
      <c r="B28" s="341" t="s">
        <v>118</v>
      </c>
      <c r="C28" s="392"/>
      <c r="D28" s="342">
        <f>((1.96^2*0.5^2)/D27)^0.5*100</f>
        <v>3.0990321069650117</v>
      </c>
      <c r="E28" s="429">
        <f t="shared" ref="E28:L28" si="15">((1.96^2*0.5^2)/E27)^0.5*100</f>
        <v>5.0674593619511876</v>
      </c>
      <c r="F28" s="429">
        <f t="shared" si="15"/>
        <v>11.096314934617038</v>
      </c>
      <c r="G28" s="429">
        <f t="shared" si="15"/>
        <v>7.6525143325416964</v>
      </c>
      <c r="H28" s="429">
        <f t="shared" si="15"/>
        <v>16.333333333333332</v>
      </c>
      <c r="I28" s="429">
        <f t="shared" si="15"/>
        <v>7.0359899544538331</v>
      </c>
      <c r="J28" s="429">
        <f t="shared" si="15"/>
        <v>14.944859892595257</v>
      </c>
      <c r="K28" s="429">
        <f t="shared" si="15"/>
        <v>11.79781360240538</v>
      </c>
      <c r="L28" s="429">
        <f t="shared" si="15"/>
        <v>15.121728296285006</v>
      </c>
      <c r="M28" s="342">
        <f>((1.96^2*0.5^2)/M27)^0.5*100</f>
        <v>3.0072104184678561</v>
      </c>
      <c r="N28" s="429">
        <f t="shared" ref="N28:U28" si="16">((1.96^2*0.5^2)/N27)^0.5*100</f>
        <v>5.346338310781813</v>
      </c>
      <c r="O28" s="429">
        <f t="shared" si="16"/>
        <v>8.8363624197408353</v>
      </c>
      <c r="P28" s="429">
        <f t="shared" si="16"/>
        <v>8.6620580695352078</v>
      </c>
      <c r="Q28" s="429">
        <f t="shared" si="16"/>
        <v>15.121728296285006</v>
      </c>
      <c r="R28" s="429">
        <f t="shared" si="16"/>
        <v>7.5834676788345403</v>
      </c>
      <c r="S28" s="429">
        <f t="shared" si="16"/>
        <v>10.162126608358166</v>
      </c>
      <c r="T28" s="429">
        <f t="shared" si="16"/>
        <v>8.9090909090909083</v>
      </c>
      <c r="U28" s="429">
        <f t="shared" si="16"/>
        <v>13.590154807518113</v>
      </c>
    </row>
  </sheetData>
  <mergeCells count="3">
    <mergeCell ref="A1:U1"/>
    <mergeCell ref="M2:U2"/>
    <mergeCell ref="D2:L2"/>
  </mergeCells>
  <pageMargins left="0.25" right="0.25" top="0.75" bottom="0.75" header="0.3" footer="0.3"/>
  <pageSetup paperSize="9" scale="21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Примечания</vt:lpstr>
      <vt:lpstr>1 раздел</vt:lpstr>
      <vt:lpstr>2 раздел</vt:lpstr>
      <vt:lpstr>3 раздел</vt:lpstr>
      <vt:lpstr>4 раздел</vt:lpstr>
      <vt:lpstr>Кредиты в 2020 и меры поддержки</vt:lpstr>
      <vt:lpstr>Справочно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2021-06-30T14:08:56Z</cp:lastPrinted>
  <dcterms:created xsi:type="dcterms:W3CDTF">2018-04-20T06:44:18Z</dcterms:created>
  <dcterms:modified xsi:type="dcterms:W3CDTF">2021-07-12T10:07:26Z</dcterms:modified>
</cp:coreProperties>
</file>