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defaultThemeVersion="123820"/>
  <bookViews>
    <workbookView xWindow="0" yWindow="0" windowWidth="28800" windowHeight="12330"/>
  </bookViews>
  <sheets>
    <sheet name="Ключи" sheetId="1" r:id="rId1"/>
    <sheet name="Изменение стоимости июнь 2021" sheetId="2" r:id="rId2"/>
    <sheet name="Активы" sheetId="3" r:id="rId3"/>
    <sheet name="Методология" sheetId="4" r:id="rId4"/>
  </sheets>
  <externalReferences>
    <externalReference r:id="rId5"/>
    <externalReference r:id="rId6"/>
  </externalReferences>
  <calcPr calcId="144525"/>
  <webPublishing codePage="1252"/>
</workbook>
</file>

<file path=xl/calcChain.xml><?xml version="1.0" encoding="utf-8"?>
<calcChain xmlns="http://schemas.openxmlformats.org/spreadsheetml/2006/main">
  <c r="H114" i="1" l="1"/>
  <c r="H113" i="1"/>
  <c r="H111" i="1"/>
  <c r="H110" i="1"/>
  <c r="H107" i="1"/>
  <c r="H101" i="1"/>
  <c r="H99" i="1"/>
  <c r="H90" i="1"/>
  <c r="H136" i="1" l="1"/>
  <c r="H148" i="1"/>
  <c r="H116" i="1" s="1"/>
  <c r="I53" i="1" l="1"/>
  <c r="J53" i="1"/>
  <c r="I54" i="1"/>
  <c r="J54" i="1"/>
  <c r="I55" i="1"/>
  <c r="J55" i="1"/>
  <c r="I56" i="1"/>
  <c r="J56" i="1"/>
  <c r="I57" i="1"/>
  <c r="J57" i="1"/>
  <c r="I59" i="1"/>
  <c r="J59" i="1"/>
  <c r="I60" i="1"/>
  <c r="J60" i="1"/>
  <c r="I61" i="1"/>
  <c r="J61" i="1"/>
  <c r="I62" i="1"/>
  <c r="J62" i="1"/>
  <c r="I63" i="1"/>
  <c r="J63" i="1"/>
  <c r="I64" i="1"/>
  <c r="J64" i="1"/>
  <c r="I66" i="1"/>
  <c r="J66" i="1"/>
  <c r="I68" i="1"/>
  <c r="J68" i="1"/>
  <c r="I70" i="1"/>
  <c r="J70" i="1"/>
  <c r="I72" i="1"/>
  <c r="J72" i="1"/>
  <c r="I74" i="1"/>
  <c r="J74" i="1"/>
  <c r="I76" i="1"/>
  <c r="J76" i="1"/>
  <c r="I77" i="1"/>
  <c r="J77" i="1"/>
  <c r="I80" i="1"/>
  <c r="J80" i="1"/>
  <c r="I83" i="1"/>
  <c r="J83" i="1"/>
  <c r="I84" i="1"/>
  <c r="J84" i="1"/>
  <c r="H103" i="1"/>
  <c r="H104" i="1"/>
  <c r="I104" i="1" s="1"/>
  <c r="H105" i="1"/>
  <c r="I116" i="1"/>
  <c r="J116" i="1"/>
  <c r="H134" i="1"/>
  <c r="H102" i="1" s="1"/>
  <c r="I136" i="1"/>
  <c r="J136" i="1"/>
  <c r="H147" i="1"/>
  <c r="I147" i="1" s="1"/>
  <c r="I148" i="1"/>
  <c r="J148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02" i="1" l="1"/>
  <c r="J102" i="1"/>
  <c r="J134" i="1"/>
  <c r="I134" i="1"/>
  <c r="H115" i="1"/>
  <c r="J147" i="1"/>
  <c r="J104" i="1"/>
  <c r="I66" i="3"/>
  <c r="I67" i="3"/>
  <c r="I68" i="3"/>
  <c r="I69" i="3"/>
  <c r="I70" i="3"/>
  <c r="I71" i="3"/>
  <c r="I72" i="3"/>
  <c r="I115" i="1" l="1"/>
  <c r="J115" i="1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H126" i="1" l="1"/>
  <c r="H94" i="1" s="1"/>
  <c r="H140" i="1" l="1"/>
  <c r="H108" i="1" s="1"/>
  <c r="H141" i="1"/>
  <c r="H109" i="1" s="1"/>
  <c r="H144" i="1"/>
  <c r="H112" i="1" s="1"/>
  <c r="H138" i="1"/>
  <c r="H106" i="1" s="1"/>
  <c r="H129" i="1"/>
  <c r="H97" i="1" s="1"/>
  <c r="H124" i="1"/>
  <c r="H92" i="1" s="1"/>
  <c r="H132" i="1"/>
  <c r="H100" i="1" s="1"/>
  <c r="H125" i="1"/>
  <c r="H93" i="1" s="1"/>
  <c r="H128" i="1"/>
  <c r="H96" i="1" s="1"/>
  <c r="H127" i="1"/>
  <c r="H95" i="1" s="1"/>
  <c r="H121" i="1"/>
  <c r="H89" i="1" s="1"/>
  <c r="H130" i="1"/>
  <c r="H98" i="1" s="1"/>
  <c r="H119" i="1"/>
  <c r="H87" i="1" s="1"/>
  <c r="H118" i="1"/>
  <c r="H123" i="1"/>
  <c r="H91" i="1" s="1"/>
  <c r="H86" i="1" l="1"/>
  <c r="H117" i="1"/>
  <c r="H85" i="1" l="1"/>
  <c r="I117" i="1"/>
  <c r="J117" i="1"/>
  <c r="I85" i="1" l="1"/>
  <c r="J85" i="1"/>
</calcChain>
</file>

<file path=xl/sharedStrings.xml><?xml version="1.0" encoding="utf-8"?>
<sst xmlns="http://schemas.openxmlformats.org/spreadsheetml/2006/main" count="909" uniqueCount="214">
  <si>
    <t>№</t>
  </si>
  <si>
    <t>Наименование показателя</t>
  </si>
  <si>
    <t>Единица
измерения</t>
  </si>
  <si>
    <t>30.06.2020</t>
  </si>
  <si>
    <t>Изменение
за год, %</t>
  </si>
  <si>
    <t>Изменение
за квартал, %</t>
  </si>
  <si>
    <t>Количество ПИФов зарегистрированных, не исключенных из реестра паевых инвестиционных фондов</t>
  </si>
  <si>
    <t>ед.</t>
  </si>
  <si>
    <t xml:space="preserve">     Закрытые ПИФ</t>
  </si>
  <si>
    <t xml:space="preserve">     Открытые ПИФ</t>
  </si>
  <si>
    <t xml:space="preserve">     Интервальные ПИФ</t>
  </si>
  <si>
    <t xml:space="preserve">     Биржевые ПИФ</t>
  </si>
  <si>
    <t>Количество специализированных депозитариев, контролирующих ПИФ (согласно сданной отчетности)</t>
  </si>
  <si>
    <t>Количество управляющих компаний, осуществляющих Д.У. ПИФ (согласно сданной отчетности)</t>
  </si>
  <si>
    <t>Количество владельцев акций (паев) (согласно сданной отчетности)</t>
  </si>
  <si>
    <t>тыс.ед.</t>
  </si>
  <si>
    <t>Количество ПИФов для квалифицированных инвесторов, завершивших формирование (в том числе в стадии прекращения):</t>
  </si>
  <si>
    <t>Концентрация</t>
  </si>
  <si>
    <t>X</t>
  </si>
  <si>
    <t xml:space="preserve">     количество ПИФ, составляющих  80 % активов</t>
  </si>
  <si>
    <t xml:space="preserve">     доля ПИФ, составляющих 80 % активов</t>
  </si>
  <si>
    <t>%</t>
  </si>
  <si>
    <t xml:space="preserve">     количество УК совместно контролирующих  80 % активов</t>
  </si>
  <si>
    <t xml:space="preserve">     количество спецдепозитариев совместно контролирующих  80 % активов</t>
  </si>
  <si>
    <t xml:space="preserve">     top-20 ПИФ по СЧА</t>
  </si>
  <si>
    <t xml:space="preserve">     top-20 ПИФ по количеству участников - физических лиц</t>
  </si>
  <si>
    <t xml:space="preserve">     top-20 УК по СЧА</t>
  </si>
  <si>
    <t xml:space="preserve">     top-100 ПИФ по СЧА</t>
  </si>
  <si>
    <t xml:space="preserve">     top-100 ПИФ по количеству участников - физических лиц</t>
  </si>
  <si>
    <t xml:space="preserve">     top-100 УК по СЧА</t>
  </si>
  <si>
    <t>Активы</t>
  </si>
  <si>
    <t>млн руб.</t>
  </si>
  <si>
    <t>Отношение активов к ВВП</t>
  </si>
  <si>
    <t>Стоимость чистых активов - СЧА</t>
  </si>
  <si>
    <t>СЧА ПИФ для квалифицированных инвесторов</t>
  </si>
  <si>
    <t>Обязательства по основному виду деятельности</t>
  </si>
  <si>
    <t>Количество действующих АИФ</t>
  </si>
  <si>
    <t>шт.</t>
  </si>
  <si>
    <t>СЧА АИФ</t>
  </si>
  <si>
    <t>Активы, в том числе</t>
  </si>
  <si>
    <t>Денежные средства в том числе</t>
  </si>
  <si>
    <t>на текущих счетах</t>
  </si>
  <si>
    <t>на депозитах</t>
  </si>
  <si>
    <t>Акции российских эмитентов (обыкновенные + привилегированные)</t>
  </si>
  <si>
    <t>Облигации российских эмитентов</t>
  </si>
  <si>
    <t>Государственные ценные бумаги</t>
  </si>
  <si>
    <t>Ценные бумаги субъектов РФ</t>
  </si>
  <si>
    <t>Муниципальные ценные бумаги</t>
  </si>
  <si>
    <t>Иностранные ценные бумаги</t>
  </si>
  <si>
    <t>Инвестиционные паи ПИФ</t>
  </si>
  <si>
    <t>Вклады в уставные (складочные) капиталы российских организаций</t>
  </si>
  <si>
    <t>Векселя других организаций</t>
  </si>
  <si>
    <t>Недвижимость, ипотечные ценные бумаги и закладные</t>
  </si>
  <si>
    <t>недвижимость</t>
  </si>
  <si>
    <t>ипотечные ценные бумаги и закладные</t>
  </si>
  <si>
    <t>Прочие активы</t>
  </si>
  <si>
    <t>Стоимость чистых активов (СЧА), том числе</t>
  </si>
  <si>
    <t xml:space="preserve">    Закрытые ПИФ, том числе</t>
  </si>
  <si>
    <t xml:space="preserve">          акций</t>
  </si>
  <si>
    <t xml:space="preserve">          денежного рынка</t>
  </si>
  <si>
    <t xml:space="preserve">          долгосрочных прямых инвестиций</t>
  </si>
  <si>
    <t xml:space="preserve">          ипотечный</t>
  </si>
  <si>
    <t xml:space="preserve">          комбинированный</t>
  </si>
  <si>
    <t xml:space="preserve">          кредитный</t>
  </si>
  <si>
    <t xml:space="preserve">          недвижимости</t>
  </si>
  <si>
    <t xml:space="preserve">          особо рисковых (венчурных) инвестиций</t>
  </si>
  <si>
    <t xml:space="preserve">          прямых инвестиций</t>
  </si>
  <si>
    <t xml:space="preserve">          рентный</t>
  </si>
  <si>
    <t xml:space="preserve">          рыночных финансовых инструментов</t>
  </si>
  <si>
    <t xml:space="preserve">          смешанных инвестиций</t>
  </si>
  <si>
    <t xml:space="preserve">          товарного рынка</t>
  </si>
  <si>
    <t xml:space="preserve">          финансовых инструментов</t>
  </si>
  <si>
    <t xml:space="preserve">          хедж-фонд</t>
  </si>
  <si>
    <t xml:space="preserve">     Открытые ПИФ, том числе</t>
  </si>
  <si>
    <t xml:space="preserve">      Интервальные ПИФ, том числе</t>
  </si>
  <si>
    <t xml:space="preserve">          фонд финансовых инструментов</t>
  </si>
  <si>
    <t xml:space="preserve">          фонд фондов</t>
  </si>
  <si>
    <t xml:space="preserve">       Биржевые ПИФ, том числе</t>
  </si>
  <si>
    <t xml:space="preserve">    Закрытые ПИФ</t>
  </si>
  <si>
    <t xml:space="preserve">        акций</t>
  </si>
  <si>
    <t xml:space="preserve">        денежного рынка</t>
  </si>
  <si>
    <t xml:space="preserve">        долгосрочных прямых инвестиций</t>
  </si>
  <si>
    <t xml:space="preserve">        ипотечный</t>
  </si>
  <si>
    <t xml:space="preserve">        комбинированный</t>
  </si>
  <si>
    <t xml:space="preserve">        кредитный</t>
  </si>
  <si>
    <t xml:space="preserve">        недвижимости</t>
  </si>
  <si>
    <t xml:space="preserve">        особо рисковых (венчурных) инвестиций </t>
  </si>
  <si>
    <t xml:space="preserve">        прямых инвестиций</t>
  </si>
  <si>
    <t xml:space="preserve">        рентный</t>
  </si>
  <si>
    <t xml:space="preserve">        рыночных финансовых инструментов</t>
  </si>
  <si>
    <t xml:space="preserve">        смешанных инвестиций</t>
  </si>
  <si>
    <t xml:space="preserve">        товарного рынка</t>
  </si>
  <si>
    <t xml:space="preserve">        финансовых инструментов</t>
  </si>
  <si>
    <t xml:space="preserve">        хедж-фонд</t>
  </si>
  <si>
    <t xml:space="preserve">    Открытые ПИФ</t>
  </si>
  <si>
    <t xml:space="preserve">    Интервальные ПИФ</t>
  </si>
  <si>
    <t xml:space="preserve">        фонд финансовых инструментов</t>
  </si>
  <si>
    <t xml:space="preserve">        фонд фондов</t>
  </si>
  <si>
    <t xml:space="preserve">    Биржевые ПИФ, том числе</t>
  </si>
  <si>
    <t>Средневзвешенная доходность (изменение стоимости пая) за прошедший квартал</t>
  </si>
  <si>
    <t>Выдача и погашение ивестиционных паев ПИФ с начала года*</t>
  </si>
  <si>
    <t>млрд руб.</t>
  </si>
  <si>
    <t>Объем выдачи ЗПИФ с начала года</t>
  </si>
  <si>
    <t>Объем погашения ЗПИФ с начала года</t>
  </si>
  <si>
    <t>Объем выдачи ОПИФ с начала года</t>
  </si>
  <si>
    <t>Объем погашения ОПИФ с начала года</t>
  </si>
  <si>
    <t>Объем выдачи ИПИФ с начала года</t>
  </si>
  <si>
    <t>Объем погашения ИПИФ с начала года</t>
  </si>
  <si>
    <t xml:space="preserve">    Биржевые ПИФ</t>
  </si>
  <si>
    <t>Объем выдачи БПИФ с начала года</t>
  </si>
  <si>
    <t>Объем погашения БПИФ с начала года</t>
  </si>
  <si>
    <t>Выдача и погашение ивестиционных паев ПИФ за квартал</t>
  </si>
  <si>
    <t>Объем выдачи ЗПИФ за квартал</t>
  </si>
  <si>
    <t>Объем погашения ЗПИФ за квартал</t>
  </si>
  <si>
    <t>Объем выдачи ОПИФ за квартал</t>
  </si>
  <si>
    <t>Объем погашения ОПИФ за квартал</t>
  </si>
  <si>
    <t>Объем выдачи ИПИФ за квартал</t>
  </si>
  <si>
    <t>Объем погашения ИПИФ за квартал</t>
  </si>
  <si>
    <t>Объем выдачи БПИФ за квартал</t>
  </si>
  <si>
    <t>Объем погашения БПИФ за квартал</t>
  </si>
  <si>
    <t>Единица измерения</t>
  </si>
  <si>
    <t>Изменение за квартал, %</t>
  </si>
  <si>
    <t>(отчетный квартал)</t>
  </si>
  <si>
    <t>Активы ЗПИФов, в том числе</t>
  </si>
  <si>
    <t>млн. руб.</t>
  </si>
  <si>
    <t xml:space="preserve">     Денежные средства в том числе</t>
  </si>
  <si>
    <t xml:space="preserve">               на текущих счетах</t>
  </si>
  <si>
    <t xml:space="preserve">               на депозитах</t>
  </si>
  <si>
    <t xml:space="preserve">     Акции российских эмитентов (обыкновенные + привилегированные)</t>
  </si>
  <si>
    <t xml:space="preserve">     Облигации российских эмитентов</t>
  </si>
  <si>
    <t xml:space="preserve">     Государственные ценные бумаги</t>
  </si>
  <si>
    <t xml:space="preserve">     Ценные бумаги субъектов РФ</t>
  </si>
  <si>
    <t xml:space="preserve">     Муниципальные ценные бумаги</t>
  </si>
  <si>
    <t xml:space="preserve">     Иностранные ценные бумаги</t>
  </si>
  <si>
    <t xml:space="preserve">     Инвестиционные паи ПИФ</t>
  </si>
  <si>
    <t xml:space="preserve">     Вклады в уставные (складочные) капиталы российских организаций</t>
  </si>
  <si>
    <t xml:space="preserve">     Векселя других организаций</t>
  </si>
  <si>
    <t xml:space="preserve">     Недвижимость, ипотечные ценные бумаги и закладные, в том числе</t>
  </si>
  <si>
    <t xml:space="preserve">            недвижимость</t>
  </si>
  <si>
    <t xml:space="preserve">            ипотечные ценные бумаги и закладные</t>
  </si>
  <si>
    <t xml:space="preserve">     Прочие активы</t>
  </si>
  <si>
    <t>Активы ИПИФов, в том числе</t>
  </si>
  <si>
    <t>Активы ОПИФов, в том числе</t>
  </si>
  <si>
    <t>Активы БПИФов, в том числе</t>
  </si>
  <si>
    <t xml:space="preserve">Отчетный период: </t>
  </si>
  <si>
    <t xml:space="preserve">Дата формирования отчета: </t>
  </si>
  <si>
    <t>Тип/
Категория
фонда</t>
  </si>
  <si>
    <t>Прирост "+"
(уменьшение "-")
стоимости имущества в
результате сделок с
имуществом - всего</t>
  </si>
  <si>
    <t>Прирост "+"
(уменьшение "-")
стоимости имущества в
 результате изменения
 справедливой стоимости имущества -
 всего</t>
  </si>
  <si>
    <t>Доход по имуществу,
принадлежащему
акционерному
инвестиционному фонду 
(составляющему паевой 
инвестиционный фонд), -
всего</t>
  </si>
  <si>
    <t>Оплата по договорам, в
том числе по договорам 
аренды, права из 
которых составляют 
имущество фонда</t>
  </si>
  <si>
    <t>Сумма начисленных 
вознаграждений управляющей 
компании, специализированному 
депозитарию, лицу, 
осуществляющему ведение 
реестра, аудиторской организации, 
оценщику и бирже - всего</t>
  </si>
  <si>
    <t>Сумма начисленных расходов, 
связанных с управлением 
акционерным инвестиционным 
фондом или доверительным 
управлением паевым 
инвестиционным фондом</t>
  </si>
  <si>
    <t>Сумма начисленных 
дивидендов по акциям 
акционерного 
инвестиционного фонда 
(дохода по 
инвестиционным паям 
паевого 
инвестиционного 
фонда)</t>
  </si>
  <si>
    <t>Прочие 
доходы</t>
  </si>
  <si>
    <t>Прочие 
расходы</t>
  </si>
  <si>
    <t>Прирост "+" 
имущества в 
результате 
размещения акций 
акционерного 
инвестиционного 
фонда (выдачи 
инвестиционных паев 
паевого 
инвестиционного 
фонда)</t>
  </si>
  <si>
    <t>Уменьшение "-" 
имущества в результате 
выкупа или 
приобретения акций 
акционерного 
инвестиционного фонда 
(погашения 
инвестиционных паев 
паевого 
инвестиционного фонда)</t>
  </si>
  <si>
    <t>Прирост "+" 
имущества в 
результате обмена 
инвестиционных паев 
других паевых 
инвестиционных 
фондов на 
инвестиционные паи 
данного паевого 
инвестиционного 
фонда</t>
  </si>
  <si>
    <t>Уменьшение "-" имущества в 
результате обмена 
инвестиционных паев данного 
паевого инвестиционного фонда 
на инвестиционные паи других 
паевых инвестиционных фондов</t>
  </si>
  <si>
    <t xml:space="preserve">Итого: прирост "+" или 
уменьшение "-" стоимости 
имущества </t>
  </si>
  <si>
    <t xml:space="preserve">Биржевой </t>
  </si>
  <si>
    <t xml:space="preserve">Фонд рыночных финансовых инструментов </t>
  </si>
  <si>
    <t xml:space="preserve">Закрытый </t>
  </si>
  <si>
    <t xml:space="preserve">Акций </t>
  </si>
  <si>
    <t xml:space="preserve">Денежного рынка </t>
  </si>
  <si>
    <t xml:space="preserve">Долгосрочных прямых инвестиций </t>
  </si>
  <si>
    <t xml:space="preserve">Ипотечный </t>
  </si>
  <si>
    <t xml:space="preserve">Комбинированный фонд </t>
  </si>
  <si>
    <t xml:space="preserve">Кредитный </t>
  </si>
  <si>
    <t xml:space="preserve">Недвижимости </t>
  </si>
  <si>
    <t xml:space="preserve">Особо рисковых (венчурных) инвестиций </t>
  </si>
  <si>
    <t xml:space="preserve">Прямых инвестиций </t>
  </si>
  <si>
    <t xml:space="preserve">Рентный </t>
  </si>
  <si>
    <t xml:space="preserve">Смешанных инвестиций </t>
  </si>
  <si>
    <t xml:space="preserve">Фонд финансовых инструментов </t>
  </si>
  <si>
    <t xml:space="preserve">Хедж </t>
  </si>
  <si>
    <t xml:space="preserve">Интервальный </t>
  </si>
  <si>
    <t xml:space="preserve">Товарного рынка </t>
  </si>
  <si>
    <t xml:space="preserve">Фондов </t>
  </si>
  <si>
    <t xml:space="preserve">Открытый </t>
  </si>
  <si>
    <t xml:space="preserve"> Структура активов по типам фондов</t>
  </si>
  <si>
    <t>Общие положения</t>
  </si>
  <si>
    <t>В таблице 1 раздела «Ключевые показатели паевых инвестиционных фондов и акционерных инвестиционных фондов» представлены пока­затели, характеризующие деятельность акционерных инвестиционных фондов и паевых инвестиционных фондов, с разбивкой по типам и категориям ПИФов: количество ПИФов и АИФов, количество управляющих компаний и специализированных депозитариев, количество владельцев паев ПИФов, активы ПИФов (в том числе с разбивкой по видам активов), стоимость чистых активов ПИФов (в том числе с разбивкой по типам и категориям ПИФов), стоимость чистых активов АИФов, общая величина обязательств, средневзвешенная доходность ПИФов с разбивкой по типам и категориям ПИФов с начала года и за квартал, выдача и погашение инвестиционных паев ПИФов за период с начала года и за квартал с разбивкой по типам ПИФов. В таблице 2 раздела «Ключевые показатели паевых инвестиционных фондов и акционерных инвестиционных фондов» приведены сведения о приросте (об уменьшении) стоимости имущества, составляющего паевой инвестиционный фонд, в разбивке по типам и категориям. В таблице 3 раздела «Ключевые показатели паевых инвестиционных фондов и акционерных инвестиционных фондов» представлены данные по видам активов ПИФов в целом и по отдельным типам.</t>
  </si>
  <si>
    <t>Показатели в перечисленных выше таблицах формируются на основе агрегированных данных в соответствии с Указанием Банка России от 24.03.2017 № 4323‑У «О формах, порядке и сроках составления и представления в Банк России отчетов акционерными инвестиционными фондами, управляющими компаниями инвестиционных фондов, паевых инвестиционных фондов и негосударственных пенсионных фондов», а также в соответствии с Указанием Банка России от 08.02.2018 № 4715‑У «О формах, порядке и сроках составления и представления в Банк России отчетов акционерными инвестиционными фондами, управляющими компаниями инвестиционных фондов, паевых инвестиционных фондов и негосударственных пенсионных фондов» за соответствующие периоды.</t>
  </si>
  <si>
    <t>Характеристика отдельных показателей</t>
  </si>
  <si>
    <t>Количество ПИФов зарегистрированных, не исключенных из реестра паевых инвестиционных фондов, – количество всех ПИФов, прошедших регистрацию, в том числе ПИФов, находящихся на стадии прекращения.</t>
  </si>
  <si>
    <t>Стоимость чистых активов ПИФов (АИФов) определяется как разность между стоимостью активов ПИФов (АИФов) и величиной обязательств, подлежащих исполнению за счет указанных активов.</t>
  </si>
  <si>
    <t>Обязательства по основному виду деятельности для ПИФов представляют собой сумму кредиторской задолженности, резерв на выплату вознаграждения управляющей компании, специализированному депозитарию, лицу, осуществляющему ведение реестра, аудиторской организации, оценщику и бирже.</t>
  </si>
  <si>
    <t>Средневзвешенная по стоимости чистых активов доходность всех ПИФов, а также отдельных типов и категорий ПИФов рассчитывается как средневзвешенное по стоимости чистых активов помесячное изменение расчетной стоимости пая с учетом дохода по инвестиционным паям за период с начала года и за квартал. Доходность отдельных ПИФов, приведенная в тексте, представляет собой изменение расчетной стоимости пая за рассматриваемый период. Перерасчет данных таблицы 1 в проценты годовых осуществляется посредством возведения средневзвешенной доходности за квартал в четвертую степень.</t>
  </si>
  <si>
    <t>Выдача и погашение инвестиционных паев ПИФов представляет собой сумму показателей выдачи инвестиционных паев ПИФов и сумму показателей погашения инвестиционных паев ПИФов. Изменение стоимости имущества ПИФов за квартал формируется посредством суммирования изменений стоимости имущества за три месяца отчетного периода в соответствии с формой ОКУД 0420503. Изменение стоимости имущества ПИФов может не совпадать с приростом СЧА между двумя отчетными датами, поскольку СЧА фиксируется в обзоре по состоянию на отчетную дату в соответствии с формой ОКУД 0420502.</t>
  </si>
  <si>
    <t>*Неполные данные за 1 квартал 2020 года связаны с задержками сдачи отчетности отдельными участниками рынка в связи с действовавшим режимом ограничений</t>
  </si>
  <si>
    <t>Средневзвешенная доходность (изменение стоимости пая) с начала года</t>
  </si>
  <si>
    <t>2.10 Изменение стоимости имущества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</si>
  <si>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</si>
  <si>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</si>
  <si>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</si>
  <si>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</si>
  <si>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</si>
  <si>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</si>
  <si>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</si>
  <si>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</si>
  <si>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</si>
  <si>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</si>
  <si>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</si>
  <si>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</si>
  <si>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</si>
  <si>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</si>
  <si>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</si>
  <si>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</si>
  <si>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Июнь 2021 года</t>
  </si>
  <si>
    <t xml:space="preserve"> </t>
  </si>
  <si>
    <t>Отчетный период: 2-й квартал 2021 года          Дата формирования отчета: 04.08.2021</t>
  </si>
  <si>
    <r>
      <rPr>
        <sz val="11"/>
        <color rgb="FF222222"/>
        <rFont val="Times New Roman"/>
        <family val="2"/>
      </rPr>
      <t xml:space="preserve">Отчетный период: </t>
    </r>
    <r>
      <rPr>
        <sz val="11"/>
        <color rgb="FF222222"/>
        <rFont val="Times New Roman"/>
        <family val="2"/>
      </rPr>
      <t>2-й квартал 2021 года</t>
    </r>
    <r>
      <rPr>
        <sz val="11"/>
        <color rgb="FF222222"/>
        <rFont val="Times New Roman"/>
        <family val="2"/>
      </rPr>
      <t xml:space="preserve">          Дата формирования отчета: </t>
    </r>
    <r>
      <rPr>
        <sz val="11"/>
        <color rgb="FF222222"/>
        <rFont val="Times New Roman"/>
        <family val="2"/>
      </rPr>
      <t>04.08.2021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</si>
</sst>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dd\.mm\.yyyy"/>
    <numFmt numFmtId="165" formatCode="#,##0.00%"/>
    <numFmt numFmtId="166" formatCode="#,##0.0"/>
    <numFmt numFmtId="167" formatCode="#0"/>
    <numFmt numFmtId="168" formatCode="#,##0.0%"/>
    <numFmt numFmtId="169" formatCode="#,##0%"/>
    <numFmt numFmtId="170" formatCode="0.0%"/>
    <numFmt numFmtId="171" formatCode="0.0"/>
    <numFmt numFmtId="172" formatCode="_-* #,##0\ _₽_-;\-* #,##0\ _₽_-;_-* &quot;-&quot;??\ _₽_-;_-@_-"/>
    <numFmt numFmtId="173" formatCode="_-* #,##0.00000\ _₽_-;\-* #,##0.00000\ _₽_-;_-* &quot;-&quot;??\ _₽_-;_-@_-"/>
    <numFmt numFmtId="174" formatCode="_-* #,##0.00000\ _₽_-;\-* #,##0.00000\ _₽_-;_-* &quot;-&quot;?????\ _₽_-;_-@_-"/>
  </numFmts>
  <fonts count="24">
    <font>
      <sz val="10"/>
      <color theme="1"/>
      <name val="Tahoma"/>
      <family val="2"/>
    </font>
    <font>
      <b/>
      <sz val="16"/>
      <color theme="1"/>
      <name val="Times New Roman"/>
      <family val="2"/>
    </font>
    <font>
      <sz val="10"/>
      <color rgb="FFFFFFFF"/>
      <name val="Times New Roman"/>
      <family val="2"/>
    </font>
    <font>
      <b/>
      <sz val="10"/>
      <color rgb="FF222222"/>
      <name val="Times New Roman"/>
      <family val="2"/>
    </font>
    <font>
      <sz val="10"/>
      <color rgb="FF222222"/>
      <name val="Times New Roman"/>
      <family val="2"/>
    </font>
    <font>
      <sz val="10"/>
      <color rgb="FF222222"/>
      <name val="Andale WT"/>
      <family val="2"/>
    </font>
    <font>
      <b/>
      <sz val="10"/>
      <color rgb="FF222222"/>
      <name val="Andale WT"/>
      <family val="2"/>
    </font>
    <font>
      <sz val="8"/>
      <color rgb="FF222222"/>
      <name val="Andale WT"/>
      <family val="2"/>
    </font>
    <font>
      <b/>
      <sz val="8"/>
      <color rgb="FF222222"/>
      <name val="Andale WT"/>
      <family val="2"/>
    </font>
    <font>
      <sz val="10"/>
      <color rgb="FFFFFFFF"/>
      <name val="Andale WT"/>
      <family val="2"/>
    </font>
    <font>
      <b/>
      <sz val="8"/>
      <color rgb="FFFFFFFF"/>
      <name val="Times New Roman"/>
      <family val="2"/>
    </font>
    <font>
      <sz val="8"/>
      <color theme="1"/>
      <name val="Times New Roman"/>
      <family val="2"/>
    </font>
    <font>
      <sz val="8"/>
      <color rgb="FF222222"/>
      <name val="Times New Roman"/>
      <family val="2"/>
    </font>
    <font>
      <b/>
      <sz val="16"/>
      <color rgb="FF222222"/>
      <name val="Andale WT"/>
      <family val="2"/>
    </font>
    <font>
      <sz val="12"/>
      <color rgb="FF222222"/>
      <name val="Andale WT"/>
      <family val="2"/>
    </font>
    <font>
      <u/>
      <sz val="12"/>
      <color rgb="FF222222"/>
      <name val="Andale WT"/>
      <family val="2"/>
    </font>
    <font>
      <sz val="10"/>
      <color theme="1"/>
      <name val="Tahoma"/>
      <family val="2"/>
    </font>
    <font>
      <sz val="14"/>
      <color rgb="FFED1A34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222222"/>
      <name val="Times New Roman"/>
      <family val="1"/>
      <charset val="204"/>
    </font>
    <font>
      <b/>
      <sz val="10"/>
      <color rgb="FF222222"/>
      <name val="Andale WT"/>
      <charset val="204"/>
    </font>
    <font>
      <sz val="9"/>
      <color theme="1"/>
      <name val="Calibri"/>
      <family val="2"/>
      <charset val="204"/>
      <scheme val="minor"/>
    </font>
    <font>
      <sz val="11"/>
      <color rgb="FF222222"/>
      <name val="Times New Roman"/>
      <family val="2"/>
    </font>
    <font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9D9D9"/>
      </patternFill>
    </fill>
    <fill>
      <patternFill patternType="solid">
        <fgColor rgb="FFA89B9D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/>
      <diagonal/>
    </border>
    <border>
      <left style="medium">
        <color rgb="FFE2E2E2"/>
      </left>
      <right style="medium">
        <color rgb="FFE2E2E2"/>
      </right>
      <top/>
      <bottom style="medium">
        <color rgb="FFE2E2E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13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8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0" fillId="0" borderId="0" xfId="0"/>
    <xf numFmtId="3" fontId="7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166" fontId="8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166" fontId="11" fillId="2" borderId="2" xfId="0" applyNumberFormat="1" applyFont="1" applyFill="1" applyBorder="1" applyAlignment="1">
      <alignment horizontal="right" vertical="center"/>
    </xf>
    <xf numFmtId="168" fontId="11" fillId="2" borderId="2" xfId="0" applyNumberFormat="1" applyFont="1" applyFill="1" applyBorder="1" applyAlignment="1">
      <alignment horizontal="right" vertical="center"/>
    </xf>
    <xf numFmtId="3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right" vertical="center"/>
    </xf>
    <xf numFmtId="168" fontId="12" fillId="0" borderId="2" xfId="0" applyNumberFormat="1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9" fontId="0" fillId="0" borderId="0" xfId="1" applyFont="1"/>
    <xf numFmtId="168" fontId="4" fillId="0" borderId="2" xfId="0" applyNumberFormat="1" applyFont="1" applyBorder="1" applyAlignment="1">
      <alignment horizontal="right" vertical="center"/>
    </xf>
    <xf numFmtId="169" fontId="3" fillId="0" borderId="2" xfId="0" applyNumberFormat="1" applyFont="1" applyBorder="1" applyAlignment="1">
      <alignment horizontal="right" vertical="center"/>
    </xf>
    <xf numFmtId="166" fontId="0" fillId="0" borderId="0" xfId="0" applyNumberFormat="1"/>
    <xf numFmtId="0" fontId="5" fillId="0" borderId="8" xfId="0" applyFont="1" applyFill="1" applyBorder="1" applyAlignment="1">
      <alignment horizontal="left" vertical="center"/>
    </xf>
    <xf numFmtId="3" fontId="3" fillId="0" borderId="2" xfId="0" applyNumberFormat="1" applyFont="1" applyFill="1" applyBorder="1" applyAlignment="1">
      <alignment horizontal="right" vertical="center"/>
    </xf>
    <xf numFmtId="0" fontId="0" fillId="0" borderId="0" xfId="0" applyFill="1"/>
    <xf numFmtId="3" fontId="0" fillId="0" borderId="0" xfId="0" applyNumberFormat="1" applyFill="1"/>
    <xf numFmtId="166" fontId="0" fillId="0" borderId="0" xfId="0" applyNumberFormat="1" applyFill="1"/>
    <xf numFmtId="3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right" vertical="center"/>
    </xf>
    <xf numFmtId="168" fontId="3" fillId="0" borderId="2" xfId="0" applyNumberFormat="1" applyFont="1" applyBorder="1" applyAlignment="1">
      <alignment horizontal="right" vertical="center"/>
    </xf>
    <xf numFmtId="0" fontId="0" fillId="0" borderId="0" xfId="0"/>
    <xf numFmtId="166" fontId="4" fillId="0" borderId="2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justify" vertical="center"/>
    </xf>
    <xf numFmtId="0" fontId="0" fillId="0" borderId="0" xfId="0"/>
    <xf numFmtId="14" fontId="10" fillId="2" borderId="4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167" fontId="5" fillId="0" borderId="7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66" fontId="7" fillId="0" borderId="2" xfId="0" applyNumberFormat="1" applyFont="1" applyBorder="1" applyAlignment="1">
      <alignment horizontal="right" vertical="center"/>
    </xf>
    <xf numFmtId="166" fontId="19" fillId="0" borderId="2" xfId="0" applyNumberFormat="1" applyFont="1" applyBorder="1" applyAlignment="1">
      <alignment horizontal="right" vertical="center"/>
    </xf>
    <xf numFmtId="168" fontId="20" fillId="0" borderId="2" xfId="0" applyNumberFormat="1" applyFont="1" applyBorder="1" applyAlignment="1">
      <alignment horizontal="right" vertical="center"/>
    </xf>
    <xf numFmtId="0" fontId="0" fillId="0" borderId="0" xfId="0"/>
    <xf numFmtId="0" fontId="6" fillId="3" borderId="7" xfId="0" applyFont="1" applyFill="1" applyBorder="1" applyAlignment="1">
      <alignment horizontal="center" vertical="center"/>
    </xf>
    <xf numFmtId="0" fontId="0" fillId="0" borderId="0" xfId="0"/>
    <xf numFmtId="168" fontId="4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/>
    </xf>
    <xf numFmtId="166" fontId="19" fillId="0" borderId="2" xfId="0" applyNumberFormat="1" applyFont="1" applyFill="1" applyBorder="1" applyAlignment="1">
      <alignment horizontal="right" vertical="center"/>
    </xf>
    <xf numFmtId="168" fontId="20" fillId="0" borderId="2" xfId="0" applyNumberFormat="1" applyFont="1" applyFill="1" applyBorder="1" applyAlignment="1">
      <alignment horizontal="right" vertical="center"/>
    </xf>
    <xf numFmtId="168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vertical="center"/>
    </xf>
    <xf numFmtId="169" fontId="3" fillId="0" borderId="2" xfId="0" applyNumberFormat="1" applyFont="1" applyFill="1" applyBorder="1" applyAlignment="1">
      <alignment horizontal="right" vertical="center"/>
    </xf>
    <xf numFmtId="0" fontId="0" fillId="0" borderId="0" xfId="0"/>
    <xf numFmtId="14" fontId="0" fillId="0" borderId="0" xfId="0" applyNumberFormat="1"/>
    <xf numFmtId="170" fontId="0" fillId="0" borderId="0" xfId="1" applyNumberFormat="1" applyFont="1"/>
    <xf numFmtId="4" fontId="0" fillId="0" borderId="0" xfId="0" applyNumberFormat="1"/>
    <xf numFmtId="2" fontId="12" fillId="0" borderId="2" xfId="0" applyNumberFormat="1" applyFont="1" applyBorder="1" applyAlignment="1">
      <alignment horizontal="right" vertical="center"/>
    </xf>
    <xf numFmtId="171" fontId="12" fillId="0" borderId="2" xfId="0" applyNumberFormat="1" applyFont="1" applyBorder="1" applyAlignment="1">
      <alignment horizontal="right" vertical="center"/>
    </xf>
    <xf numFmtId="0" fontId="0" fillId="0" borderId="0" xfId="0"/>
    <xf numFmtId="0" fontId="21" fillId="0" borderId="0" xfId="0" applyFont="1"/>
    <xf numFmtId="172" fontId="21" fillId="0" borderId="0" xfId="2" applyNumberFormat="1" applyFont="1"/>
    <xf numFmtId="166" fontId="21" fillId="0" borderId="0" xfId="0" applyNumberFormat="1" applyFont="1" applyFill="1"/>
    <xf numFmtId="172" fontId="21" fillId="0" borderId="0" xfId="2" applyNumberFormat="1" applyFont="1" applyFill="1"/>
    <xf numFmtId="169" fontId="4" fillId="0" borderId="2" xfId="0" applyNumberFormat="1" applyFont="1" applyBorder="1" applyAlignment="1">
      <alignment horizontal="right" vertical="center"/>
    </xf>
    <xf numFmtId="170" fontId="0" fillId="0" borderId="0" xfId="0" applyNumberFormat="1"/>
    <xf numFmtId="0" fontId="0" fillId="0" borderId="0" xfId="0"/>
    <xf numFmtId="0" fontId="0" fillId="4" borderId="2" xfId="0" applyFill="1" applyBorder="1"/>
    <xf numFmtId="166" fontId="5" fillId="4" borderId="2" xfId="0" applyNumberFormat="1" applyFont="1" applyFill="1" applyBorder="1" applyAlignment="1">
      <alignment horizontal="right" vertical="center"/>
    </xf>
    <xf numFmtId="0" fontId="0" fillId="0" borderId="2" xfId="0" applyBorder="1"/>
    <xf numFmtId="166" fontId="5" fillId="0" borderId="2" xfId="0" applyNumberFormat="1" applyFont="1" applyBorder="1" applyAlignment="1">
      <alignment horizontal="right" vertical="center"/>
    </xf>
    <xf numFmtId="168" fontId="21" fillId="0" borderId="0" xfId="0" applyNumberFormat="1" applyFont="1"/>
    <xf numFmtId="173" fontId="21" fillId="0" borderId="0" xfId="2" applyNumberFormat="1" applyFont="1"/>
    <xf numFmtId="174" fontId="0" fillId="0" borderId="0" xfId="0" applyNumberFormat="1"/>
    <xf numFmtId="170" fontId="21" fillId="0" borderId="0" xfId="0" applyNumberFormat="1" applyFont="1"/>
    <xf numFmtId="10" fontId="21" fillId="0" borderId="0" xfId="1" applyNumberFormat="1" applyFont="1"/>
    <xf numFmtId="0" fontId="0" fillId="0" borderId="0" xfId="0" applyFont="1"/>
    <xf numFmtId="166" fontId="0" fillId="0" borderId="0" xfId="0" applyNumberFormat="1" applyFont="1"/>
    <xf numFmtId="0" fontId="0" fillId="0" borderId="0" xfId="0"/>
    <xf numFmtId="0" fontId="0" fillId="0" borderId="2" xfId="0" applyBorder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0" xfId="0"/>
    <xf numFmtId="0" fontId="22" fillId="0" borderId="0" xfId="0" applyFont="1" applyAlignment="1">
      <alignment horizontal="left" vertical="top"/>
    </xf>
    <xf numFmtId="0" fontId="23" fillId="0" borderId="0" xfId="0" applyFont="1"/>
    <xf numFmtId="0" fontId="0" fillId="0" borderId="0" xfId="0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0" fillId="2" borderId="5" xfId="0" applyFill="1" applyBorder="1"/>
    <xf numFmtId="14" fontId="10" fillId="2" borderId="4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3;&#1072;&#1090;&#1072;&#1083;&#1100;&#1103;/Downloads/&#1044;&#1086;&#1093;&#1086;&#1076;&#1085;&#1086;&#1089;&#1090;&#1100;_&#1048;&#1055;&#1048;&#1060;_&#1047;&#1055;&#1048;&#1060;_2q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3;&#1072;&#1090;&#1072;&#1083;&#1100;&#1103;/Downloads/&#1044;&#1086;&#1093;&#1086;&#1076;&#1085;&#1086;&#1089;&#1090;&#1100;_2q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data"/>
      <sheetName val="СЧА"/>
      <sheetName val="РСП"/>
      <sheetName val="РСП-1"/>
    </sheetNames>
    <sheetDataSet>
      <sheetData sheetId="0">
        <row r="3">
          <cell r="D3">
            <v>9.9618742519487519E-2</v>
          </cell>
        </row>
        <row r="4">
          <cell r="D4">
            <v>9.7059825441418047E-3</v>
          </cell>
        </row>
        <row r="6">
          <cell r="D6">
            <v>5.9219331867861234E-2</v>
          </cell>
        </row>
        <row r="8">
          <cell r="D8">
            <v>0.11659122671015029</v>
          </cell>
        </row>
        <row r="9">
          <cell r="D9">
            <v>2.1334313286127313E-2</v>
          </cell>
        </row>
        <row r="10">
          <cell r="D10">
            <v>6.7427246965116872E-3</v>
          </cell>
        </row>
        <row r="11">
          <cell r="D11">
            <v>-7.7266254118254366E-3</v>
          </cell>
        </row>
        <row r="12">
          <cell r="D12">
            <v>0.13607116105707318</v>
          </cell>
        </row>
        <row r="13">
          <cell r="D13">
            <v>-1.1936219231710397E-2</v>
          </cell>
        </row>
        <row r="14">
          <cell r="D14">
            <v>0.12273896071073</v>
          </cell>
        </row>
        <row r="15">
          <cell r="D15">
            <v>-1.7900122691441648E-2</v>
          </cell>
        </row>
        <row r="17">
          <cell r="D17">
            <v>-1.2578593694671162E-2</v>
          </cell>
        </row>
        <row r="19">
          <cell r="D19">
            <v>-3.3665532684639413E-2</v>
          </cell>
        </row>
        <row r="21">
          <cell r="D21">
            <v>-4.4196498450013381E-2</v>
          </cell>
        </row>
        <row r="22">
          <cell r="D22">
            <v>4.0365211149472863E-2</v>
          </cell>
        </row>
        <row r="25">
          <cell r="D25">
            <v>-2.5087747571866336E-2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data"/>
      <sheetName val="rep"/>
      <sheetName val="служ"/>
    </sheetNames>
    <sheetDataSet>
      <sheetData sheetId="0">
        <row r="7">
          <cell r="D7">
            <v>2.9640206284062387E-2</v>
          </cell>
        </row>
        <row r="8">
          <cell r="D8">
            <v>1.906769975929512E-2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196"/>
  <sheetViews>
    <sheetView tabSelected="1" zoomScale="130" zoomScaleNormal="130" workbookViewId="0">
      <pane xSplit="2" ySplit="2" topLeftCell="C168" activePane="bottomRight" state="frozen"/>
      <selection pane="topRight" activeCell="C1" sqref="C1"/>
      <selection pane="bottomLeft" activeCell="A3" sqref="A3"/>
      <selection pane="bottomRight" activeCell="B191" sqref="B191"/>
    </sheetView>
  </sheetViews>
  <sheetFormatPr defaultRowHeight="12.75" customHeight="1"/>
  <cols>
    <col min="1" max="1" width="3.5703125" bestFit="1" customWidth="1"/>
    <col min="2" max="2" width="40.5703125" customWidth="1"/>
    <col min="3" max="3" width="12.42578125" bestFit="1" customWidth="1"/>
    <col min="4" max="7" width="13.7109375" bestFit="1" customWidth="1"/>
    <col min="8" max="8" width="13.7109375" style="118" bestFit="1" customWidth="1"/>
    <col min="9" max="10" width="13.7109375" bestFit="1" customWidth="1"/>
    <col min="12" max="12" width="9.140625" style="102"/>
    <col min="13" max="13" width="12.140625" style="103" bestFit="1" customWidth="1"/>
    <col min="14" max="14" width="10.5703125" bestFit="1" customWidth="1"/>
    <col min="16" max="17" width="9.140625" style="101"/>
  </cols>
  <sheetData>
    <row r="1" spans="1:10" s="125" customFormat="1" ht="17.25" customHeight="1">
      <c r="A1" s="124" t="s">
        <v>212</v>
      </c>
    </row>
    <row r="2" spans="1:10" ht="39" customHeight="1">
      <c r="A2" s="1" t="s">
        <v>0</v>
      </c>
      <c r="B2" s="1" t="s">
        <v>1</v>
      </c>
      <c r="C2" s="2" t="s">
        <v>2</v>
      </c>
      <c r="D2" s="1" t="s">
        <v>3</v>
      </c>
      <c r="E2" s="73">
        <v>44104</v>
      </c>
      <c r="F2" s="73">
        <v>44196</v>
      </c>
      <c r="G2" s="73">
        <v>44286</v>
      </c>
      <c r="H2" s="73">
        <v>44377</v>
      </c>
      <c r="I2" s="2" t="s">
        <v>4</v>
      </c>
      <c r="J2" s="2" t="s">
        <v>5</v>
      </c>
    </row>
    <row r="3" spans="1:10" ht="27.75" customHeight="1">
      <c r="A3" s="4">
        <v>1</v>
      </c>
      <c r="B3" s="5" t="s">
        <v>6</v>
      </c>
      <c r="C3" s="6" t="s">
        <v>7</v>
      </c>
      <c r="D3" s="7">
        <v>1573</v>
      </c>
      <c r="E3" s="58">
        <v>1602</v>
      </c>
      <c r="F3" s="58">
        <v>1631</v>
      </c>
      <c r="G3" s="58">
        <v>1672</v>
      </c>
      <c r="H3" s="58">
        <v>1764</v>
      </c>
      <c r="I3" s="55">
        <f>H3/D3-1</f>
        <v>0.12142403051493966</v>
      </c>
      <c r="J3" s="55">
        <f>H3/G3-1</f>
        <v>5.5023923444976086E-2</v>
      </c>
    </row>
    <row r="4" spans="1:10">
      <c r="A4" s="8">
        <v>2</v>
      </c>
      <c r="B4" s="9" t="s">
        <v>8</v>
      </c>
      <c r="C4" s="10" t="s">
        <v>7</v>
      </c>
      <c r="D4" s="11">
        <v>1250</v>
      </c>
      <c r="E4" s="52">
        <v>1272</v>
      </c>
      <c r="F4" s="52">
        <v>1294</v>
      </c>
      <c r="G4" s="52">
        <v>1316</v>
      </c>
      <c r="H4" s="52">
        <v>1388</v>
      </c>
      <c r="I4" s="55">
        <f t="shared" ref="I4:I66" si="0">H4/D4-1</f>
        <v>0.11040000000000005</v>
      </c>
      <c r="J4" s="55">
        <f t="shared" ref="J4:J66" si="1">H4/G4-1</f>
        <v>5.4711246200607855E-2</v>
      </c>
    </row>
    <row r="5" spans="1:10">
      <c r="A5" s="8">
        <v>3</v>
      </c>
      <c r="B5" s="9" t="s">
        <v>9</v>
      </c>
      <c r="C5" s="10" t="s">
        <v>7</v>
      </c>
      <c r="D5" s="11">
        <v>256</v>
      </c>
      <c r="E5" s="52">
        <v>257</v>
      </c>
      <c r="F5" s="52">
        <v>261</v>
      </c>
      <c r="G5" s="52">
        <v>259</v>
      </c>
      <c r="H5" s="52">
        <v>255</v>
      </c>
      <c r="I5" s="55">
        <f t="shared" si="0"/>
        <v>-3.90625E-3</v>
      </c>
      <c r="J5" s="55">
        <f t="shared" si="1"/>
        <v>-1.5444015444015413E-2</v>
      </c>
    </row>
    <row r="6" spans="1:10">
      <c r="A6" s="8">
        <v>4</v>
      </c>
      <c r="B6" s="9" t="s">
        <v>10</v>
      </c>
      <c r="C6" s="10" t="s">
        <v>7</v>
      </c>
      <c r="D6" s="11">
        <v>41</v>
      </c>
      <c r="E6" s="52">
        <v>39</v>
      </c>
      <c r="F6" s="52">
        <v>35</v>
      </c>
      <c r="G6" s="52">
        <v>39</v>
      </c>
      <c r="H6" s="52">
        <v>45</v>
      </c>
      <c r="I6" s="55">
        <f t="shared" si="0"/>
        <v>9.7560975609756184E-2</v>
      </c>
      <c r="J6" s="55">
        <f t="shared" si="1"/>
        <v>0.15384615384615374</v>
      </c>
    </row>
    <row r="7" spans="1:10">
      <c r="A7" s="8">
        <v>5</v>
      </c>
      <c r="B7" s="9" t="s">
        <v>11</v>
      </c>
      <c r="C7" s="10" t="s">
        <v>7</v>
      </c>
      <c r="D7" s="11">
        <v>26</v>
      </c>
      <c r="E7" s="52">
        <v>34</v>
      </c>
      <c r="F7" s="52">
        <v>41</v>
      </c>
      <c r="G7" s="52">
        <v>58</v>
      </c>
      <c r="H7" s="52">
        <v>76</v>
      </c>
      <c r="I7" s="55">
        <f t="shared" si="0"/>
        <v>1.9230769230769229</v>
      </c>
      <c r="J7" s="55">
        <f t="shared" si="1"/>
        <v>0.31034482758620685</v>
      </c>
    </row>
    <row r="8" spans="1:10">
      <c r="A8" s="8">
        <v>6</v>
      </c>
      <c r="B8" s="9" t="s">
        <v>12</v>
      </c>
      <c r="C8" s="10" t="s">
        <v>7</v>
      </c>
      <c r="D8" s="11">
        <v>20</v>
      </c>
      <c r="E8" s="11">
        <v>20</v>
      </c>
      <c r="F8" s="11">
        <v>21</v>
      </c>
      <c r="G8" s="52">
        <v>14</v>
      </c>
      <c r="H8" s="52">
        <v>21</v>
      </c>
      <c r="I8" s="55">
        <f t="shared" si="0"/>
        <v>5.0000000000000044E-2</v>
      </c>
      <c r="J8" s="55">
        <f t="shared" si="1"/>
        <v>0.5</v>
      </c>
    </row>
    <row r="9" spans="1:10">
      <c r="A9" s="8">
        <v>7</v>
      </c>
      <c r="B9" s="9" t="s">
        <v>13</v>
      </c>
      <c r="C9" s="10" t="s">
        <v>7</v>
      </c>
      <c r="D9" s="11">
        <v>256</v>
      </c>
      <c r="E9" s="11">
        <v>254</v>
      </c>
      <c r="F9" s="11">
        <v>249</v>
      </c>
      <c r="G9" s="52">
        <v>251</v>
      </c>
      <c r="H9" s="52">
        <v>252</v>
      </c>
      <c r="I9" s="55">
        <f t="shared" si="0"/>
        <v>-1.5625E-2</v>
      </c>
      <c r="J9" s="55">
        <f t="shared" si="1"/>
        <v>3.9840637450199168E-3</v>
      </c>
    </row>
    <row r="10" spans="1:10">
      <c r="A10" s="8">
        <v>8</v>
      </c>
      <c r="B10" s="9" t="s">
        <v>14</v>
      </c>
      <c r="C10" s="10" t="s">
        <v>15</v>
      </c>
      <c r="D10" s="13">
        <v>2247.7660000000001</v>
      </c>
      <c r="E10" s="13">
        <v>2893.3049999999998</v>
      </c>
      <c r="F10" s="13">
        <v>3637.8</v>
      </c>
      <c r="G10" s="52">
        <v>4701.2910000000002</v>
      </c>
      <c r="H10" s="52">
        <v>5566.7</v>
      </c>
      <c r="I10" s="55">
        <f t="shared" si="0"/>
        <v>1.4765478257078359</v>
      </c>
      <c r="J10" s="55">
        <f t="shared" si="1"/>
        <v>0.18407901148854644</v>
      </c>
    </row>
    <row r="11" spans="1:10">
      <c r="A11" s="8">
        <v>9</v>
      </c>
      <c r="B11" s="9" t="s">
        <v>8</v>
      </c>
      <c r="C11" s="10" t="s">
        <v>15</v>
      </c>
      <c r="D11" s="13">
        <v>15.531000000000001</v>
      </c>
      <c r="E11" s="13">
        <v>38.329000000000001</v>
      </c>
      <c r="F11" s="13">
        <v>61.2</v>
      </c>
      <c r="G11" s="52">
        <v>104.337</v>
      </c>
      <c r="H11" s="52">
        <v>99.3</v>
      </c>
      <c r="I11" s="55">
        <f t="shared" si="0"/>
        <v>5.3936642843345561</v>
      </c>
      <c r="J11" s="55">
        <f t="shared" si="1"/>
        <v>-4.8276258661836269E-2</v>
      </c>
    </row>
    <row r="12" spans="1:10">
      <c r="A12" s="8">
        <v>10</v>
      </c>
      <c r="B12" s="9" t="s">
        <v>9</v>
      </c>
      <c r="C12" s="10" t="s">
        <v>15</v>
      </c>
      <c r="D12" s="13">
        <v>891.60900000000004</v>
      </c>
      <c r="E12" s="13">
        <v>1008.721</v>
      </c>
      <c r="F12" s="13">
        <v>1144.0999999999999</v>
      </c>
      <c r="G12" s="52">
        <v>1337.576</v>
      </c>
      <c r="H12" s="52">
        <v>1506.5</v>
      </c>
      <c r="I12" s="55">
        <f t="shared" si="0"/>
        <v>0.68964198432272439</v>
      </c>
      <c r="J12" s="55">
        <f t="shared" si="1"/>
        <v>0.12629114158746857</v>
      </c>
    </row>
    <row r="13" spans="1:10">
      <c r="A13" s="8">
        <v>11</v>
      </c>
      <c r="B13" s="9" t="s">
        <v>10</v>
      </c>
      <c r="C13" s="10" t="s">
        <v>15</v>
      </c>
      <c r="D13" s="13">
        <v>1073.8520000000001</v>
      </c>
      <c r="E13" s="13">
        <v>1073.8579999999999</v>
      </c>
      <c r="F13" s="68">
        <v>1074</v>
      </c>
      <c r="G13" s="52">
        <v>1075.223</v>
      </c>
      <c r="H13" s="52">
        <v>1076.2</v>
      </c>
      <c r="I13" s="55">
        <f t="shared" si="0"/>
        <v>2.186521047593093E-3</v>
      </c>
      <c r="J13" s="55">
        <f t="shared" si="1"/>
        <v>9.0864871752183163E-4</v>
      </c>
    </row>
    <row r="14" spans="1:10">
      <c r="A14" s="8">
        <v>12</v>
      </c>
      <c r="B14" s="9" t="s">
        <v>11</v>
      </c>
      <c r="C14" s="10" t="s">
        <v>15</v>
      </c>
      <c r="D14" s="13">
        <v>266.774</v>
      </c>
      <c r="E14" s="13">
        <v>772.39700000000005</v>
      </c>
      <c r="F14" s="68">
        <v>1358.5</v>
      </c>
      <c r="G14" s="52">
        <v>2184.1550000000002</v>
      </c>
      <c r="H14" s="52">
        <v>2884.7</v>
      </c>
      <c r="I14" s="55">
        <f t="shared" si="0"/>
        <v>9.8132726577552525</v>
      </c>
      <c r="J14" s="55">
        <f t="shared" si="1"/>
        <v>0.32073959952475883</v>
      </c>
    </row>
    <row r="15" spans="1:10" ht="27.75" customHeight="1">
      <c r="A15" s="8">
        <v>13</v>
      </c>
      <c r="B15" s="14" t="s">
        <v>16</v>
      </c>
      <c r="C15" s="10" t="s">
        <v>7</v>
      </c>
      <c r="D15" s="52">
        <v>931</v>
      </c>
      <c r="E15" s="52">
        <v>992</v>
      </c>
      <c r="F15" s="52">
        <v>1028</v>
      </c>
      <c r="G15" s="52">
        <v>1059</v>
      </c>
      <c r="H15" s="52">
        <v>1094</v>
      </c>
      <c r="I15" s="55">
        <f t="shared" si="0"/>
        <v>0.17508055853920523</v>
      </c>
      <c r="J15" s="55">
        <f t="shared" si="1"/>
        <v>3.3050047214353118E-2</v>
      </c>
    </row>
    <row r="16" spans="1:10">
      <c r="A16" s="4">
        <v>14</v>
      </c>
      <c r="B16" s="15" t="s">
        <v>17</v>
      </c>
      <c r="C16" s="3"/>
      <c r="D16" s="16" t="s">
        <v>18</v>
      </c>
      <c r="E16" s="16" t="s">
        <v>18</v>
      </c>
      <c r="F16" s="16" t="s">
        <v>18</v>
      </c>
      <c r="G16" s="86" t="s">
        <v>18</v>
      </c>
      <c r="H16" s="86" t="s">
        <v>18</v>
      </c>
      <c r="I16" s="55" t="s">
        <v>18</v>
      </c>
      <c r="J16" s="55" t="s">
        <v>18</v>
      </c>
    </row>
    <row r="17" spans="1:10">
      <c r="A17" s="8">
        <v>15</v>
      </c>
      <c r="B17" s="9" t="s">
        <v>19</v>
      </c>
      <c r="C17" s="10" t="s">
        <v>7</v>
      </c>
      <c r="D17" s="11">
        <v>193</v>
      </c>
      <c r="E17" s="11">
        <v>200</v>
      </c>
      <c r="F17" s="11">
        <v>215</v>
      </c>
      <c r="G17" s="52">
        <v>212</v>
      </c>
      <c r="H17" s="52">
        <v>220</v>
      </c>
      <c r="I17" s="55">
        <f t="shared" si="0"/>
        <v>0.13989637305699487</v>
      </c>
      <c r="J17" s="55">
        <f t="shared" si="1"/>
        <v>3.7735849056603765E-2</v>
      </c>
    </row>
    <row r="18" spans="1:10">
      <c r="A18" s="8">
        <v>16</v>
      </c>
      <c r="B18" s="9" t="s">
        <v>20</v>
      </c>
      <c r="C18" s="10" t="s">
        <v>21</v>
      </c>
      <c r="D18" s="12">
        <v>0.122695486331</v>
      </c>
      <c r="E18" s="12">
        <v>0.12484394506800001</v>
      </c>
      <c r="F18" s="12">
        <v>0.1318</v>
      </c>
      <c r="G18" s="87">
        <v>0.12679425837300001</v>
      </c>
      <c r="H18" s="87">
        <v>0.12470000000000001</v>
      </c>
      <c r="I18" s="55">
        <f t="shared" si="0"/>
        <v>1.6337305706522587E-2</v>
      </c>
      <c r="J18" s="55">
        <f t="shared" si="1"/>
        <v>-1.6516981130479724E-2</v>
      </c>
    </row>
    <row r="19" spans="1:10">
      <c r="A19" s="8">
        <v>17</v>
      </c>
      <c r="B19" s="9" t="s">
        <v>22</v>
      </c>
      <c r="C19" s="10" t="s">
        <v>7</v>
      </c>
      <c r="D19" s="11">
        <v>49</v>
      </c>
      <c r="E19" s="11">
        <v>49</v>
      </c>
      <c r="F19" s="11">
        <v>51</v>
      </c>
      <c r="G19" s="52">
        <v>49</v>
      </c>
      <c r="H19" s="52">
        <v>50</v>
      </c>
      <c r="I19" s="55">
        <f t="shared" si="0"/>
        <v>2.0408163265306145E-2</v>
      </c>
      <c r="J19" s="55">
        <f t="shared" si="1"/>
        <v>2.0408163265306145E-2</v>
      </c>
    </row>
    <row r="20" spans="1:10">
      <c r="A20" s="8">
        <v>18</v>
      </c>
      <c r="B20" s="9" t="s">
        <v>22</v>
      </c>
      <c r="C20" s="10" t="s">
        <v>21</v>
      </c>
      <c r="D20" s="12">
        <v>0.19140625</v>
      </c>
      <c r="E20" s="12">
        <v>0.19291338582600001</v>
      </c>
      <c r="F20" s="12">
        <v>0.20480000000000001</v>
      </c>
      <c r="G20" s="87">
        <v>0.19521912350500001</v>
      </c>
      <c r="H20" s="87">
        <v>0.19839999999999999</v>
      </c>
      <c r="I20" s="55">
        <f t="shared" si="0"/>
        <v>3.6538775510204013E-2</v>
      </c>
      <c r="J20" s="55">
        <f t="shared" si="1"/>
        <v>1.6293877556101899E-2</v>
      </c>
    </row>
    <row r="21" spans="1:10">
      <c r="A21" s="8">
        <v>19</v>
      </c>
      <c r="B21" s="9" t="s">
        <v>23</v>
      </c>
      <c r="C21" s="10" t="s">
        <v>7</v>
      </c>
      <c r="D21" s="11">
        <v>5</v>
      </c>
      <c r="E21" s="11">
        <v>5</v>
      </c>
      <c r="F21" s="11">
        <v>5</v>
      </c>
      <c r="G21" s="52">
        <v>2</v>
      </c>
      <c r="H21" s="52">
        <v>5</v>
      </c>
      <c r="I21" s="55">
        <f t="shared" si="0"/>
        <v>0</v>
      </c>
      <c r="J21" s="55">
        <f t="shared" si="1"/>
        <v>1.5</v>
      </c>
    </row>
    <row r="22" spans="1:10">
      <c r="A22" s="8">
        <v>20</v>
      </c>
      <c r="B22" s="9" t="s">
        <v>23</v>
      </c>
      <c r="C22" s="10" t="s">
        <v>21</v>
      </c>
      <c r="D22" s="54">
        <v>0.25</v>
      </c>
      <c r="E22" s="54">
        <v>0.25</v>
      </c>
      <c r="F22" s="54">
        <v>0.23810000000000001</v>
      </c>
      <c r="G22" s="85">
        <v>0.181818181818</v>
      </c>
      <c r="H22" s="85">
        <v>0.23810000000000001</v>
      </c>
      <c r="I22" s="55">
        <f t="shared" si="0"/>
        <v>-4.7599999999999976E-2</v>
      </c>
      <c r="J22" s="55">
        <f t="shared" si="1"/>
        <v>0.30955000000130961</v>
      </c>
    </row>
    <row r="23" spans="1:10">
      <c r="A23" s="8">
        <v>21</v>
      </c>
      <c r="B23" s="9" t="s">
        <v>24</v>
      </c>
      <c r="C23" s="10" t="s">
        <v>21</v>
      </c>
      <c r="D23" s="54">
        <v>0.36245109320699997</v>
      </c>
      <c r="E23" s="54">
        <v>0.35625502462399999</v>
      </c>
      <c r="F23" s="54">
        <v>0.33950000000000002</v>
      </c>
      <c r="G23" s="85">
        <v>0.34803757474899999</v>
      </c>
      <c r="H23" s="85">
        <v>0.36680000000000001</v>
      </c>
      <c r="I23" s="55">
        <f t="shared" si="0"/>
        <v>1.199860305157463E-2</v>
      </c>
      <c r="J23" s="55">
        <f t="shared" si="1"/>
        <v>5.3909194329178955E-2</v>
      </c>
    </row>
    <row r="24" spans="1:10">
      <c r="A24" s="8">
        <v>22</v>
      </c>
      <c r="B24" s="9" t="s">
        <v>25</v>
      </c>
      <c r="C24" s="10" t="s">
        <v>21</v>
      </c>
      <c r="D24" s="54">
        <v>0.752178522874</v>
      </c>
      <c r="E24" s="54">
        <v>0.71846113935800004</v>
      </c>
      <c r="F24" s="54">
        <v>0.6835</v>
      </c>
      <c r="G24" s="85">
        <v>0.69423854440199995</v>
      </c>
      <c r="H24" s="85">
        <v>0.67610000000000003</v>
      </c>
      <c r="I24" s="55">
        <f t="shared" si="0"/>
        <v>-0.10114423711981491</v>
      </c>
      <c r="J24" s="55">
        <f t="shared" si="1"/>
        <v>-2.6127250565760485E-2</v>
      </c>
    </row>
    <row r="25" spans="1:10">
      <c r="A25" s="8">
        <v>23</v>
      </c>
      <c r="B25" s="9" t="s">
        <v>26</v>
      </c>
      <c r="C25" s="10" t="s">
        <v>21</v>
      </c>
      <c r="D25" s="54">
        <v>0.60198273393099999</v>
      </c>
      <c r="E25" s="54">
        <v>0.60711721857800005</v>
      </c>
      <c r="F25" s="54">
        <v>0.59309999999999996</v>
      </c>
      <c r="G25" s="85">
        <v>0.61554397624299995</v>
      </c>
      <c r="H25" s="85">
        <v>0.61329999999999996</v>
      </c>
      <c r="I25" s="55">
        <f t="shared" si="0"/>
        <v>1.8799984503039102E-2</v>
      </c>
      <c r="J25" s="55">
        <f t="shared" si="1"/>
        <v>-3.6455173466178881E-3</v>
      </c>
    </row>
    <row r="26" spans="1:10">
      <c r="A26" s="8">
        <v>24</v>
      </c>
      <c r="B26" s="9" t="s">
        <v>27</v>
      </c>
      <c r="C26" s="10" t="s">
        <v>21</v>
      </c>
      <c r="D26" s="54">
        <v>0.67240764160900002</v>
      </c>
      <c r="E26" s="54">
        <v>0.66679429419699998</v>
      </c>
      <c r="F26" s="54">
        <v>0.65780000000000005</v>
      </c>
      <c r="G26" s="85">
        <v>0.664577910045</v>
      </c>
      <c r="H26" s="85">
        <v>0.66139999999999999</v>
      </c>
      <c r="I26" s="55">
        <f t="shared" si="0"/>
        <v>-1.6370488566518793E-2</v>
      </c>
      <c r="J26" s="55">
        <f t="shared" si="1"/>
        <v>-4.7818472401299772E-3</v>
      </c>
    </row>
    <row r="27" spans="1:10">
      <c r="A27" s="8">
        <v>25</v>
      </c>
      <c r="B27" s="9" t="s">
        <v>28</v>
      </c>
      <c r="C27" s="10" t="s">
        <v>21</v>
      </c>
      <c r="D27" s="54">
        <v>0.969245299738</v>
      </c>
      <c r="E27" s="54">
        <v>0.96815814050000004</v>
      </c>
      <c r="F27" s="54">
        <v>0.96330000000000005</v>
      </c>
      <c r="G27" s="85">
        <v>0.96305376470399995</v>
      </c>
      <c r="H27" s="85">
        <v>0.95389999999999997</v>
      </c>
      <c r="I27" s="55">
        <f t="shared" si="0"/>
        <v>-1.5832214757345864E-2</v>
      </c>
      <c r="J27" s="55">
        <f t="shared" si="1"/>
        <v>-9.504936317665913E-3</v>
      </c>
    </row>
    <row r="28" spans="1:10">
      <c r="A28" s="8">
        <v>26</v>
      </c>
      <c r="B28" s="9" t="s">
        <v>29</v>
      </c>
      <c r="C28" s="10" t="s">
        <v>21</v>
      </c>
      <c r="D28" s="54">
        <v>0.93322198903700004</v>
      </c>
      <c r="E28" s="54">
        <v>0.93455969521799998</v>
      </c>
      <c r="F28" s="54">
        <v>0.93100000000000005</v>
      </c>
      <c r="G28" s="85">
        <v>0.93600806131500003</v>
      </c>
      <c r="H28" s="85">
        <v>0.93340000000000001</v>
      </c>
      <c r="I28" s="55">
        <f t="shared" si="0"/>
        <v>1.9074878763158942E-4</v>
      </c>
      <c r="J28" s="55">
        <f t="shared" si="1"/>
        <v>-2.7863662961790103E-3</v>
      </c>
    </row>
    <row r="29" spans="1:10" ht="12.75" customHeight="1">
      <c r="A29" s="8">
        <v>27</v>
      </c>
      <c r="B29" s="5" t="s">
        <v>30</v>
      </c>
      <c r="C29" s="10" t="s">
        <v>31</v>
      </c>
      <c r="D29" s="7">
        <v>5105050.3193076896</v>
      </c>
      <c r="E29" s="7">
        <v>5546163.2551581804</v>
      </c>
      <c r="F29" s="7">
        <v>5793196.6194471503</v>
      </c>
      <c r="G29" s="58">
        <v>6165693.5275984704</v>
      </c>
      <c r="H29" s="58">
        <v>6884945.9658939103</v>
      </c>
      <c r="I29" s="55">
        <f t="shared" si="0"/>
        <v>0.34865388884699522</v>
      </c>
      <c r="J29" s="55">
        <f t="shared" si="1"/>
        <v>0.11665393926505918</v>
      </c>
    </row>
    <row r="30" spans="1:10" ht="12.75" customHeight="1">
      <c r="A30" s="8">
        <v>28</v>
      </c>
      <c r="B30" s="5" t="s">
        <v>32</v>
      </c>
      <c r="C30" s="10" t="s">
        <v>21</v>
      </c>
      <c r="D30" s="112" t="s">
        <v>18</v>
      </c>
      <c r="E30" s="112" t="s">
        <v>18</v>
      </c>
      <c r="F30" s="121" t="s">
        <v>18</v>
      </c>
      <c r="G30" s="122" t="s">
        <v>18</v>
      </c>
      <c r="H30" s="122"/>
      <c r="I30" s="121" t="s">
        <v>18</v>
      </c>
      <c r="J30" s="121" t="s">
        <v>18</v>
      </c>
    </row>
    <row r="31" spans="1:10" ht="12.75" customHeight="1">
      <c r="A31" s="8">
        <v>29</v>
      </c>
      <c r="B31" s="5" t="s">
        <v>33</v>
      </c>
      <c r="C31" s="10" t="s">
        <v>31</v>
      </c>
      <c r="D31" s="7">
        <v>4395006.4877976496</v>
      </c>
      <c r="E31" s="58">
        <v>4811425.9203473302</v>
      </c>
      <c r="F31" s="58">
        <v>5031297.6980776004</v>
      </c>
      <c r="G31" s="58">
        <v>5462687.3314002799</v>
      </c>
      <c r="H31" s="58">
        <v>6147957.1269257003</v>
      </c>
      <c r="I31" s="55">
        <f t="shared" si="0"/>
        <v>0.39885052365564522</v>
      </c>
      <c r="J31" s="66">
        <f t="shared" si="1"/>
        <v>0.12544554611178182</v>
      </c>
    </row>
    <row r="32" spans="1:10" ht="12.75" customHeight="1">
      <c r="A32" s="8">
        <v>30</v>
      </c>
      <c r="B32" s="5" t="s">
        <v>34</v>
      </c>
      <c r="C32" s="10" t="s">
        <v>31</v>
      </c>
      <c r="D32" s="7">
        <v>3394234.9521274501</v>
      </c>
      <c r="E32" s="58">
        <v>3748343.5350807998</v>
      </c>
      <c r="F32" s="58">
        <v>3878342.2732975301</v>
      </c>
      <c r="G32" s="58">
        <v>4195312.2049278095</v>
      </c>
      <c r="H32" s="58">
        <v>4757459.7947995001</v>
      </c>
      <c r="I32" s="55">
        <f t="shared" si="0"/>
        <v>0.40162948702699652</v>
      </c>
      <c r="J32" s="55">
        <f t="shared" si="1"/>
        <v>0.13399422079038414</v>
      </c>
    </row>
    <row r="33" spans="1:10" ht="12.75" customHeight="1">
      <c r="A33" s="8">
        <v>31</v>
      </c>
      <c r="B33" s="5" t="s">
        <v>35</v>
      </c>
      <c r="C33" s="10" t="s">
        <v>31</v>
      </c>
      <c r="D33" s="7">
        <v>710043.83151003998</v>
      </c>
      <c r="E33" s="7">
        <v>734737.33481082297</v>
      </c>
      <c r="F33" s="7">
        <v>761898.92136955704</v>
      </c>
      <c r="G33" s="58">
        <v>742665.06306562398</v>
      </c>
      <c r="H33" s="58">
        <v>736988.83896821795</v>
      </c>
      <c r="I33" s="55">
        <f t="shared" si="0"/>
        <v>3.7948372005252695E-2</v>
      </c>
      <c r="J33" s="55">
        <f t="shared" si="1"/>
        <v>-7.6430471550328338E-3</v>
      </c>
    </row>
    <row r="34" spans="1:10" ht="12.75" customHeight="1">
      <c r="A34" s="8">
        <v>32</v>
      </c>
      <c r="B34" s="5" t="s">
        <v>36</v>
      </c>
      <c r="C34" s="10" t="s">
        <v>37</v>
      </c>
      <c r="D34" s="17">
        <v>2</v>
      </c>
      <c r="E34" s="17">
        <v>2</v>
      </c>
      <c r="F34" s="17">
        <v>2</v>
      </c>
      <c r="G34" s="88">
        <v>2</v>
      </c>
      <c r="H34" s="88">
        <v>2</v>
      </c>
      <c r="I34" s="55">
        <f t="shared" si="0"/>
        <v>0</v>
      </c>
      <c r="J34" s="55">
        <f t="shared" si="1"/>
        <v>0</v>
      </c>
    </row>
    <row r="35" spans="1:10" ht="12.75" customHeight="1">
      <c r="A35" s="8">
        <v>33</v>
      </c>
      <c r="B35" s="5" t="s">
        <v>38</v>
      </c>
      <c r="C35" s="10" t="s">
        <v>31</v>
      </c>
      <c r="D35" s="13">
        <v>1224.9050102599999</v>
      </c>
      <c r="E35" s="13">
        <v>1245.7314491499999</v>
      </c>
      <c r="F35" s="13">
        <v>1330.81799761</v>
      </c>
      <c r="G35" s="68">
        <v>1353.60091459</v>
      </c>
      <c r="H35" s="68">
        <v>1384.9109465500001</v>
      </c>
      <c r="I35" s="55">
        <f t="shared" si="0"/>
        <v>0.13062722002911653</v>
      </c>
      <c r="J35" s="55">
        <f t="shared" si="1"/>
        <v>2.3130918147675539E-2</v>
      </c>
    </row>
    <row r="36" spans="1:10" ht="12.75" customHeight="1">
      <c r="A36" s="8">
        <v>34</v>
      </c>
      <c r="B36" s="5" t="s">
        <v>39</v>
      </c>
      <c r="C36" s="10" t="s">
        <v>31</v>
      </c>
      <c r="D36" s="13">
        <v>5105050.3193076896</v>
      </c>
      <c r="E36" s="13">
        <v>5546163.2551581804</v>
      </c>
      <c r="F36" s="13">
        <v>5793196.6194471503</v>
      </c>
      <c r="G36" s="68">
        <v>6165693.5275984704</v>
      </c>
      <c r="H36" s="68">
        <v>6884945.9658939103</v>
      </c>
      <c r="I36" s="55">
        <f t="shared" si="0"/>
        <v>0.34865388884699522</v>
      </c>
      <c r="J36" s="55">
        <f t="shared" si="1"/>
        <v>0.11665393926505918</v>
      </c>
    </row>
    <row r="37" spans="1:10" ht="12.75" customHeight="1">
      <c r="A37" s="8">
        <v>35</v>
      </c>
      <c r="B37" s="9" t="s">
        <v>40</v>
      </c>
      <c r="C37" s="10" t="s">
        <v>31</v>
      </c>
      <c r="D37" s="13">
        <v>338946.18262256798</v>
      </c>
      <c r="E37" s="13">
        <v>409047.21328246401</v>
      </c>
      <c r="F37" s="13">
        <v>372141.74570782098</v>
      </c>
      <c r="G37" s="68">
        <v>353480.36707903101</v>
      </c>
      <c r="H37" s="68">
        <v>370003.62844530097</v>
      </c>
      <c r="I37" s="55">
        <f t="shared" si="0"/>
        <v>9.1629430909734966E-2</v>
      </c>
      <c r="J37" s="55">
        <f t="shared" si="1"/>
        <v>4.6744495324617885E-2</v>
      </c>
    </row>
    <row r="38" spans="1:10" ht="12.75" customHeight="1">
      <c r="A38" s="8">
        <v>36</v>
      </c>
      <c r="B38" s="9" t="s">
        <v>41</v>
      </c>
      <c r="C38" s="10" t="s">
        <v>31</v>
      </c>
      <c r="D38" s="13">
        <v>152726.01408360901</v>
      </c>
      <c r="E38" s="13">
        <v>218155.09376002499</v>
      </c>
      <c r="F38" s="13">
        <v>169833.69492700201</v>
      </c>
      <c r="G38" s="68">
        <v>181672.23943567101</v>
      </c>
      <c r="H38" s="68">
        <v>214495.93494966501</v>
      </c>
      <c r="I38" s="55">
        <f t="shared" si="0"/>
        <v>0.40444924354694667</v>
      </c>
      <c r="J38" s="55">
        <f t="shared" si="1"/>
        <v>0.18067535037799032</v>
      </c>
    </row>
    <row r="39" spans="1:10" ht="12.75" customHeight="1">
      <c r="A39" s="8">
        <v>37</v>
      </c>
      <c r="B39" s="9" t="s">
        <v>42</v>
      </c>
      <c r="C39" s="10" t="s">
        <v>31</v>
      </c>
      <c r="D39" s="13">
        <v>186220.16853895801</v>
      </c>
      <c r="E39" s="13">
        <v>190892.119522439</v>
      </c>
      <c r="F39" s="13">
        <v>202308.050780819</v>
      </c>
      <c r="G39" s="68">
        <v>171808.12764336</v>
      </c>
      <c r="H39" s="68">
        <v>170244.788454714</v>
      </c>
      <c r="I39" s="55">
        <f t="shared" si="0"/>
        <v>-8.5787593307337651E-2</v>
      </c>
      <c r="J39" s="55">
        <f t="shared" si="1"/>
        <v>-9.0993319704361086E-3</v>
      </c>
    </row>
    <row r="40" spans="1:10" ht="12.75" customHeight="1">
      <c r="A40" s="8">
        <v>38</v>
      </c>
      <c r="B40" s="9" t="s">
        <v>43</v>
      </c>
      <c r="C40" s="10" t="s">
        <v>31</v>
      </c>
      <c r="D40" s="13">
        <v>1231917.7309604001</v>
      </c>
      <c r="E40" s="13">
        <v>1265200.1438465901</v>
      </c>
      <c r="F40" s="13">
        <v>1301279.1339427701</v>
      </c>
      <c r="G40" s="68">
        <v>1498461.71457728</v>
      </c>
      <c r="H40" s="68">
        <v>1695000.46880863</v>
      </c>
      <c r="I40" s="55">
        <f t="shared" si="0"/>
        <v>0.37590394732545307</v>
      </c>
      <c r="J40" s="55">
        <f t="shared" si="1"/>
        <v>0.13116034418456546</v>
      </c>
    </row>
    <row r="41" spans="1:10" ht="12.75" customHeight="1">
      <c r="A41" s="8">
        <v>39</v>
      </c>
      <c r="B41" s="9" t="s">
        <v>44</v>
      </c>
      <c r="C41" s="10" t="s">
        <v>31</v>
      </c>
      <c r="D41" s="13">
        <v>346853.12822677998</v>
      </c>
      <c r="E41" s="13">
        <v>349879.14620152401</v>
      </c>
      <c r="F41" s="13">
        <v>357513.06543305999</v>
      </c>
      <c r="G41" s="68">
        <v>348584.92835201998</v>
      </c>
      <c r="H41" s="68">
        <v>371762.54447190999</v>
      </c>
      <c r="I41" s="55">
        <f t="shared" si="0"/>
        <v>7.1815457950385575E-2</v>
      </c>
      <c r="J41" s="55">
        <f t="shared" si="1"/>
        <v>6.64905858938456E-2</v>
      </c>
    </row>
    <row r="42" spans="1:10" ht="12.75" customHeight="1">
      <c r="A42" s="8">
        <v>40</v>
      </c>
      <c r="B42" s="9" t="s">
        <v>45</v>
      </c>
      <c r="C42" s="10" t="s">
        <v>31</v>
      </c>
      <c r="D42" s="13">
        <v>189794.15500866901</v>
      </c>
      <c r="E42" s="13">
        <v>239149.73348124101</v>
      </c>
      <c r="F42" s="13">
        <v>250012.6737135</v>
      </c>
      <c r="G42" s="68">
        <v>289665.302008775</v>
      </c>
      <c r="H42" s="68">
        <v>276595.99538883503</v>
      </c>
      <c r="I42" s="55">
        <f t="shared" si="0"/>
        <v>0.45734727908876471</v>
      </c>
      <c r="J42" s="55">
        <f t="shared" si="1"/>
        <v>-4.5118647381328647E-2</v>
      </c>
    </row>
    <row r="43" spans="1:10" ht="12.75" customHeight="1">
      <c r="A43" s="8">
        <v>41</v>
      </c>
      <c r="B43" s="9" t="s">
        <v>46</v>
      </c>
      <c r="C43" s="10" t="s">
        <v>31</v>
      </c>
      <c r="D43" s="13">
        <v>39012.397851490001</v>
      </c>
      <c r="E43" s="13">
        <v>47932.681968650002</v>
      </c>
      <c r="F43" s="13">
        <v>72036.323786149995</v>
      </c>
      <c r="G43" s="68">
        <v>70391.976162460007</v>
      </c>
      <c r="H43" s="68">
        <v>74331.252956609998</v>
      </c>
      <c r="I43" s="55">
        <f t="shared" si="0"/>
        <v>0.905323872671699</v>
      </c>
      <c r="J43" s="55">
        <f t="shared" si="1"/>
        <v>5.5962014549192363E-2</v>
      </c>
    </row>
    <row r="44" spans="1:10" ht="12.75" customHeight="1">
      <c r="A44" s="8">
        <v>42</v>
      </c>
      <c r="B44" s="9" t="s">
        <v>47</v>
      </c>
      <c r="C44" s="10" t="s">
        <v>31</v>
      </c>
      <c r="D44" s="13">
        <v>165.24682060000001</v>
      </c>
      <c r="E44" s="13">
        <v>161.10015385</v>
      </c>
      <c r="F44" s="13">
        <v>336.57640565000003</v>
      </c>
      <c r="G44" s="68">
        <v>237.18441425</v>
      </c>
      <c r="H44" s="68">
        <v>227.69463432000001</v>
      </c>
      <c r="I44" s="55">
        <f t="shared" si="0"/>
        <v>0.37790629491845129</v>
      </c>
      <c r="J44" s="55">
        <f t="shared" si="1"/>
        <v>-4.0010132874909177E-2</v>
      </c>
    </row>
    <row r="45" spans="1:10" ht="12.75" customHeight="1">
      <c r="A45" s="8">
        <v>43</v>
      </c>
      <c r="B45" s="9" t="s">
        <v>48</v>
      </c>
      <c r="C45" s="10" t="s">
        <v>31</v>
      </c>
      <c r="D45" s="13">
        <v>246373.742843616</v>
      </c>
      <c r="E45" s="13">
        <v>345350.332284139</v>
      </c>
      <c r="F45" s="13">
        <v>378763.915329243</v>
      </c>
      <c r="G45" s="68">
        <v>426962.59667477699</v>
      </c>
      <c r="H45" s="68">
        <v>512858.513252359</v>
      </c>
      <c r="I45" s="55">
        <f t="shared" si="0"/>
        <v>1.0816281286025369</v>
      </c>
      <c r="J45" s="55">
        <f t="shared" si="1"/>
        <v>0.20117901953601347</v>
      </c>
    </row>
    <row r="46" spans="1:10" ht="12.75" customHeight="1">
      <c r="A46" s="8">
        <v>44</v>
      </c>
      <c r="B46" s="9" t="s">
        <v>49</v>
      </c>
      <c r="C46" s="10" t="s">
        <v>31</v>
      </c>
      <c r="D46" s="13">
        <v>269112.22840815998</v>
      </c>
      <c r="E46" s="13">
        <v>363412.50504965999</v>
      </c>
      <c r="F46" s="13">
        <v>336485.19832996</v>
      </c>
      <c r="G46" s="68">
        <v>491757.52603953</v>
      </c>
      <c r="H46" s="68">
        <v>674108.34033675003</v>
      </c>
      <c r="I46" s="55">
        <f t="shared" si="0"/>
        <v>1.5049338869668021</v>
      </c>
      <c r="J46" s="55">
        <f t="shared" si="1"/>
        <v>0.37081448608589618</v>
      </c>
    </row>
    <row r="47" spans="1:10" ht="12.75" customHeight="1">
      <c r="A47" s="8">
        <v>45</v>
      </c>
      <c r="B47" s="9" t="s">
        <v>50</v>
      </c>
      <c r="C47" s="10" t="s">
        <v>31</v>
      </c>
      <c r="D47" s="13">
        <v>757747.57857060002</v>
      </c>
      <c r="E47" s="13">
        <v>797407.29088066705</v>
      </c>
      <c r="F47" s="13">
        <v>873460.29926343902</v>
      </c>
      <c r="G47" s="68">
        <v>847660.45113620802</v>
      </c>
      <c r="H47" s="68">
        <v>965695.47233817296</v>
      </c>
      <c r="I47" s="55">
        <f t="shared" si="0"/>
        <v>0.27442897826191892</v>
      </c>
      <c r="J47" s="55">
        <f t="shared" si="1"/>
        <v>0.13924799846890368</v>
      </c>
    </row>
    <row r="48" spans="1:10" ht="12.75" customHeight="1">
      <c r="A48" s="8">
        <v>46</v>
      </c>
      <c r="B48" s="9" t="s">
        <v>51</v>
      </c>
      <c r="C48" s="10" t="s">
        <v>31</v>
      </c>
      <c r="D48" s="13">
        <v>96134.406094060003</v>
      </c>
      <c r="E48" s="13">
        <v>96808.652594359999</v>
      </c>
      <c r="F48" s="13">
        <v>99382.553668380002</v>
      </c>
      <c r="G48" s="68">
        <v>98233.962388319997</v>
      </c>
      <c r="H48" s="68">
        <v>80130.711548890002</v>
      </c>
      <c r="I48" s="55">
        <f t="shared" si="0"/>
        <v>-0.166472080032529</v>
      </c>
      <c r="J48" s="55">
        <f t="shared" si="1"/>
        <v>-0.18428708767613011</v>
      </c>
    </row>
    <row r="49" spans="1:10" ht="12.75" customHeight="1">
      <c r="A49" s="8">
        <v>47</v>
      </c>
      <c r="B49" s="9" t="s">
        <v>52</v>
      </c>
      <c r="C49" s="10" t="s">
        <v>31</v>
      </c>
      <c r="D49" s="13">
        <v>936665.67604853003</v>
      </c>
      <c r="E49" s="13">
        <v>931720.93644693901</v>
      </c>
      <c r="F49" s="13">
        <v>954644.63676278002</v>
      </c>
      <c r="G49" s="68">
        <v>947467.04141516995</v>
      </c>
      <c r="H49" s="68">
        <v>987272.49328073103</v>
      </c>
      <c r="I49" s="55">
        <f t="shared" si="0"/>
        <v>5.4028687637721173E-2</v>
      </c>
      <c r="J49" s="55">
        <f t="shared" si="1"/>
        <v>4.2012492388237899E-2</v>
      </c>
    </row>
    <row r="50" spans="1:10" ht="12.75" customHeight="1">
      <c r="A50" s="8">
        <v>48</v>
      </c>
      <c r="B50" s="9" t="s">
        <v>53</v>
      </c>
      <c r="C50" s="10" t="s">
        <v>31</v>
      </c>
      <c r="D50" s="13">
        <v>920853.63806519995</v>
      </c>
      <c r="E50" s="13">
        <v>918672.231978519</v>
      </c>
      <c r="F50" s="13">
        <v>938409.55845224997</v>
      </c>
      <c r="G50" s="68">
        <v>934085.16034534003</v>
      </c>
      <c r="H50" s="68">
        <v>975334.31897158094</v>
      </c>
      <c r="I50" s="55">
        <f t="shared" si="0"/>
        <v>5.9163235778543433E-2</v>
      </c>
      <c r="J50" s="55">
        <f t="shared" si="1"/>
        <v>4.415995497775671E-2</v>
      </c>
    </row>
    <row r="51" spans="1:10" ht="12.75" customHeight="1">
      <c r="A51" s="8">
        <v>49</v>
      </c>
      <c r="B51" s="9" t="s">
        <v>54</v>
      </c>
      <c r="C51" s="10" t="s">
        <v>31</v>
      </c>
      <c r="D51" s="13">
        <v>15812.037983329999</v>
      </c>
      <c r="E51" s="13">
        <v>13048.704468419999</v>
      </c>
      <c r="F51" s="13">
        <v>16235.07831053</v>
      </c>
      <c r="G51" s="68">
        <v>13381.88106983</v>
      </c>
      <c r="H51" s="68">
        <v>11938.174309149999</v>
      </c>
      <c r="I51" s="55">
        <f t="shared" si="0"/>
        <v>-0.24499458439601907</v>
      </c>
      <c r="J51" s="55">
        <f t="shared" si="1"/>
        <v>-0.10788518842353911</v>
      </c>
    </row>
    <row r="52" spans="1:10" ht="12.75" customHeight="1">
      <c r="A52" s="8">
        <v>50</v>
      </c>
      <c r="B52" s="9" t="s">
        <v>55</v>
      </c>
      <c r="C52" s="10" t="s">
        <v>31</v>
      </c>
      <c r="D52" s="13">
        <v>652327.84585221705</v>
      </c>
      <c r="E52" s="13">
        <v>700093.51896809402</v>
      </c>
      <c r="F52" s="13">
        <v>797140.497104396</v>
      </c>
      <c r="G52" s="68">
        <v>792790.47735065303</v>
      </c>
      <c r="H52" s="68">
        <v>876958.85043139895</v>
      </c>
      <c r="I52" s="55">
        <f t="shared" si="0"/>
        <v>0.34435292929388672</v>
      </c>
      <c r="J52" s="55">
        <f t="shared" si="1"/>
        <v>0.10616723520950933</v>
      </c>
    </row>
    <row r="53" spans="1:10" ht="12.75" customHeight="1">
      <c r="A53" s="18">
        <v>51</v>
      </c>
      <c r="B53" s="19" t="s">
        <v>56</v>
      </c>
      <c r="C53" s="20" t="s">
        <v>31</v>
      </c>
      <c r="D53" s="80">
        <v>4395006.4877976496</v>
      </c>
      <c r="E53" s="80">
        <v>4811425.9203473404</v>
      </c>
      <c r="F53" s="80">
        <v>5031297.6980776004</v>
      </c>
      <c r="G53" s="89">
        <v>5462687.3314002799</v>
      </c>
      <c r="H53" s="89">
        <v>6147957.1269256901</v>
      </c>
      <c r="I53" s="55">
        <f t="shared" si="0"/>
        <v>0.398850523655643</v>
      </c>
      <c r="J53" s="55">
        <f t="shared" si="1"/>
        <v>0.12544554611178005</v>
      </c>
    </row>
    <row r="54" spans="1:10" ht="12.75" customHeight="1">
      <c r="A54" s="18">
        <v>52</v>
      </c>
      <c r="B54" s="19" t="s">
        <v>57</v>
      </c>
      <c r="C54" s="20" t="s">
        <v>31</v>
      </c>
      <c r="D54" s="80">
        <v>3777374.0185728902</v>
      </c>
      <c r="E54" s="80">
        <v>4102322.0422488698</v>
      </c>
      <c r="F54" s="80">
        <v>4212638.7718245899</v>
      </c>
      <c r="G54" s="89">
        <v>4525157.00574781</v>
      </c>
      <c r="H54" s="89">
        <v>5088507.7610003604</v>
      </c>
      <c r="I54" s="55">
        <f t="shared" si="0"/>
        <v>0.34710191153451686</v>
      </c>
      <c r="J54" s="55">
        <f t="shared" si="1"/>
        <v>0.12449308488898558</v>
      </c>
    </row>
    <row r="55" spans="1:10" ht="12.75" customHeight="1">
      <c r="A55" s="18">
        <v>53</v>
      </c>
      <c r="B55" s="21" t="s">
        <v>58</v>
      </c>
      <c r="C55" s="22" t="s">
        <v>31</v>
      </c>
      <c r="D55" s="13">
        <v>23045.1163786</v>
      </c>
      <c r="E55" s="13">
        <v>22639.693904340002</v>
      </c>
      <c r="F55" s="13">
        <v>6931.4130154000004</v>
      </c>
      <c r="G55" s="68">
        <v>6923.5788887199997</v>
      </c>
      <c r="H55" s="68">
        <v>6990.77899634</v>
      </c>
      <c r="I55" s="55">
        <f t="shared" si="0"/>
        <v>-0.69664813657301683</v>
      </c>
      <c r="J55" s="55">
        <f t="shared" si="1"/>
        <v>9.7059784686621686E-3</v>
      </c>
    </row>
    <row r="56" spans="1:10" ht="12.75" customHeight="1">
      <c r="A56" s="18">
        <v>54</v>
      </c>
      <c r="B56" s="21" t="s">
        <v>59</v>
      </c>
      <c r="C56" s="22" t="s">
        <v>31</v>
      </c>
      <c r="D56" s="13">
        <v>330.47951559000001</v>
      </c>
      <c r="E56" s="13">
        <v>332.75082992</v>
      </c>
      <c r="F56" s="13">
        <v>335.13876124000001</v>
      </c>
      <c r="G56" s="68">
        <v>338.32126683000001</v>
      </c>
      <c r="H56" s="68"/>
      <c r="I56" s="55">
        <f t="shared" si="0"/>
        <v>-1</v>
      </c>
      <c r="J56" s="55">
        <f t="shared" si="1"/>
        <v>-1</v>
      </c>
    </row>
    <row r="57" spans="1:10" ht="12.75" customHeight="1">
      <c r="A57" s="18">
        <v>55</v>
      </c>
      <c r="B57" s="21" t="s">
        <v>60</v>
      </c>
      <c r="C57" s="22" t="s">
        <v>31</v>
      </c>
      <c r="D57" s="13">
        <v>133090.14031843</v>
      </c>
      <c r="E57" s="13">
        <v>131078.61221776</v>
      </c>
      <c r="F57" s="13">
        <v>88082.98155384</v>
      </c>
      <c r="G57" s="68">
        <v>85444.194156070007</v>
      </c>
      <c r="H57" s="68">
        <v>66331.710144840006</v>
      </c>
      <c r="I57" s="55">
        <f t="shared" si="0"/>
        <v>-0.50160312412222652</v>
      </c>
      <c r="J57" s="55">
        <f t="shared" si="1"/>
        <v>-0.223683823108211</v>
      </c>
    </row>
    <row r="58" spans="1:10" ht="12.75" customHeight="1">
      <c r="A58" s="18">
        <v>56</v>
      </c>
      <c r="B58" s="21" t="s">
        <v>61</v>
      </c>
      <c r="C58" s="22" t="s">
        <v>31</v>
      </c>
      <c r="D58" s="13" t="s">
        <v>18</v>
      </c>
      <c r="E58" s="13"/>
      <c r="F58" s="13"/>
      <c r="G58" s="68"/>
      <c r="H58" s="68"/>
      <c r="I58" s="13" t="s">
        <v>18</v>
      </c>
      <c r="J58" s="13" t="s">
        <v>18</v>
      </c>
    </row>
    <row r="59" spans="1:10" ht="12.75" customHeight="1">
      <c r="A59" s="18">
        <v>57</v>
      </c>
      <c r="B59" s="21" t="s">
        <v>62</v>
      </c>
      <c r="C59" s="22" t="s">
        <v>31</v>
      </c>
      <c r="D59" s="13">
        <v>2929226.5236784001</v>
      </c>
      <c r="E59" s="13">
        <v>3263694.8122761301</v>
      </c>
      <c r="F59" s="13">
        <v>3444075.2124953298</v>
      </c>
      <c r="G59" s="68">
        <v>3781733.7957967198</v>
      </c>
      <c r="H59" s="68">
        <v>4360899.27453849</v>
      </c>
      <c r="I59" s="55">
        <f t="shared" si="0"/>
        <v>0.48875453615046993</v>
      </c>
      <c r="J59" s="55">
        <f t="shared" si="1"/>
        <v>0.15314813522450854</v>
      </c>
    </row>
    <row r="60" spans="1:10" ht="12.75" customHeight="1">
      <c r="A60" s="18">
        <v>58</v>
      </c>
      <c r="B60" s="21" t="s">
        <v>63</v>
      </c>
      <c r="C60" s="22" t="s">
        <v>31</v>
      </c>
      <c r="D60" s="13">
        <v>6579.4086985200001</v>
      </c>
      <c r="E60" s="13">
        <v>6548.81078196</v>
      </c>
      <c r="F60" s="13">
        <v>6465.1203212800001</v>
      </c>
      <c r="G60" s="68">
        <v>6573.7091851599998</v>
      </c>
      <c r="H60" s="68">
        <v>6680.3095627399998</v>
      </c>
      <c r="I60" s="55">
        <f t="shared" si="0"/>
        <v>1.5335855977862689E-2</v>
      </c>
      <c r="J60" s="55">
        <f t="shared" si="1"/>
        <v>1.6216168768257599E-2</v>
      </c>
    </row>
    <row r="61" spans="1:10" ht="12.75" customHeight="1">
      <c r="A61" s="18">
        <v>59</v>
      </c>
      <c r="B61" s="21" t="s">
        <v>64</v>
      </c>
      <c r="C61" s="22" t="s">
        <v>31</v>
      </c>
      <c r="D61" s="13">
        <v>373776.81011363998</v>
      </c>
      <c r="E61" s="13">
        <v>340317.72487673</v>
      </c>
      <c r="F61" s="13">
        <v>320831.65636543999</v>
      </c>
      <c r="G61" s="68">
        <v>298499.51423442998</v>
      </c>
      <c r="H61" s="68">
        <v>297758.76206640003</v>
      </c>
      <c r="I61" s="55">
        <f t="shared" si="0"/>
        <v>-0.20337818181959455</v>
      </c>
      <c r="J61" s="55">
        <f t="shared" si="1"/>
        <v>-2.4815858408674396E-3</v>
      </c>
    </row>
    <row r="62" spans="1:10" ht="12.75" customHeight="1">
      <c r="A62" s="18">
        <v>60</v>
      </c>
      <c r="B62" s="21" t="s">
        <v>65</v>
      </c>
      <c r="C62" s="22" t="s">
        <v>31</v>
      </c>
      <c r="D62" s="13">
        <v>13641.80914186</v>
      </c>
      <c r="E62" s="13">
        <v>14481.65352555</v>
      </c>
      <c r="F62" s="13">
        <v>14222.12548058</v>
      </c>
      <c r="G62" s="68">
        <v>12475.75200405</v>
      </c>
      <c r="H62" s="68">
        <v>5103.0535831899997</v>
      </c>
      <c r="I62" s="55">
        <f t="shared" si="0"/>
        <v>-0.62592545239976716</v>
      </c>
      <c r="J62" s="55">
        <f t="shared" si="1"/>
        <v>-0.59096224567998812</v>
      </c>
    </row>
    <row r="63" spans="1:10" ht="12.75" customHeight="1">
      <c r="A63" s="18">
        <v>61</v>
      </c>
      <c r="B63" s="21" t="s">
        <v>66</v>
      </c>
      <c r="C63" s="22" t="s">
        <v>31</v>
      </c>
      <c r="D63" s="13">
        <v>14152.391936419999</v>
      </c>
      <c r="E63" s="13">
        <v>13970.51005703</v>
      </c>
      <c r="F63" s="13">
        <v>12651.879677340001</v>
      </c>
      <c r="G63" s="68">
        <v>12639.03565272</v>
      </c>
      <c r="H63" s="68">
        <v>7551.88760662</v>
      </c>
      <c r="I63" s="55">
        <f t="shared" si="0"/>
        <v>-0.46638789820497784</v>
      </c>
      <c r="J63" s="55">
        <f t="shared" si="1"/>
        <v>-0.40249495182056982</v>
      </c>
    </row>
    <row r="64" spans="1:10" ht="12.75" customHeight="1">
      <c r="A64" s="18">
        <v>62</v>
      </c>
      <c r="B64" s="21" t="s">
        <v>67</v>
      </c>
      <c r="C64" s="22" t="s">
        <v>31</v>
      </c>
      <c r="D64" s="13">
        <v>92651.646230750004</v>
      </c>
      <c r="E64" s="13">
        <v>92251.080309330006</v>
      </c>
      <c r="F64" s="13">
        <v>89578.433431159996</v>
      </c>
      <c r="G64" s="68">
        <v>88892.096383630007</v>
      </c>
      <c r="H64" s="68">
        <v>87687.763110269996</v>
      </c>
      <c r="I64" s="55">
        <f t="shared" si="0"/>
        <v>-5.3575768185676886E-2</v>
      </c>
      <c r="J64" s="55">
        <f t="shared" si="1"/>
        <v>-1.3548260445591209E-2</v>
      </c>
    </row>
    <row r="65" spans="1:10">
      <c r="A65" s="18">
        <v>63</v>
      </c>
      <c r="B65" s="21" t="s">
        <v>68</v>
      </c>
      <c r="C65" s="22" t="s">
        <v>31</v>
      </c>
      <c r="D65" s="13">
        <v>1816.2118227599999</v>
      </c>
      <c r="E65" s="13">
        <v>10293.3856397941</v>
      </c>
      <c r="F65" s="13">
        <v>20133.272364415301</v>
      </c>
      <c r="G65" s="68">
        <v>34995.262381584398</v>
      </c>
      <c r="H65" s="68">
        <v>47375.648672378302</v>
      </c>
      <c r="I65" s="55" t="s">
        <v>18</v>
      </c>
      <c r="J65" s="55" t="s">
        <v>18</v>
      </c>
    </row>
    <row r="66" spans="1:10" ht="12.75" customHeight="1">
      <c r="A66" s="18">
        <v>64</v>
      </c>
      <c r="B66" s="21" t="s">
        <v>69</v>
      </c>
      <c r="C66" s="22" t="s">
        <v>31</v>
      </c>
      <c r="D66" s="13">
        <v>92165.550698389998</v>
      </c>
      <c r="E66" s="13">
        <v>90485.699799049995</v>
      </c>
      <c r="F66" s="13">
        <v>82996.179899059993</v>
      </c>
      <c r="G66" s="68">
        <v>67861.431359619994</v>
      </c>
      <c r="H66" s="68">
        <v>74968.053127530002</v>
      </c>
      <c r="I66" s="55">
        <f t="shared" si="0"/>
        <v>-0.18659355302002678</v>
      </c>
      <c r="J66" s="55">
        <f t="shared" si="1"/>
        <v>0.10472254453711249</v>
      </c>
    </row>
    <row r="67" spans="1:10" ht="12.75" customHeight="1">
      <c r="A67" s="18">
        <v>65</v>
      </c>
      <c r="B67" s="21" t="s">
        <v>70</v>
      </c>
      <c r="C67" s="22" t="s">
        <v>31</v>
      </c>
      <c r="D67" s="13" t="s">
        <v>18</v>
      </c>
      <c r="E67" s="13"/>
      <c r="F67" s="13"/>
      <c r="G67" s="68"/>
      <c r="H67" s="68"/>
      <c r="I67" s="13" t="s">
        <v>18</v>
      </c>
      <c r="J67" s="13" t="s">
        <v>18</v>
      </c>
    </row>
    <row r="68" spans="1:10" ht="12.75" customHeight="1">
      <c r="A68" s="18">
        <v>66</v>
      </c>
      <c r="B68" s="21" t="s">
        <v>71</v>
      </c>
      <c r="C68" s="22" t="s">
        <v>31</v>
      </c>
      <c r="D68" s="13">
        <v>96897.930039529994</v>
      </c>
      <c r="E68" s="13">
        <v>116227.30803127</v>
      </c>
      <c r="F68" s="13">
        <v>126335.3584595</v>
      </c>
      <c r="G68" s="68">
        <v>128780.31443827</v>
      </c>
      <c r="H68" s="68">
        <v>127160.51959156001</v>
      </c>
      <c r="I68" s="55">
        <f t="shared" ref="I68:I117" si="2">H68/D68-1</f>
        <v>0.31231409731543525</v>
      </c>
      <c r="J68" s="55">
        <f t="shared" ref="J68:J117" si="3">H68/G68-1</f>
        <v>-1.2577969340853201E-2</v>
      </c>
    </row>
    <row r="69" spans="1:10" ht="12.75" customHeight="1">
      <c r="A69" s="18">
        <v>67</v>
      </c>
      <c r="B69" s="21" t="s">
        <v>72</v>
      </c>
      <c r="C69" s="22" t="s">
        <v>31</v>
      </c>
      <c r="D69" s="13" t="s">
        <v>18</v>
      </c>
      <c r="E69" s="13"/>
      <c r="F69" s="13"/>
      <c r="G69" s="68"/>
      <c r="H69" s="68"/>
      <c r="I69" s="13" t="s">
        <v>18</v>
      </c>
      <c r="J69" s="13" t="s">
        <v>18</v>
      </c>
    </row>
    <row r="70" spans="1:10" ht="12.75" customHeight="1">
      <c r="A70" s="18">
        <v>68</v>
      </c>
      <c r="B70" s="19" t="s">
        <v>73</v>
      </c>
      <c r="C70" s="20" t="s">
        <v>31</v>
      </c>
      <c r="D70" s="80">
        <v>531995.84940485004</v>
      </c>
      <c r="E70" s="80">
        <v>601118.67610748205</v>
      </c>
      <c r="F70" s="80">
        <v>666948.16685062402</v>
      </c>
      <c r="G70" s="89">
        <v>751478.88881357398</v>
      </c>
      <c r="H70" s="89">
        <v>833142.66336959798</v>
      </c>
      <c r="I70" s="55">
        <f t="shared" si="2"/>
        <v>0.56606985618711958</v>
      </c>
      <c r="J70" s="55">
        <f t="shared" si="3"/>
        <v>0.10867075013238736</v>
      </c>
    </row>
    <row r="71" spans="1:10" ht="12.75" customHeight="1">
      <c r="A71" s="18">
        <v>69</v>
      </c>
      <c r="B71" s="21" t="s">
        <v>59</v>
      </c>
      <c r="C71" s="22" t="s">
        <v>31</v>
      </c>
      <c r="D71" s="13" t="s">
        <v>18</v>
      </c>
      <c r="E71" s="13"/>
      <c r="F71" s="13"/>
      <c r="G71" s="68"/>
      <c r="H71" s="68"/>
      <c r="I71" s="13" t="s">
        <v>18</v>
      </c>
      <c r="J71" s="13" t="s">
        <v>18</v>
      </c>
    </row>
    <row r="72" spans="1:10" ht="12.75" customHeight="1">
      <c r="A72" s="18">
        <v>70</v>
      </c>
      <c r="B72" s="21" t="s">
        <v>68</v>
      </c>
      <c r="C72" s="22" t="s">
        <v>31</v>
      </c>
      <c r="D72" s="13">
        <v>531995.84940485004</v>
      </c>
      <c r="E72" s="13">
        <v>601118.67610748205</v>
      </c>
      <c r="F72" s="13">
        <v>666948.16685062402</v>
      </c>
      <c r="G72" s="68">
        <v>751478.88881357398</v>
      </c>
      <c r="H72" s="68">
        <v>833142.66336959798</v>
      </c>
      <c r="I72" s="55">
        <f t="shared" si="2"/>
        <v>0.56606985618711958</v>
      </c>
      <c r="J72" s="55">
        <f t="shared" si="3"/>
        <v>0.10867075013238736</v>
      </c>
    </row>
    <row r="73" spans="1:10" ht="12.75" customHeight="1">
      <c r="A73" s="18">
        <v>71</v>
      </c>
      <c r="B73" s="21" t="s">
        <v>69</v>
      </c>
      <c r="C73" s="22" t="s">
        <v>31</v>
      </c>
      <c r="D73" s="13" t="s">
        <v>18</v>
      </c>
      <c r="E73" s="13"/>
      <c r="F73" s="13"/>
      <c r="G73" s="68"/>
      <c r="H73" s="68"/>
      <c r="I73" s="13" t="s">
        <v>18</v>
      </c>
      <c r="J73" s="13" t="s">
        <v>18</v>
      </c>
    </row>
    <row r="74" spans="1:10" ht="12.75" customHeight="1">
      <c r="A74" s="18">
        <v>72</v>
      </c>
      <c r="B74" s="19" t="s">
        <v>74</v>
      </c>
      <c r="C74" s="20" t="s">
        <v>31</v>
      </c>
      <c r="D74" s="80">
        <v>54175.245721491498</v>
      </c>
      <c r="E74" s="80">
        <v>59988.8770384007</v>
      </c>
      <c r="F74" s="80">
        <v>66116.239533275599</v>
      </c>
      <c r="G74" s="89">
        <v>74232.160846704195</v>
      </c>
      <c r="H74" s="89">
        <v>93508.122524283404</v>
      </c>
      <c r="I74" s="55">
        <f t="shared" si="2"/>
        <v>0.72603042734679146</v>
      </c>
      <c r="J74" s="55">
        <f t="shared" si="3"/>
        <v>0.25967129957843649</v>
      </c>
    </row>
    <row r="75" spans="1:10" ht="12.75" customHeight="1">
      <c r="A75" s="18">
        <v>73</v>
      </c>
      <c r="B75" s="21" t="s">
        <v>58</v>
      </c>
      <c r="C75" s="22" t="s">
        <v>31</v>
      </c>
      <c r="D75" s="13" t="s">
        <v>18</v>
      </c>
      <c r="E75" s="13"/>
      <c r="F75" s="13"/>
      <c r="G75" s="68"/>
      <c r="H75" s="68"/>
      <c r="I75" s="13" t="s">
        <v>18</v>
      </c>
      <c r="J75" s="13" t="s">
        <v>18</v>
      </c>
    </row>
    <row r="76" spans="1:10" ht="12.75" customHeight="1">
      <c r="A76" s="18">
        <v>74</v>
      </c>
      <c r="B76" s="21" t="s">
        <v>62</v>
      </c>
      <c r="C76" s="22" t="s">
        <v>31</v>
      </c>
      <c r="D76" s="13">
        <v>47561.716668923997</v>
      </c>
      <c r="E76" s="13">
        <v>51542.941565941401</v>
      </c>
      <c r="F76" s="13">
        <v>53818.851231049601</v>
      </c>
      <c r="G76" s="68">
        <v>58333.114386542002</v>
      </c>
      <c r="H76" s="68">
        <v>65030.927909906903</v>
      </c>
      <c r="I76" s="55">
        <f t="shared" si="2"/>
        <v>0.36729564163097139</v>
      </c>
      <c r="J76" s="55">
        <f t="shared" si="3"/>
        <v>0.1148200913632369</v>
      </c>
    </row>
    <row r="77" spans="1:10" ht="12.75" customHeight="1">
      <c r="A77" s="18">
        <v>75</v>
      </c>
      <c r="B77" s="21" t="s">
        <v>68</v>
      </c>
      <c r="C77" s="22" t="s">
        <v>31</v>
      </c>
      <c r="D77" s="13">
        <v>6413.2687857600004</v>
      </c>
      <c r="E77" s="13">
        <v>6758.8126282499998</v>
      </c>
      <c r="F77" s="13">
        <v>7317.8494938420499</v>
      </c>
      <c r="G77" s="68">
        <v>7303.7781553189598</v>
      </c>
      <c r="H77" s="68">
        <v>7578.5415586335002</v>
      </c>
      <c r="I77" s="55">
        <f t="shared" si="2"/>
        <v>0.18169716751321374</v>
      </c>
      <c r="J77" s="55">
        <f t="shared" si="3"/>
        <v>3.7619352268311257E-2</v>
      </c>
    </row>
    <row r="78" spans="1:10" ht="12.75" customHeight="1">
      <c r="A78" s="18">
        <v>76</v>
      </c>
      <c r="B78" s="21" t="s">
        <v>69</v>
      </c>
      <c r="C78" s="22" t="s">
        <v>31</v>
      </c>
      <c r="D78" s="13" t="s">
        <v>18</v>
      </c>
      <c r="E78" s="13"/>
      <c r="F78" s="13"/>
      <c r="G78" s="68"/>
      <c r="H78" s="68"/>
      <c r="I78" s="13" t="s">
        <v>18</v>
      </c>
      <c r="J78" s="13" t="s">
        <v>18</v>
      </c>
    </row>
    <row r="79" spans="1:10" ht="12.75" customHeight="1">
      <c r="A79" s="18">
        <v>77</v>
      </c>
      <c r="B79" s="21" t="s">
        <v>70</v>
      </c>
      <c r="C79" s="22" t="s">
        <v>31</v>
      </c>
      <c r="D79" s="13" t="s">
        <v>18</v>
      </c>
      <c r="E79" s="13"/>
      <c r="F79" s="13"/>
      <c r="G79" s="68"/>
      <c r="H79" s="68"/>
      <c r="I79" s="13" t="s">
        <v>18</v>
      </c>
      <c r="J79" s="13" t="s">
        <v>18</v>
      </c>
    </row>
    <row r="80" spans="1:10" ht="12.75" customHeight="1">
      <c r="A80" s="18">
        <v>78</v>
      </c>
      <c r="B80" s="21" t="s">
        <v>75</v>
      </c>
      <c r="C80" s="22" t="s">
        <v>31</v>
      </c>
      <c r="D80" s="13">
        <v>200.260266807531</v>
      </c>
      <c r="E80" s="13">
        <v>1687.1228442092499</v>
      </c>
      <c r="F80" s="13">
        <v>4979.5388083840198</v>
      </c>
      <c r="G80" s="68">
        <v>8595.2683048432591</v>
      </c>
      <c r="H80" s="68">
        <v>20898.6530557431</v>
      </c>
      <c r="I80" s="55">
        <f t="shared" si="2"/>
        <v>103.35746136216166</v>
      </c>
      <c r="J80" s="55">
        <f t="shared" si="3"/>
        <v>1.4314136935047315</v>
      </c>
    </row>
    <row r="81" spans="1:10" ht="12.75" customHeight="1">
      <c r="A81" s="18">
        <v>79</v>
      </c>
      <c r="B81" s="21" t="s">
        <v>76</v>
      </c>
      <c r="C81" s="22" t="s">
        <v>31</v>
      </c>
      <c r="D81" s="13" t="s">
        <v>18</v>
      </c>
      <c r="E81" s="13"/>
      <c r="F81" s="13"/>
      <c r="G81" s="68"/>
      <c r="H81" s="68"/>
      <c r="I81" s="13" t="s">
        <v>18</v>
      </c>
      <c r="J81" s="13" t="s">
        <v>18</v>
      </c>
    </row>
    <row r="82" spans="1:10" ht="12.75" customHeight="1">
      <c r="A82" s="18">
        <v>80</v>
      </c>
      <c r="B82" s="21" t="s">
        <v>72</v>
      </c>
      <c r="C82" s="22" t="s">
        <v>31</v>
      </c>
      <c r="D82" s="13" t="s">
        <v>18</v>
      </c>
      <c r="E82" s="13"/>
      <c r="F82" s="13"/>
      <c r="G82" s="68"/>
      <c r="H82" s="68"/>
      <c r="I82" s="13" t="s">
        <v>18</v>
      </c>
      <c r="J82" s="13" t="s">
        <v>18</v>
      </c>
    </row>
    <row r="83" spans="1:10" ht="12.75" customHeight="1">
      <c r="A83" s="18">
        <v>81</v>
      </c>
      <c r="B83" s="19" t="s">
        <v>77</v>
      </c>
      <c r="C83" s="20" t="s">
        <v>31</v>
      </c>
      <c r="D83" s="80">
        <v>31461.3740984219</v>
      </c>
      <c r="E83" s="80">
        <v>47996.324952592899</v>
      </c>
      <c r="F83" s="80">
        <v>85594.519869109601</v>
      </c>
      <c r="G83" s="89">
        <v>111819.27599219199</v>
      </c>
      <c r="H83" s="89">
        <v>132798.58003145299</v>
      </c>
      <c r="I83" s="55">
        <f t="shared" si="2"/>
        <v>3.2210038129934748</v>
      </c>
      <c r="J83" s="55">
        <f t="shared" si="3"/>
        <v>0.18761795632379097</v>
      </c>
    </row>
    <row r="84" spans="1:10" ht="12.75" customHeight="1">
      <c r="A84" s="18">
        <v>82</v>
      </c>
      <c r="B84" s="21" t="s">
        <v>68</v>
      </c>
      <c r="C84" s="22" t="s">
        <v>31</v>
      </c>
      <c r="D84" s="13">
        <v>31461.3740984219</v>
      </c>
      <c r="E84" s="13">
        <v>47996.324952592899</v>
      </c>
      <c r="F84" s="13">
        <v>85594.519869109601</v>
      </c>
      <c r="G84" s="68">
        <v>111819.27599219199</v>
      </c>
      <c r="H84" s="68">
        <v>132798.58003145299</v>
      </c>
      <c r="I84" s="55">
        <f t="shared" si="2"/>
        <v>3.2210038129934748</v>
      </c>
      <c r="J84" s="55">
        <f t="shared" si="3"/>
        <v>0.18761795632379097</v>
      </c>
    </row>
    <row r="85" spans="1:10" ht="12.75" customHeight="1">
      <c r="A85" s="18">
        <v>83</v>
      </c>
      <c r="B85" s="24" t="s">
        <v>192</v>
      </c>
      <c r="C85" s="23" t="s">
        <v>21</v>
      </c>
      <c r="D85" s="81">
        <v>-4.4205937463787759E-2</v>
      </c>
      <c r="E85" s="81">
        <v>-7.58312336393141E-3</v>
      </c>
      <c r="F85" s="81">
        <v>7.8532191491937908E-3</v>
      </c>
      <c r="G85" s="90">
        <v>6.4984172386999994E-2</v>
      </c>
      <c r="H85" s="90">
        <f>IF(G85="X","X",(G117+1)*(H117+1)-1)</f>
        <v>0.15696518727965225</v>
      </c>
      <c r="I85" s="55">
        <f t="shared" si="2"/>
        <v>-4.5507715995896172</v>
      </c>
      <c r="J85" s="55">
        <f t="shared" si="3"/>
        <v>1.4154371982284868</v>
      </c>
    </row>
    <row r="86" spans="1:10" ht="12.75" customHeight="1">
      <c r="A86" s="18">
        <v>84</v>
      </c>
      <c r="B86" s="24" t="s">
        <v>78</v>
      </c>
      <c r="C86" s="23" t="s">
        <v>21</v>
      </c>
      <c r="D86" s="81">
        <v>-5.3541433342274236E-2</v>
      </c>
      <c r="E86" s="81">
        <v>-2.0272440981180972E-2</v>
      </c>
      <c r="F86" s="81">
        <v>-5.60233116368547E-4</v>
      </c>
      <c r="G86" s="90">
        <v>7.2732093038999995E-2</v>
      </c>
      <c r="H86" s="90">
        <f t="shared" ref="H86:H101" si="4">IF(G86="X","X",(G118+1)*(H118+1)-1)</f>
        <v>0.17959631520784303</v>
      </c>
      <c r="I86" s="55" t="s">
        <v>18</v>
      </c>
      <c r="J86" s="55" t="s">
        <v>18</v>
      </c>
    </row>
    <row r="87" spans="1:10" ht="12.75" customHeight="1">
      <c r="A87" s="18">
        <v>85</v>
      </c>
      <c r="B87" s="25" t="s">
        <v>79</v>
      </c>
      <c r="C87" s="23" t="s">
        <v>21</v>
      </c>
      <c r="D87" s="27">
        <v>-0.13147855801803321</v>
      </c>
      <c r="E87" s="27">
        <v>-0.12920831749912276</v>
      </c>
      <c r="F87" s="27">
        <v>-0.10987913285796846</v>
      </c>
      <c r="G87" s="91">
        <v>-1.1302271699999999E-3</v>
      </c>
      <c r="H87" s="91">
        <f t="shared" si="4"/>
        <v>8.564785408958997E-3</v>
      </c>
      <c r="I87" s="55" t="s">
        <v>18</v>
      </c>
      <c r="J87" s="55" t="s">
        <v>18</v>
      </c>
    </row>
    <row r="88" spans="1:10" ht="12.75" customHeight="1">
      <c r="A88" s="18">
        <v>86</v>
      </c>
      <c r="B88" s="25" t="s">
        <v>80</v>
      </c>
      <c r="C88" s="23" t="s">
        <v>21</v>
      </c>
      <c r="D88" s="27">
        <v>1.9295231118692246E-2</v>
      </c>
      <c r="E88" s="27">
        <v>2.6309118051365044E-2</v>
      </c>
      <c r="F88" s="27">
        <v>3.3661023631477827E-2</v>
      </c>
      <c r="G88" s="91">
        <v>9.5105733589999995E-3</v>
      </c>
      <c r="H88" s="91" t="s">
        <v>18</v>
      </c>
      <c r="I88" s="55" t="s">
        <v>18</v>
      </c>
      <c r="J88" s="55" t="s">
        <v>18</v>
      </c>
    </row>
    <row r="89" spans="1:10" ht="12.75" customHeight="1">
      <c r="A89" s="18">
        <v>87</v>
      </c>
      <c r="B89" s="25" t="s">
        <v>81</v>
      </c>
      <c r="C89" s="23" t="s">
        <v>21</v>
      </c>
      <c r="D89" s="27">
        <v>8.9884884954938293E-4</v>
      </c>
      <c r="E89" s="27">
        <v>6.0947863856818163E-2</v>
      </c>
      <c r="F89" s="27">
        <v>6.3589641271632358E-2</v>
      </c>
      <c r="G89" s="91">
        <v>6.4434177170000001E-3</v>
      </c>
      <c r="H89" s="91">
        <f t="shared" si="4"/>
        <v>6.6044324477007699E-2</v>
      </c>
      <c r="I89" s="55" t="s">
        <v>18</v>
      </c>
      <c r="J89" s="55" t="s">
        <v>18</v>
      </c>
    </row>
    <row r="90" spans="1:10" ht="12.75" customHeight="1">
      <c r="A90" s="18">
        <v>88</v>
      </c>
      <c r="B90" s="25" t="s">
        <v>82</v>
      </c>
      <c r="C90" s="23" t="s">
        <v>21</v>
      </c>
      <c r="D90" s="28" t="s">
        <v>18</v>
      </c>
      <c r="E90" s="28" t="s">
        <v>18</v>
      </c>
      <c r="F90" s="28" t="s">
        <v>18</v>
      </c>
      <c r="G90" s="92" t="s">
        <v>18</v>
      </c>
      <c r="H90" s="92" t="str">
        <f t="shared" si="4"/>
        <v>X</v>
      </c>
      <c r="I90" s="28" t="s">
        <v>18</v>
      </c>
      <c r="J90" s="28" t="s">
        <v>18</v>
      </c>
    </row>
    <row r="91" spans="1:10" ht="12.75" customHeight="1">
      <c r="A91" s="18">
        <v>89</v>
      </c>
      <c r="B91" s="25" t="s">
        <v>83</v>
      </c>
      <c r="C91" s="23" t="s">
        <v>21</v>
      </c>
      <c r="D91" s="27">
        <v>-9.4083961642723923E-2</v>
      </c>
      <c r="E91" s="27">
        <v>-1.725535638281539E-2</v>
      </c>
      <c r="F91" s="27">
        <v>6.6272434195038255E-3</v>
      </c>
      <c r="G91" s="91">
        <v>8.6622517354999998E-2</v>
      </c>
      <c r="H91" s="91">
        <f t="shared" si="4"/>
        <v>0.21331316962429092</v>
      </c>
      <c r="I91" s="55" t="s">
        <v>18</v>
      </c>
      <c r="J91" s="55" t="s">
        <v>18</v>
      </c>
    </row>
    <row r="92" spans="1:10" ht="12.75" customHeight="1">
      <c r="A92" s="18">
        <v>90</v>
      </c>
      <c r="B92" s="25" t="s">
        <v>84</v>
      </c>
      <c r="C92" s="23" t="s">
        <v>21</v>
      </c>
      <c r="D92" s="27">
        <v>5.6262147458655098E-2</v>
      </c>
      <c r="E92" s="27">
        <v>8.5027754704647629E-2</v>
      </c>
      <c r="F92" s="27">
        <v>9.6462085825053778E-2</v>
      </c>
      <c r="G92" s="91">
        <v>1.7274108896E-2</v>
      </c>
      <c r="H92" s="91">
        <f t="shared" si="4"/>
        <v>3.8976953433053074E-2</v>
      </c>
      <c r="I92" s="55" t="s">
        <v>18</v>
      </c>
      <c r="J92" s="55" t="s">
        <v>18</v>
      </c>
    </row>
    <row r="93" spans="1:10" ht="12.75" customHeight="1">
      <c r="A93" s="18">
        <v>91</v>
      </c>
      <c r="B93" s="25" t="s">
        <v>85</v>
      </c>
      <c r="C93" s="23" t="s">
        <v>21</v>
      </c>
      <c r="D93" s="27">
        <v>2.6018562366916242E-3</v>
      </c>
      <c r="E93" s="27">
        <v>8.4717829057434635E-3</v>
      </c>
      <c r="F93" s="27">
        <v>9.4710274975580155E-3</v>
      </c>
      <c r="G93" s="91">
        <v>1.6984757557000001E-2</v>
      </c>
      <c r="H93" s="91">
        <f t="shared" si="4"/>
        <v>2.3842005797755528E-2</v>
      </c>
      <c r="I93" s="55" t="s">
        <v>18</v>
      </c>
      <c r="J93" s="55" t="s">
        <v>18</v>
      </c>
    </row>
    <row r="94" spans="1:10" ht="12.75" customHeight="1">
      <c r="A94" s="18">
        <v>92</v>
      </c>
      <c r="B94" s="25" t="s">
        <v>86</v>
      </c>
      <c r="C94" s="23" t="s">
        <v>21</v>
      </c>
      <c r="D94" s="27">
        <v>0.20099032338307454</v>
      </c>
      <c r="E94" s="27">
        <v>0.27516078020384538</v>
      </c>
      <c r="F94" s="27">
        <v>0.38435729943291297</v>
      </c>
      <c r="G94" s="91">
        <v>-0.122793355199</v>
      </c>
      <c r="H94" s="91">
        <f t="shared" si="4"/>
        <v>-0.12957120235214159</v>
      </c>
      <c r="I94" s="55" t="s">
        <v>18</v>
      </c>
      <c r="J94" s="55" t="s">
        <v>18</v>
      </c>
    </row>
    <row r="95" spans="1:10" ht="12.75" customHeight="1">
      <c r="A95" s="18">
        <v>93</v>
      </c>
      <c r="B95" s="25" t="s">
        <v>87</v>
      </c>
      <c r="C95" s="23" t="s">
        <v>21</v>
      </c>
      <c r="D95" s="27">
        <v>-8.3455099820249901E-3</v>
      </c>
      <c r="E95" s="27">
        <v>-9.116440920868274E-3</v>
      </c>
      <c r="F95" s="27">
        <v>-2.0169681008042284E-2</v>
      </c>
      <c r="G95" s="91">
        <v>-2.742307704E-3</v>
      </c>
      <c r="H95" s="91">
        <f t="shared" si="4"/>
        <v>0.13295570435981419</v>
      </c>
      <c r="I95" s="55" t="s">
        <v>18</v>
      </c>
      <c r="J95" s="55" t="s">
        <v>18</v>
      </c>
    </row>
    <row r="96" spans="1:10" ht="12.75" customHeight="1">
      <c r="A96" s="18">
        <v>94</v>
      </c>
      <c r="B96" s="25" t="s">
        <v>88</v>
      </c>
      <c r="C96" s="23" t="s">
        <v>21</v>
      </c>
      <c r="D96" s="27">
        <v>-0.12781820911484554</v>
      </c>
      <c r="E96" s="27">
        <v>-0.12963265001953972</v>
      </c>
      <c r="F96" s="27">
        <v>-0.14936286453716985</v>
      </c>
      <c r="G96" s="91">
        <v>1.4265628226999999E-2</v>
      </c>
      <c r="H96" s="91">
        <f t="shared" si="4"/>
        <v>2.1591313292939063E-3</v>
      </c>
      <c r="I96" s="55" t="s">
        <v>18</v>
      </c>
      <c r="J96" s="55" t="s">
        <v>18</v>
      </c>
    </row>
    <row r="97" spans="1:13" ht="12.75" customHeight="1">
      <c r="A97" s="18">
        <v>95</v>
      </c>
      <c r="B97" s="25" t="s">
        <v>89</v>
      </c>
      <c r="C97" s="23" t="s">
        <v>21</v>
      </c>
      <c r="D97" s="27" t="s">
        <v>18</v>
      </c>
      <c r="E97" s="27" t="s">
        <v>18</v>
      </c>
      <c r="F97" s="27">
        <v>-0.99847027803950761</v>
      </c>
      <c r="G97" s="91">
        <v>0.21593821598099999</v>
      </c>
      <c r="H97" s="91">
        <f t="shared" si="4"/>
        <v>0.36518120889896721</v>
      </c>
      <c r="I97" s="55" t="s">
        <v>18</v>
      </c>
      <c r="J97" s="55" t="s">
        <v>18</v>
      </c>
    </row>
    <row r="98" spans="1:13" ht="12.75" customHeight="1">
      <c r="A98" s="18">
        <v>96</v>
      </c>
      <c r="B98" s="25" t="s">
        <v>90</v>
      </c>
      <c r="C98" s="23" t="s">
        <v>21</v>
      </c>
      <c r="D98" s="27">
        <v>4.0308075238904006E-3</v>
      </c>
      <c r="E98" s="27">
        <v>6.4079598237547497E-3</v>
      </c>
      <c r="F98" s="27">
        <v>-2.8956940033323719E-2</v>
      </c>
      <c r="G98" s="91">
        <v>-5.1771486042999998E-2</v>
      </c>
      <c r="H98" s="91">
        <f t="shared" si="4"/>
        <v>-6.8744892782353739E-2</v>
      </c>
      <c r="I98" s="55" t="s">
        <v>18</v>
      </c>
      <c r="J98" s="55" t="s">
        <v>18</v>
      </c>
    </row>
    <row r="99" spans="1:13" ht="12.75" customHeight="1">
      <c r="A99" s="18">
        <v>97</v>
      </c>
      <c r="B99" s="25" t="s">
        <v>91</v>
      </c>
      <c r="C99" s="23" t="s">
        <v>21</v>
      </c>
      <c r="D99" s="28" t="s">
        <v>18</v>
      </c>
      <c r="E99" s="28" t="s">
        <v>18</v>
      </c>
      <c r="F99" s="28" t="s">
        <v>18</v>
      </c>
      <c r="G99" s="92" t="s">
        <v>18</v>
      </c>
      <c r="H99" s="92" t="str">
        <f t="shared" si="4"/>
        <v>X</v>
      </c>
      <c r="I99" s="28" t="s">
        <v>18</v>
      </c>
      <c r="J99" s="28" t="s">
        <v>18</v>
      </c>
    </row>
    <row r="100" spans="1:13" ht="12.75" customHeight="1">
      <c r="A100" s="18">
        <v>98</v>
      </c>
      <c r="B100" s="25" t="s">
        <v>92</v>
      </c>
      <c r="C100" s="23" t="s">
        <v>21</v>
      </c>
      <c r="D100" s="27">
        <v>1.0354572237200141</v>
      </c>
      <c r="E100" s="27">
        <v>1.0589358313568455</v>
      </c>
      <c r="F100" s="27">
        <v>6.5142226338114506E-2</v>
      </c>
      <c r="G100" s="91">
        <v>-5.7934905030000003E-3</v>
      </c>
      <c r="H100" s="91">
        <f t="shared" si="4"/>
        <v>-1.8299210234560048E-2</v>
      </c>
      <c r="I100" s="55" t="s">
        <v>18</v>
      </c>
      <c r="J100" s="55" t="s">
        <v>18</v>
      </c>
    </row>
    <row r="101" spans="1:13" ht="12.75" customHeight="1">
      <c r="A101" s="18">
        <v>99</v>
      </c>
      <c r="B101" s="25" t="s">
        <v>93</v>
      </c>
      <c r="C101" s="23" t="s">
        <v>21</v>
      </c>
      <c r="D101" s="28" t="s">
        <v>18</v>
      </c>
      <c r="E101" s="28" t="s">
        <v>18</v>
      </c>
      <c r="F101" s="28" t="s">
        <v>18</v>
      </c>
      <c r="G101" s="92" t="s">
        <v>18</v>
      </c>
      <c r="H101" s="92" t="str">
        <f t="shared" si="4"/>
        <v>X</v>
      </c>
      <c r="I101" s="28" t="s">
        <v>18</v>
      </c>
      <c r="J101" s="28" t="s">
        <v>18</v>
      </c>
    </row>
    <row r="102" spans="1:13" ht="12.75" customHeight="1">
      <c r="A102" s="18">
        <v>100</v>
      </c>
      <c r="B102" s="24" t="s">
        <v>94</v>
      </c>
      <c r="C102" s="23" t="s">
        <v>21</v>
      </c>
      <c r="D102" s="81">
        <v>1.8402918866740059E-2</v>
      </c>
      <c r="E102" s="81">
        <v>7.5958881668700906E-2</v>
      </c>
      <c r="F102" s="81">
        <v>0.12054277101926369</v>
      </c>
      <c r="G102" s="90">
        <v>3.0388883453000001E-2</v>
      </c>
      <c r="H102" s="90">
        <f t="shared" ref="H102:H115" si="5">IF(G102="X","X",(G134+1)*(H134+1)-1)</f>
        <v>6.0929822511351484E-2</v>
      </c>
      <c r="I102" s="55">
        <f t="shared" si="2"/>
        <v>2.3108781793018225</v>
      </c>
      <c r="J102" s="55">
        <f t="shared" si="3"/>
        <v>1.0050036588407947</v>
      </c>
      <c r="L102" s="116"/>
    </row>
    <row r="103" spans="1:13" ht="12.75" customHeight="1">
      <c r="A103" s="18">
        <v>101</v>
      </c>
      <c r="B103" s="25" t="s">
        <v>80</v>
      </c>
      <c r="C103" s="23" t="s">
        <v>21</v>
      </c>
      <c r="D103" s="28" t="s">
        <v>18</v>
      </c>
      <c r="E103" s="28" t="s">
        <v>18</v>
      </c>
      <c r="F103" s="28" t="s">
        <v>18</v>
      </c>
      <c r="G103" s="92" t="s">
        <v>18</v>
      </c>
      <c r="H103" s="92" t="str">
        <f t="shared" si="5"/>
        <v>X</v>
      </c>
      <c r="I103" s="28" t="s">
        <v>18</v>
      </c>
      <c r="J103" s="28" t="s">
        <v>18</v>
      </c>
      <c r="L103" s="116"/>
    </row>
    <row r="104" spans="1:13" ht="12.75" customHeight="1">
      <c r="A104" s="18">
        <v>102</v>
      </c>
      <c r="B104" s="25" t="s">
        <v>89</v>
      </c>
      <c r="C104" s="23" t="s">
        <v>21</v>
      </c>
      <c r="D104" s="27">
        <v>1.9168035403814843E-2</v>
      </c>
      <c r="E104" s="27">
        <v>7.6767239459439862E-2</v>
      </c>
      <c r="F104" s="27">
        <v>0.12138462426685681</v>
      </c>
      <c r="G104" s="91">
        <v>3.0388883453000001E-2</v>
      </c>
      <c r="H104" s="91">
        <f t="shared" si="5"/>
        <v>6.0929822511351484E-2</v>
      </c>
      <c r="I104" s="55">
        <f t="shared" si="2"/>
        <v>2.1787202615050036</v>
      </c>
      <c r="J104" s="55">
        <f t="shared" si="3"/>
        <v>1.0050036588407947</v>
      </c>
      <c r="L104" s="116"/>
    </row>
    <row r="105" spans="1:13" ht="12.75" customHeight="1">
      <c r="A105" s="18">
        <v>103</v>
      </c>
      <c r="B105" s="25" t="s">
        <v>90</v>
      </c>
      <c r="C105" s="23" t="s">
        <v>21</v>
      </c>
      <c r="D105" s="28" t="s">
        <v>18</v>
      </c>
      <c r="E105" s="28" t="s">
        <v>18</v>
      </c>
      <c r="F105" s="28" t="s">
        <v>18</v>
      </c>
      <c r="G105" s="92" t="s">
        <v>18</v>
      </c>
      <c r="H105" s="92" t="str">
        <f t="shared" si="5"/>
        <v>X</v>
      </c>
      <c r="I105" s="28" t="s">
        <v>18</v>
      </c>
      <c r="J105" s="28" t="s">
        <v>18</v>
      </c>
      <c r="L105" s="116"/>
    </row>
    <row r="106" spans="1:13" ht="12.75" customHeight="1">
      <c r="A106" s="18">
        <v>104</v>
      </c>
      <c r="B106" s="24" t="s">
        <v>95</v>
      </c>
      <c r="C106" s="23" t="s">
        <v>21</v>
      </c>
      <c r="D106" s="81">
        <v>4.6941675679587735E-2</v>
      </c>
      <c r="E106" s="81">
        <v>0.11155566179108689</v>
      </c>
      <c r="F106" s="81">
        <v>0.10058359065629374</v>
      </c>
      <c r="G106" s="90">
        <v>1.6314616936999999E-2</v>
      </c>
      <c r="H106" s="90">
        <f t="shared" si="5"/>
        <v>-1.7900156017369273E-2</v>
      </c>
      <c r="I106" s="55" t="s">
        <v>18</v>
      </c>
      <c r="J106" s="55" t="s">
        <v>18</v>
      </c>
      <c r="L106" s="116"/>
    </row>
    <row r="107" spans="1:13" ht="12.75" customHeight="1">
      <c r="A107" s="18">
        <v>105</v>
      </c>
      <c r="B107" s="25" t="s">
        <v>79</v>
      </c>
      <c r="C107" s="23" t="s">
        <v>21</v>
      </c>
      <c r="D107" s="27" t="s">
        <v>18</v>
      </c>
      <c r="E107" s="28" t="s">
        <v>18</v>
      </c>
      <c r="F107" s="28" t="s">
        <v>18</v>
      </c>
      <c r="G107" s="92" t="s">
        <v>18</v>
      </c>
      <c r="H107" s="92" t="str">
        <f t="shared" si="5"/>
        <v>X</v>
      </c>
      <c r="I107" s="28" t="s">
        <v>18</v>
      </c>
      <c r="J107" s="28" t="s">
        <v>18</v>
      </c>
      <c r="L107" s="116"/>
      <c r="M107" s="117"/>
    </row>
    <row r="108" spans="1:13" ht="12.75" customHeight="1">
      <c r="A108" s="18">
        <v>106</v>
      </c>
      <c r="B108" s="25" t="s">
        <v>83</v>
      </c>
      <c r="C108" s="23" t="s">
        <v>21</v>
      </c>
      <c r="D108" s="27">
        <v>6.0199838074607381E-2</v>
      </c>
      <c r="E108" s="27">
        <v>0.12545312345593573</v>
      </c>
      <c r="F108" s="27">
        <v>0.10632202407418934</v>
      </c>
      <c r="G108" s="91">
        <v>8.7994487669999996E-3</v>
      </c>
      <c r="H108" s="91">
        <f t="shared" si="5"/>
        <v>-3.5785954506805107E-2</v>
      </c>
      <c r="I108" s="55" t="s">
        <v>18</v>
      </c>
      <c r="J108" s="55" t="s">
        <v>18</v>
      </c>
    </row>
    <row r="109" spans="1:13" ht="12.75" customHeight="1">
      <c r="A109" s="18">
        <v>107</v>
      </c>
      <c r="B109" s="25" t="s">
        <v>89</v>
      </c>
      <c r="C109" s="23" t="s">
        <v>21</v>
      </c>
      <c r="D109" s="27">
        <v>-4.6019278146511966E-2</v>
      </c>
      <c r="E109" s="27">
        <v>8.1265498271565484E-4</v>
      </c>
      <c r="F109" s="27">
        <v>5.445764693170374E-2</v>
      </c>
      <c r="G109" s="91">
        <v>5.9769426581999997E-2</v>
      </c>
      <c r="H109" s="91">
        <f t="shared" si="5"/>
        <v>0.10254724325573794</v>
      </c>
      <c r="I109" s="55" t="s">
        <v>18</v>
      </c>
      <c r="J109" s="55" t="s">
        <v>18</v>
      </c>
    </row>
    <row r="110" spans="1:13" ht="12.75" customHeight="1">
      <c r="A110" s="18">
        <v>108</v>
      </c>
      <c r="B110" s="25" t="s">
        <v>90</v>
      </c>
      <c r="C110" s="23" t="s">
        <v>21</v>
      </c>
      <c r="D110" s="28" t="s">
        <v>18</v>
      </c>
      <c r="E110" s="28" t="s">
        <v>18</v>
      </c>
      <c r="F110" s="28" t="s">
        <v>18</v>
      </c>
      <c r="G110" s="92" t="s">
        <v>18</v>
      </c>
      <c r="H110" s="92" t="str">
        <f t="shared" si="5"/>
        <v>X</v>
      </c>
      <c r="I110" s="28" t="s">
        <v>18</v>
      </c>
      <c r="J110" s="28" t="s">
        <v>18</v>
      </c>
    </row>
    <row r="111" spans="1:13" ht="12.75" customHeight="1">
      <c r="A111" s="18">
        <v>109</v>
      </c>
      <c r="B111" s="25" t="s">
        <v>91</v>
      </c>
      <c r="C111" s="23" t="s">
        <v>21</v>
      </c>
      <c r="D111" s="28" t="s">
        <v>18</v>
      </c>
      <c r="E111" s="28" t="s">
        <v>18</v>
      </c>
      <c r="F111" s="28" t="s">
        <v>18</v>
      </c>
      <c r="G111" s="92" t="s">
        <v>18</v>
      </c>
      <c r="H111" s="92" t="str">
        <f t="shared" si="5"/>
        <v>X</v>
      </c>
      <c r="I111" s="28" t="s">
        <v>18</v>
      </c>
      <c r="J111" s="28" t="s">
        <v>18</v>
      </c>
    </row>
    <row r="112" spans="1:13" ht="12.75" customHeight="1">
      <c r="A112" s="18">
        <v>110</v>
      </c>
      <c r="B112" s="25" t="s">
        <v>96</v>
      </c>
      <c r="C112" s="23" t="s">
        <v>21</v>
      </c>
      <c r="D112" s="27">
        <v>5.8527652109175321E-2</v>
      </c>
      <c r="E112" s="27">
        <v>0.17172641100046038</v>
      </c>
      <c r="F112" s="27">
        <v>0.12752799944967896</v>
      </c>
      <c r="G112" s="91">
        <v>3.1745742578000002E-2</v>
      </c>
      <c r="H112" s="91">
        <f t="shared" si="5"/>
        <v>5.8615658298553086E-3</v>
      </c>
      <c r="I112" s="55" t="s">
        <v>18</v>
      </c>
      <c r="J112" s="55" t="s">
        <v>18</v>
      </c>
    </row>
    <row r="113" spans="1:16" ht="12.75" customHeight="1">
      <c r="A113" s="18">
        <v>111</v>
      </c>
      <c r="B113" s="25" t="s">
        <v>97</v>
      </c>
      <c r="C113" s="23" t="s">
        <v>21</v>
      </c>
      <c r="D113" s="28" t="s">
        <v>18</v>
      </c>
      <c r="E113" s="28" t="s">
        <v>18</v>
      </c>
      <c r="F113" s="28" t="s">
        <v>18</v>
      </c>
      <c r="G113" s="92" t="s">
        <v>18</v>
      </c>
      <c r="H113" s="92" t="str">
        <f t="shared" si="5"/>
        <v>X</v>
      </c>
      <c r="I113" s="28" t="s">
        <v>18</v>
      </c>
      <c r="J113" s="28" t="s">
        <v>18</v>
      </c>
      <c r="K113" s="108"/>
      <c r="N113" s="108"/>
      <c r="O113" s="108"/>
      <c r="P113" s="108"/>
    </row>
    <row r="114" spans="1:16" ht="12.75" customHeight="1">
      <c r="A114" s="18">
        <v>112</v>
      </c>
      <c r="B114" s="25" t="s">
        <v>93</v>
      </c>
      <c r="C114" s="23" t="s">
        <v>21</v>
      </c>
      <c r="D114" s="28" t="s">
        <v>18</v>
      </c>
      <c r="E114" s="28" t="s">
        <v>18</v>
      </c>
      <c r="F114" s="28" t="s">
        <v>18</v>
      </c>
      <c r="G114" s="92" t="s">
        <v>18</v>
      </c>
      <c r="H114" s="92" t="str">
        <f t="shared" si="5"/>
        <v>X</v>
      </c>
      <c r="I114" s="28" t="s">
        <v>18</v>
      </c>
      <c r="J114" s="28" t="s">
        <v>18</v>
      </c>
      <c r="K114" s="108"/>
      <c r="N114" s="108"/>
      <c r="O114" s="108"/>
      <c r="P114" s="108"/>
    </row>
    <row r="115" spans="1:16" ht="12.75" customHeight="1">
      <c r="A115" s="18">
        <v>113</v>
      </c>
      <c r="B115" s="24" t="s">
        <v>98</v>
      </c>
      <c r="C115" s="23" t="s">
        <v>21</v>
      </c>
      <c r="D115" s="81">
        <v>6.0895768040846843E-2</v>
      </c>
      <c r="E115" s="81">
        <v>0.15986863813234908</v>
      </c>
      <c r="F115" s="81">
        <v>0.21030497116827607</v>
      </c>
      <c r="G115" s="90">
        <v>1.016430676E-2</v>
      </c>
      <c r="H115" s="90">
        <f t="shared" si="5"/>
        <v>2.9425816468856114E-2</v>
      </c>
      <c r="I115" s="55">
        <f t="shared" si="2"/>
        <v>-0.51678388473369341</v>
      </c>
      <c r="J115" s="55">
        <f t="shared" si="3"/>
        <v>1.8950145999781016</v>
      </c>
      <c r="K115" s="108"/>
      <c r="N115" s="108"/>
      <c r="O115" s="108"/>
      <c r="P115" s="108"/>
    </row>
    <row r="116" spans="1:16" ht="12.75" customHeight="1">
      <c r="A116" s="18">
        <v>114</v>
      </c>
      <c r="B116" s="25" t="s">
        <v>89</v>
      </c>
      <c r="C116" s="23" t="s">
        <v>21</v>
      </c>
      <c r="D116" s="27">
        <v>6.0895768040846843E-2</v>
      </c>
      <c r="E116" s="27">
        <v>0.15986863813234908</v>
      </c>
      <c r="F116" s="27">
        <v>0.21030497116827607</v>
      </c>
      <c r="G116" s="91">
        <v>1.016430676E-2</v>
      </c>
      <c r="H116" s="91">
        <f>IF(G116="X","X",(G148+1)*(H148+1)-1)</f>
        <v>2.9425816468856114E-2</v>
      </c>
      <c r="I116" s="55">
        <f t="shared" si="2"/>
        <v>-0.51678388473369341</v>
      </c>
      <c r="J116" s="55">
        <f t="shared" si="3"/>
        <v>1.8950145999781016</v>
      </c>
      <c r="K116" s="108"/>
      <c r="L116" s="113"/>
      <c r="M116" s="114"/>
      <c r="N116" s="115"/>
      <c r="O116" s="108"/>
      <c r="P116" s="108"/>
    </row>
    <row r="117" spans="1:16" ht="12.75" customHeight="1">
      <c r="A117" s="18">
        <v>115</v>
      </c>
      <c r="B117" s="29" t="s">
        <v>99</v>
      </c>
      <c r="C117" s="26" t="s">
        <v>21</v>
      </c>
      <c r="D117" s="81">
        <v>3.7077389758999997E-2</v>
      </c>
      <c r="E117" s="81">
        <v>3.8316636957000001E-2</v>
      </c>
      <c r="F117" s="81">
        <v>1.5554292633E-2</v>
      </c>
      <c r="G117" s="90">
        <v>6.4984172386999994E-2</v>
      </c>
      <c r="H117" s="90">
        <f>(H118*H54+H134*H70+H138*H74+H147*H83)/H53</f>
        <v>8.6368433707790043E-2</v>
      </c>
      <c r="I117" s="55">
        <f t="shared" si="2"/>
        <v>1.3294097634482309</v>
      </c>
      <c r="J117" s="55">
        <f t="shared" si="3"/>
        <v>0.32906876452069644</v>
      </c>
      <c r="K117" s="108"/>
      <c r="L117" s="108"/>
      <c r="M117" s="108"/>
      <c r="N117" s="115"/>
      <c r="O117" s="108"/>
      <c r="P117" s="108"/>
    </row>
    <row r="118" spans="1:16" ht="12.75" customHeight="1">
      <c r="A118" s="18">
        <v>116</v>
      </c>
      <c r="B118" s="29" t="s">
        <v>78</v>
      </c>
      <c r="C118" s="26" t="s">
        <v>21</v>
      </c>
      <c r="D118" s="81">
        <v>3.3962961627999999E-2</v>
      </c>
      <c r="E118" s="81">
        <v>3.5151028828000003E-2</v>
      </c>
      <c r="F118" s="81">
        <v>2.012009122674252E-2</v>
      </c>
      <c r="G118" s="90">
        <v>7.2732093038999995E-2</v>
      </c>
      <c r="H118" s="90">
        <f>[1]итог!$D$3</f>
        <v>9.9618742519487519E-2</v>
      </c>
      <c r="I118" s="55" t="s">
        <v>18</v>
      </c>
      <c r="J118" s="55" t="s">
        <v>18</v>
      </c>
      <c r="K118" s="108"/>
      <c r="L118" s="108"/>
      <c r="M118" s="108"/>
      <c r="N118" s="108"/>
      <c r="O118" s="108"/>
      <c r="P118" s="108"/>
    </row>
    <row r="119" spans="1:16" ht="12.75" customHeight="1">
      <c r="A119" s="18">
        <v>117</v>
      </c>
      <c r="B119" s="30" t="s">
        <v>79</v>
      </c>
      <c r="C119" s="26" t="s">
        <v>21</v>
      </c>
      <c r="D119" s="27">
        <v>-6.6281209664000001E-2</v>
      </c>
      <c r="E119" s="27">
        <v>2.6139141869999999E-3</v>
      </c>
      <c r="F119" s="27">
        <v>2.2197254555351043E-2</v>
      </c>
      <c r="G119" s="91">
        <v>-1.1302271699999999E-3</v>
      </c>
      <c r="H119" s="91">
        <f>[1]итог!D4</f>
        <v>9.7059825441418047E-3</v>
      </c>
      <c r="I119" s="106" t="s">
        <v>18</v>
      </c>
      <c r="J119" s="106" t="s">
        <v>18</v>
      </c>
      <c r="K119" s="108"/>
      <c r="L119" s="108"/>
      <c r="M119" s="108"/>
      <c r="N119" s="108"/>
      <c r="O119" s="108"/>
      <c r="P119" s="108"/>
    </row>
    <row r="120" spans="1:16" ht="12.75" customHeight="1">
      <c r="A120" s="18">
        <v>118</v>
      </c>
      <c r="B120" s="30" t="s">
        <v>80</v>
      </c>
      <c r="C120" s="26" t="s">
        <v>21</v>
      </c>
      <c r="D120" s="27">
        <v>8.4722144800000003E-3</v>
      </c>
      <c r="E120" s="27">
        <v>6.8811142430000001E-3</v>
      </c>
      <c r="F120" s="27">
        <v>7.1634417455741506E-3</v>
      </c>
      <c r="G120" s="91">
        <v>9.5105733589999995E-3</v>
      </c>
      <c r="H120" s="91" t="s">
        <v>18</v>
      </c>
      <c r="I120" s="106" t="s">
        <v>18</v>
      </c>
      <c r="J120" s="106" t="s">
        <v>18</v>
      </c>
      <c r="K120" s="108"/>
      <c r="L120" s="108"/>
      <c r="M120" s="108"/>
      <c r="N120" s="108"/>
      <c r="O120" s="108"/>
      <c r="P120" s="108"/>
    </row>
    <row r="121" spans="1:16" ht="12.75" customHeight="1">
      <c r="A121" s="18">
        <v>119</v>
      </c>
      <c r="B121" s="30" t="s">
        <v>81</v>
      </c>
      <c r="C121" s="26" t="s">
        <v>21</v>
      </c>
      <c r="D121" s="27">
        <v>-2.1861251099999999E-4</v>
      </c>
      <c r="E121" s="27">
        <v>5.9995088491E-2</v>
      </c>
      <c r="F121" s="27">
        <v>2.4900162437864193E-3</v>
      </c>
      <c r="G121" s="91">
        <v>6.4434177170000001E-3</v>
      </c>
      <c r="H121" s="91">
        <f>[1]итог!D6</f>
        <v>5.9219331867861234E-2</v>
      </c>
      <c r="I121" s="106" t="s">
        <v>18</v>
      </c>
      <c r="J121" s="106" t="s">
        <v>18</v>
      </c>
      <c r="K121" s="108"/>
      <c r="L121" s="108"/>
      <c r="M121" s="108"/>
      <c r="N121" s="108"/>
      <c r="O121" s="108"/>
      <c r="P121" s="108"/>
    </row>
    <row r="122" spans="1:16" ht="12.75" customHeight="1">
      <c r="A122" s="18">
        <v>120</v>
      </c>
      <c r="B122" s="30" t="s">
        <v>82</v>
      </c>
      <c r="C122" s="26" t="s">
        <v>21</v>
      </c>
      <c r="D122" s="28" t="s">
        <v>18</v>
      </c>
      <c r="E122" s="28" t="s">
        <v>18</v>
      </c>
      <c r="F122" s="28" t="s">
        <v>18</v>
      </c>
      <c r="G122" s="92" t="s">
        <v>18</v>
      </c>
      <c r="H122" s="92" t="s">
        <v>18</v>
      </c>
      <c r="I122" s="106" t="s">
        <v>18</v>
      </c>
      <c r="J122" s="106" t="s">
        <v>18</v>
      </c>
      <c r="K122" s="108"/>
      <c r="L122" s="108"/>
      <c r="M122" s="108"/>
      <c r="N122" s="108"/>
      <c r="O122" s="108"/>
      <c r="P122" s="108"/>
    </row>
    <row r="123" spans="1:16" ht="12.75" customHeight="1">
      <c r="A123" s="18">
        <v>121</v>
      </c>
      <c r="B123" s="30" t="s">
        <v>83</v>
      </c>
      <c r="C123" s="26" t="s">
        <v>21</v>
      </c>
      <c r="D123" s="27">
        <v>4.7398870140999999E-2</v>
      </c>
      <c r="E123" s="27">
        <v>8.4807644424999995E-2</v>
      </c>
      <c r="F123" s="27">
        <v>2.430193841038375E-2</v>
      </c>
      <c r="G123" s="91">
        <v>8.6622517354999998E-2</v>
      </c>
      <c r="H123" s="91">
        <f>[1]итог!D8</f>
        <v>0.11659122671015029</v>
      </c>
      <c r="I123" s="106" t="s">
        <v>18</v>
      </c>
      <c r="J123" s="106" t="s">
        <v>18</v>
      </c>
      <c r="K123" s="108"/>
      <c r="L123" s="108"/>
      <c r="M123" s="108"/>
      <c r="N123" s="108"/>
      <c r="O123" s="108"/>
      <c r="P123" s="108"/>
    </row>
    <row r="124" spans="1:16" ht="12.75" customHeight="1">
      <c r="A124" s="18">
        <v>122</v>
      </c>
      <c r="B124" s="30" t="s">
        <v>84</v>
      </c>
      <c r="C124" s="26" t="s">
        <v>21</v>
      </c>
      <c r="D124" s="27">
        <v>2.4943542230999999E-2</v>
      </c>
      <c r="E124" s="27">
        <v>2.7233397802999999E-2</v>
      </c>
      <c r="F124" s="27">
        <v>1.0538284454777669E-2</v>
      </c>
      <c r="G124" s="91">
        <v>1.7274108896E-2</v>
      </c>
      <c r="H124" s="91">
        <f>[1]итог!D9</f>
        <v>2.1334313286127313E-2</v>
      </c>
      <c r="I124" s="106" t="s">
        <v>18</v>
      </c>
      <c r="J124" s="106" t="s">
        <v>18</v>
      </c>
      <c r="K124" s="108"/>
      <c r="L124" s="108"/>
      <c r="M124" s="108"/>
      <c r="N124" s="108"/>
      <c r="O124" s="108"/>
      <c r="P124" s="108"/>
    </row>
    <row r="125" spans="1:16" ht="12.75" customHeight="1">
      <c r="A125" s="18">
        <v>123</v>
      </c>
      <c r="B125" s="30" t="s">
        <v>85</v>
      </c>
      <c r="C125" s="26" t="s">
        <v>21</v>
      </c>
      <c r="D125" s="27">
        <v>-1.2076766439E-2</v>
      </c>
      <c r="E125" s="27">
        <v>5.8546935979999996E-3</v>
      </c>
      <c r="F125" s="27">
        <v>9.908503229860699E-4</v>
      </c>
      <c r="G125" s="91">
        <v>1.6984757557000001E-2</v>
      </c>
      <c r="H125" s="91">
        <f>[1]итог!D10</f>
        <v>6.7427246965116872E-3</v>
      </c>
      <c r="I125" s="106" t="s">
        <v>18</v>
      </c>
      <c r="J125" s="106" t="s">
        <v>18</v>
      </c>
      <c r="K125" s="108"/>
      <c r="L125" s="108"/>
      <c r="M125" s="108"/>
      <c r="N125" s="108"/>
      <c r="O125" s="108"/>
      <c r="P125" s="108"/>
    </row>
    <row r="126" spans="1:16" ht="12.75" customHeight="1">
      <c r="A126" s="18">
        <v>124</v>
      </c>
      <c r="B126" s="30" t="s">
        <v>86</v>
      </c>
      <c r="C126" s="26" t="s">
        <v>21</v>
      </c>
      <c r="D126" s="27">
        <v>0.113320191418</v>
      </c>
      <c r="E126" s="27">
        <v>6.1757747233000003E-2</v>
      </c>
      <c r="F126" s="27">
        <v>8.5633530237348987E-2</v>
      </c>
      <c r="G126" s="91">
        <v>-0.122793355199</v>
      </c>
      <c r="H126" s="91">
        <f>[1]итог!D11</f>
        <v>-7.7266254118254366E-3</v>
      </c>
      <c r="I126" s="106" t="s">
        <v>18</v>
      </c>
      <c r="J126" s="106" t="s">
        <v>18</v>
      </c>
      <c r="K126" s="108"/>
      <c r="L126" s="108"/>
      <c r="M126" s="108"/>
      <c r="N126" s="108"/>
      <c r="O126" s="108"/>
      <c r="P126" s="108"/>
    </row>
    <row r="127" spans="1:16" ht="12.75" customHeight="1">
      <c r="A127" s="18">
        <v>125</v>
      </c>
      <c r="B127" s="30" t="s">
        <v>87</v>
      </c>
      <c r="C127" s="26" t="s">
        <v>21</v>
      </c>
      <c r="D127" s="27">
        <v>-3.1064293823000001E-2</v>
      </c>
      <c r="E127" s="27">
        <v>-7.7741889599999999E-4</v>
      </c>
      <c r="F127" s="27">
        <v>-1.115493337829343E-2</v>
      </c>
      <c r="G127" s="91">
        <v>-2.742307704E-3</v>
      </c>
      <c r="H127" s="91">
        <f>[1]итог!D12</f>
        <v>0.13607116105707318</v>
      </c>
      <c r="I127" s="106" t="s">
        <v>18</v>
      </c>
      <c r="J127" s="106" t="s">
        <v>18</v>
      </c>
      <c r="K127" s="108"/>
      <c r="L127" s="108"/>
      <c r="M127" s="108"/>
      <c r="N127" s="108"/>
      <c r="O127" s="108"/>
      <c r="P127" s="108"/>
    </row>
    <row r="128" spans="1:16" ht="12.75" customHeight="1">
      <c r="A128" s="18">
        <v>126</v>
      </c>
      <c r="B128" s="30" t="s">
        <v>88</v>
      </c>
      <c r="C128" s="26" t="s">
        <v>21</v>
      </c>
      <c r="D128" s="27">
        <v>-0.100088083572</v>
      </c>
      <c r="E128" s="27">
        <v>-2.080347152E-3</v>
      </c>
      <c r="F128" s="27">
        <v>-2.2668835771554541E-2</v>
      </c>
      <c r="G128" s="91">
        <v>1.4265628226999999E-2</v>
      </c>
      <c r="H128" s="91">
        <f>[1]итог!D13</f>
        <v>-1.1936219231710397E-2</v>
      </c>
      <c r="I128" s="106" t="s">
        <v>18</v>
      </c>
      <c r="J128" s="106" t="s">
        <v>18</v>
      </c>
      <c r="K128" s="108"/>
      <c r="L128" s="108"/>
      <c r="M128" s="108"/>
      <c r="N128" s="108"/>
      <c r="O128" s="108"/>
      <c r="P128" s="108"/>
    </row>
    <row r="129" spans="1:16" ht="12.75" customHeight="1">
      <c r="A129" s="18">
        <v>127</v>
      </c>
      <c r="B129" s="30" t="s">
        <v>89</v>
      </c>
      <c r="C129" s="26" t="s">
        <v>21</v>
      </c>
      <c r="D129" s="27">
        <v>0.14068748600299999</v>
      </c>
      <c r="E129" s="27">
        <v>-0.99898111041500004</v>
      </c>
      <c r="F129" s="27">
        <v>0.31619034703332694</v>
      </c>
      <c r="G129" s="91">
        <v>0.21593821598099999</v>
      </c>
      <c r="H129" s="91">
        <f>[1]итог!D14</f>
        <v>0.12273896071073</v>
      </c>
      <c r="I129" s="106" t="s">
        <v>18</v>
      </c>
      <c r="J129" s="106" t="s">
        <v>18</v>
      </c>
      <c r="K129" s="108"/>
      <c r="L129" s="108"/>
      <c r="M129" s="108"/>
      <c r="N129" s="108"/>
      <c r="O129" s="108"/>
      <c r="P129" s="108"/>
    </row>
    <row r="130" spans="1:16" ht="12.75" customHeight="1">
      <c r="A130" s="18">
        <v>128</v>
      </c>
      <c r="B130" s="30" t="s">
        <v>90</v>
      </c>
      <c r="C130" s="26" t="s">
        <v>21</v>
      </c>
      <c r="D130" s="27">
        <v>3.5835473575999997E-2</v>
      </c>
      <c r="E130" s="27">
        <v>2.367608924E-3</v>
      </c>
      <c r="F130" s="27">
        <v>-3.5139725905259822E-2</v>
      </c>
      <c r="G130" s="91">
        <v>-5.1771486042999998E-2</v>
      </c>
      <c r="H130" s="91">
        <f>[1]итог!D15</f>
        <v>-1.7900122691441648E-2</v>
      </c>
      <c r="I130" s="106" t="s">
        <v>18</v>
      </c>
      <c r="J130" s="106" t="s">
        <v>18</v>
      </c>
      <c r="K130" s="108"/>
      <c r="L130" s="108"/>
      <c r="M130" s="108"/>
      <c r="N130" s="108"/>
      <c r="O130" s="108"/>
      <c r="P130" s="108"/>
    </row>
    <row r="131" spans="1:16" ht="12.75" customHeight="1">
      <c r="A131" s="18">
        <v>129</v>
      </c>
      <c r="B131" s="30" t="s">
        <v>91</v>
      </c>
      <c r="C131" s="26" t="s">
        <v>21</v>
      </c>
      <c r="D131" s="28" t="s">
        <v>18</v>
      </c>
      <c r="E131" s="28" t="s">
        <v>18</v>
      </c>
      <c r="F131" s="28" t="s">
        <v>18</v>
      </c>
      <c r="G131" s="92" t="s">
        <v>18</v>
      </c>
      <c r="H131" s="92" t="s">
        <v>18</v>
      </c>
      <c r="I131" s="28" t="s">
        <v>18</v>
      </c>
      <c r="J131" s="28" t="s">
        <v>18</v>
      </c>
      <c r="K131" s="108"/>
      <c r="L131" s="108"/>
      <c r="M131" s="108"/>
      <c r="N131" s="108"/>
      <c r="O131" s="108"/>
      <c r="P131" s="108"/>
    </row>
    <row r="132" spans="1:16" ht="12.75" customHeight="1">
      <c r="A132" s="18">
        <v>130</v>
      </c>
      <c r="B132" s="30" t="s">
        <v>92</v>
      </c>
      <c r="C132" s="26" t="s">
        <v>21</v>
      </c>
      <c r="D132" s="27">
        <v>4.8121117501000003E-2</v>
      </c>
      <c r="E132" s="27">
        <v>1.1534807689999999E-2</v>
      </c>
      <c r="F132" s="27">
        <v>1.7844087348669602E-2</v>
      </c>
      <c r="G132" s="91">
        <v>-5.7934905030000003E-3</v>
      </c>
      <c r="H132" s="91">
        <f>[1]итог!D17</f>
        <v>-1.2578593694671162E-2</v>
      </c>
      <c r="I132" s="106" t="s">
        <v>18</v>
      </c>
      <c r="J132" s="106" t="s">
        <v>18</v>
      </c>
      <c r="K132" s="108"/>
      <c r="L132" s="108"/>
      <c r="M132" s="108"/>
      <c r="N132" s="108"/>
      <c r="O132" s="108"/>
      <c r="P132" s="108"/>
    </row>
    <row r="133" spans="1:16" ht="12.75" customHeight="1">
      <c r="A133" s="18">
        <v>131</v>
      </c>
      <c r="B133" s="30" t="s">
        <v>93</v>
      </c>
      <c r="C133" s="26" t="s">
        <v>21</v>
      </c>
      <c r="D133" s="28" t="s">
        <v>18</v>
      </c>
      <c r="E133" s="28" t="s">
        <v>18</v>
      </c>
      <c r="F133" s="28" t="s">
        <v>18</v>
      </c>
      <c r="G133" s="92" t="s">
        <v>18</v>
      </c>
      <c r="H133" s="92" t="s">
        <v>18</v>
      </c>
      <c r="I133" s="28" t="s">
        <v>18</v>
      </c>
      <c r="J133" s="28" t="s">
        <v>18</v>
      </c>
      <c r="K133" s="108"/>
      <c r="L133" s="108"/>
      <c r="M133" s="108"/>
      <c r="N133" s="108"/>
      <c r="O133" s="108"/>
      <c r="P133" s="108"/>
    </row>
    <row r="134" spans="1:16" ht="12.75" customHeight="1">
      <c r="A134" s="18">
        <v>132</v>
      </c>
      <c r="B134" s="29" t="s">
        <v>94</v>
      </c>
      <c r="C134" s="26" t="s">
        <v>21</v>
      </c>
      <c r="D134" s="81">
        <v>0.06</v>
      </c>
      <c r="E134" s="81">
        <v>5.6515905184176152E-2</v>
      </c>
      <c r="F134" s="81">
        <v>4.1436424857999997E-2</v>
      </c>
      <c r="G134" s="90">
        <v>3.0388883453000001E-2</v>
      </c>
      <c r="H134" s="90">
        <f>H136</f>
        <v>2.9640206284062387E-2</v>
      </c>
      <c r="I134" s="55">
        <f>H134/D134-1</f>
        <v>-0.50599656193229348</v>
      </c>
      <c r="J134" s="55">
        <f t="shared" ref="J134:J174" si="6">H134/G134-1</f>
        <v>-2.4636547443262602E-2</v>
      </c>
      <c r="K134" s="108"/>
      <c r="L134" s="108"/>
      <c r="M134" s="108"/>
      <c r="N134" s="108"/>
      <c r="O134" s="108"/>
      <c r="P134" s="108"/>
    </row>
    <row r="135" spans="1:16" ht="12.75" customHeight="1">
      <c r="A135" s="18">
        <v>133</v>
      </c>
      <c r="B135" s="30" t="s">
        <v>80</v>
      </c>
      <c r="C135" s="26" t="s">
        <v>21</v>
      </c>
      <c r="D135" s="28" t="s">
        <v>18</v>
      </c>
      <c r="E135" s="28" t="s">
        <v>18</v>
      </c>
      <c r="F135" s="28" t="s">
        <v>18</v>
      </c>
      <c r="G135" s="92" t="s">
        <v>18</v>
      </c>
      <c r="H135" s="92" t="s">
        <v>18</v>
      </c>
      <c r="I135" s="55"/>
      <c r="J135" s="55"/>
      <c r="K135" s="108"/>
      <c r="L135" s="108"/>
      <c r="M135" s="108"/>
      <c r="N135" s="108"/>
      <c r="O135" s="108"/>
      <c r="P135" s="108"/>
    </row>
    <row r="136" spans="1:16" ht="12.75" customHeight="1">
      <c r="A136" s="18">
        <v>134</v>
      </c>
      <c r="B136" s="30" t="s">
        <v>89</v>
      </c>
      <c r="C136" s="26" t="s">
        <v>21</v>
      </c>
      <c r="D136" s="27">
        <v>6.0796368033000002E-2</v>
      </c>
      <c r="E136" s="27">
        <v>5.6515905184176152E-2</v>
      </c>
      <c r="F136" s="27">
        <v>4.1436424857999997E-2</v>
      </c>
      <c r="G136" s="91">
        <v>3.0388883453000001E-2</v>
      </c>
      <c r="H136" s="91">
        <f>[2]итог!$D$7</f>
        <v>2.9640206284062387E-2</v>
      </c>
      <c r="I136" s="55">
        <f>H136/D136-1</f>
        <v>-0.51246748378169871</v>
      </c>
      <c r="J136" s="55">
        <f t="shared" si="6"/>
        <v>-2.4636547443262602E-2</v>
      </c>
      <c r="K136" s="108"/>
      <c r="L136" s="108"/>
      <c r="M136" s="108"/>
      <c r="N136" s="108"/>
      <c r="O136" s="108"/>
      <c r="P136" s="108"/>
    </row>
    <row r="137" spans="1:16" ht="12.75" customHeight="1">
      <c r="A137" s="18">
        <v>135</v>
      </c>
      <c r="B137" s="30" t="s">
        <v>90</v>
      </c>
      <c r="C137" s="26" t="s">
        <v>21</v>
      </c>
      <c r="D137" s="28" t="s">
        <v>18</v>
      </c>
      <c r="E137" s="28" t="s">
        <v>18</v>
      </c>
      <c r="F137" s="28" t="s">
        <v>18</v>
      </c>
      <c r="G137" s="92" t="s">
        <v>18</v>
      </c>
      <c r="H137" s="92" t="s">
        <v>18</v>
      </c>
      <c r="I137" s="28" t="s">
        <v>18</v>
      </c>
      <c r="J137" s="28" t="s">
        <v>18</v>
      </c>
      <c r="K137" s="108"/>
      <c r="L137" s="108"/>
      <c r="M137" s="108"/>
      <c r="N137" s="108"/>
      <c r="O137" s="108"/>
      <c r="P137" s="108"/>
    </row>
    <row r="138" spans="1:16">
      <c r="A138" s="18">
        <v>136</v>
      </c>
      <c r="B138" s="29" t="s">
        <v>95</v>
      </c>
      <c r="C138" s="26" t="s">
        <v>21</v>
      </c>
      <c r="D138" s="81">
        <v>1.2775839480999999E-2</v>
      </c>
      <c r="E138" s="81">
        <v>6.1716891793000002E-2</v>
      </c>
      <c r="F138" s="81">
        <v>-9.8709147116515794E-3</v>
      </c>
      <c r="G138" s="90">
        <v>1.6314616936999999E-2</v>
      </c>
      <c r="H138" s="90">
        <f>[1]итог!$D$19</f>
        <v>-3.3665532684639413E-2</v>
      </c>
      <c r="I138" s="55" t="s">
        <v>18</v>
      </c>
      <c r="J138" s="55" t="s">
        <v>18</v>
      </c>
      <c r="K138" s="108"/>
      <c r="L138" s="108"/>
      <c r="M138" s="108"/>
      <c r="N138" s="108"/>
      <c r="O138" s="108"/>
      <c r="P138" s="108"/>
    </row>
    <row r="139" spans="1:16" ht="12.75" customHeight="1">
      <c r="A139" s="18">
        <v>137</v>
      </c>
      <c r="B139" s="30" t="s">
        <v>79</v>
      </c>
      <c r="C139" s="26" t="s">
        <v>21</v>
      </c>
      <c r="D139" s="27" t="s">
        <v>18</v>
      </c>
      <c r="E139" s="28" t="s">
        <v>18</v>
      </c>
      <c r="F139" s="28" t="s">
        <v>18</v>
      </c>
      <c r="G139" s="92" t="s">
        <v>18</v>
      </c>
      <c r="H139" s="92" t="s">
        <v>18</v>
      </c>
      <c r="I139" s="28" t="s">
        <v>18</v>
      </c>
      <c r="J139" s="28" t="s">
        <v>18</v>
      </c>
      <c r="K139" s="108"/>
      <c r="L139" s="108"/>
      <c r="M139" s="108"/>
      <c r="N139" s="108"/>
      <c r="O139" s="108"/>
      <c r="P139" s="108"/>
    </row>
    <row r="140" spans="1:16" ht="12.75" customHeight="1">
      <c r="A140" s="18">
        <v>138</v>
      </c>
      <c r="B140" s="30" t="s">
        <v>83</v>
      </c>
      <c r="C140" s="26" t="s">
        <v>21</v>
      </c>
      <c r="D140" s="27">
        <v>5.5125418240000003E-3</v>
      </c>
      <c r="E140" s="27">
        <v>6.1548099742999997E-2</v>
      </c>
      <c r="F140" s="27">
        <v>-1.699857504771074E-2</v>
      </c>
      <c r="G140" s="91">
        <v>8.7994487669999996E-3</v>
      </c>
      <c r="H140" s="91">
        <f>[1]итог!D21</f>
        <v>-4.4196498450013381E-2</v>
      </c>
      <c r="I140" s="55" t="s">
        <v>18</v>
      </c>
      <c r="J140" s="55" t="s">
        <v>18</v>
      </c>
      <c r="K140" s="108"/>
      <c r="L140" s="108"/>
      <c r="M140" s="108"/>
      <c r="N140" s="108"/>
      <c r="O140" s="108"/>
      <c r="P140" s="108"/>
    </row>
    <row r="141" spans="1:16" ht="12.75" customHeight="1">
      <c r="A141" s="18">
        <v>139</v>
      </c>
      <c r="B141" s="30" t="s">
        <v>89</v>
      </c>
      <c r="C141" s="26" t="s">
        <v>21</v>
      </c>
      <c r="D141" s="27">
        <v>7.1292459766999994E-2</v>
      </c>
      <c r="E141" s="27">
        <v>4.9091068672999998E-2</v>
      </c>
      <c r="F141" s="27">
        <v>5.3601432477804245E-2</v>
      </c>
      <c r="G141" s="91">
        <v>5.9769426581999997E-2</v>
      </c>
      <c r="H141" s="91">
        <f>[1]итог!D22</f>
        <v>4.0365211149472863E-2</v>
      </c>
      <c r="I141" s="55" t="s">
        <v>18</v>
      </c>
      <c r="J141" s="55" t="s">
        <v>18</v>
      </c>
      <c r="K141" s="108"/>
      <c r="L141" s="108"/>
      <c r="M141" s="108"/>
      <c r="N141" s="108"/>
      <c r="O141" s="108"/>
      <c r="P141" s="108"/>
    </row>
    <row r="142" spans="1:16" ht="12.75" customHeight="1">
      <c r="A142" s="18">
        <v>140</v>
      </c>
      <c r="B142" s="30" t="s">
        <v>90</v>
      </c>
      <c r="C142" s="26" t="s">
        <v>21</v>
      </c>
      <c r="D142" s="28" t="s">
        <v>18</v>
      </c>
      <c r="E142" s="28" t="s">
        <v>18</v>
      </c>
      <c r="F142" s="28" t="s">
        <v>18</v>
      </c>
      <c r="G142" s="92" t="s">
        <v>18</v>
      </c>
      <c r="H142" s="92" t="s">
        <v>18</v>
      </c>
      <c r="I142" s="28" t="s">
        <v>18</v>
      </c>
      <c r="J142" s="28" t="s">
        <v>18</v>
      </c>
      <c r="K142" s="108"/>
      <c r="L142" s="108"/>
      <c r="M142" s="108"/>
      <c r="N142" s="108"/>
      <c r="O142" s="108"/>
      <c r="P142" s="108"/>
    </row>
    <row r="143" spans="1:16" ht="12.75" customHeight="1">
      <c r="A143" s="18">
        <v>141</v>
      </c>
      <c r="B143" s="30" t="s">
        <v>91</v>
      </c>
      <c r="C143" s="26" t="s">
        <v>21</v>
      </c>
      <c r="D143" s="28" t="s">
        <v>18</v>
      </c>
      <c r="E143" s="28" t="s">
        <v>18</v>
      </c>
      <c r="F143" s="28" t="s">
        <v>18</v>
      </c>
      <c r="G143" s="92" t="s">
        <v>18</v>
      </c>
      <c r="H143" s="92" t="s">
        <v>18</v>
      </c>
      <c r="I143" s="28" t="s">
        <v>18</v>
      </c>
      <c r="J143" s="28" t="s">
        <v>18</v>
      </c>
      <c r="K143" s="108"/>
      <c r="L143" s="108"/>
      <c r="M143" s="108"/>
      <c r="N143" s="108"/>
      <c r="O143" s="108"/>
      <c r="P143" s="108"/>
    </row>
    <row r="144" spans="1:16" ht="12.75" customHeight="1">
      <c r="A144" s="18">
        <v>142</v>
      </c>
      <c r="B144" s="30" t="s">
        <v>96</v>
      </c>
      <c r="C144" s="26" t="s">
        <v>21</v>
      </c>
      <c r="D144" s="27">
        <v>-1.783817704E-2</v>
      </c>
      <c r="E144" s="27">
        <v>0.106939822182</v>
      </c>
      <c r="F144" s="27">
        <v>-3.7720760696213551E-2</v>
      </c>
      <c r="G144" s="91">
        <v>3.1745742578000002E-2</v>
      </c>
      <c r="H144" s="91">
        <f>[1]итог!D25</f>
        <v>-2.5087747571866336E-2</v>
      </c>
      <c r="I144" s="55" t="s">
        <v>18</v>
      </c>
      <c r="J144" s="55" t="s">
        <v>18</v>
      </c>
      <c r="K144" s="108"/>
      <c r="L144" s="108"/>
      <c r="M144" s="108"/>
      <c r="N144" s="108"/>
      <c r="O144" s="108"/>
      <c r="P144" s="108"/>
    </row>
    <row r="145" spans="1:16" ht="12.75" customHeight="1">
      <c r="A145" s="18">
        <v>143</v>
      </c>
      <c r="B145" s="30" t="s">
        <v>97</v>
      </c>
      <c r="C145" s="26" t="s">
        <v>21</v>
      </c>
      <c r="D145" s="28" t="s">
        <v>18</v>
      </c>
      <c r="E145" s="28" t="s">
        <v>18</v>
      </c>
      <c r="F145" s="28" t="s">
        <v>18</v>
      </c>
      <c r="G145" s="92" t="s">
        <v>18</v>
      </c>
      <c r="H145" s="92" t="s">
        <v>18</v>
      </c>
      <c r="I145" s="28" t="s">
        <v>18</v>
      </c>
      <c r="J145" s="28" t="s">
        <v>18</v>
      </c>
      <c r="K145" s="108"/>
      <c r="L145" s="108"/>
      <c r="M145" s="108"/>
      <c r="N145" s="108"/>
      <c r="O145" s="108"/>
      <c r="P145" s="108"/>
    </row>
    <row r="146" spans="1:16" ht="12.75" customHeight="1">
      <c r="A146" s="18">
        <v>144</v>
      </c>
      <c r="B146" s="30" t="s">
        <v>93</v>
      </c>
      <c r="C146" s="26" t="s">
        <v>21</v>
      </c>
      <c r="D146" s="28" t="s">
        <v>18</v>
      </c>
      <c r="E146" s="28" t="s">
        <v>18</v>
      </c>
      <c r="F146" s="28" t="s">
        <v>18</v>
      </c>
      <c r="G146" s="92" t="s">
        <v>18</v>
      </c>
      <c r="H146" s="92" t="s">
        <v>18</v>
      </c>
      <c r="I146" s="28" t="s">
        <v>18</v>
      </c>
      <c r="J146" s="28" t="s">
        <v>18</v>
      </c>
      <c r="K146" s="108"/>
      <c r="L146" s="108"/>
      <c r="M146" s="108"/>
      <c r="N146" s="108"/>
      <c r="O146" s="108"/>
      <c r="P146" s="108"/>
    </row>
    <row r="147" spans="1:16" ht="12.75" customHeight="1">
      <c r="A147" s="18">
        <v>145</v>
      </c>
      <c r="B147" s="29" t="s">
        <v>98</v>
      </c>
      <c r="C147" s="26" t="s">
        <v>21</v>
      </c>
      <c r="D147" s="81">
        <v>7.4408999786999996E-2</v>
      </c>
      <c r="E147" s="81">
        <v>9.3291794607000003E-2</v>
      </c>
      <c r="F147" s="81">
        <v>4.3484521762000003E-2</v>
      </c>
      <c r="G147" s="90">
        <v>1.016430676E-2</v>
      </c>
      <c r="H147" s="90">
        <f>H148</f>
        <v>1.906769975929512E-2</v>
      </c>
      <c r="I147" s="55">
        <f>H147/D147-1</f>
        <v>-0.74374471080275906</v>
      </c>
      <c r="J147" s="55">
        <f t="shared" si="6"/>
        <v>0.87594690021881227</v>
      </c>
      <c r="K147" s="108"/>
      <c r="L147" s="107"/>
      <c r="M147" s="107"/>
      <c r="N147" s="107"/>
      <c r="O147" s="108"/>
      <c r="P147" s="108"/>
    </row>
    <row r="148" spans="1:16" ht="12.75" customHeight="1">
      <c r="A148" s="18">
        <v>146</v>
      </c>
      <c r="B148" s="30" t="s">
        <v>89</v>
      </c>
      <c r="C148" s="26" t="s">
        <v>21</v>
      </c>
      <c r="D148" s="27">
        <v>7.4408999786999996E-2</v>
      </c>
      <c r="E148" s="27">
        <v>9.3291794607000003E-2</v>
      </c>
      <c r="F148" s="27">
        <v>4.3484521762000003E-2</v>
      </c>
      <c r="G148" s="91">
        <v>1.016430676E-2</v>
      </c>
      <c r="H148" s="91">
        <f>[2]итог!$D$8</f>
        <v>1.906769975929512E-2</v>
      </c>
      <c r="I148" s="55">
        <f>H148/D148-1</f>
        <v>-0.74374471080275906</v>
      </c>
      <c r="J148" s="55">
        <f t="shared" si="6"/>
        <v>0.87594690021881227</v>
      </c>
      <c r="K148" s="108"/>
      <c r="L148" s="108"/>
      <c r="M148" s="108"/>
      <c r="N148" s="108"/>
      <c r="O148" s="108"/>
      <c r="P148" s="108"/>
    </row>
    <row r="149" spans="1:16" s="59" customFormat="1" ht="12.75" customHeight="1">
      <c r="A149" s="62">
        <v>147</v>
      </c>
      <c r="B149" s="63" t="s">
        <v>100</v>
      </c>
      <c r="C149" s="64" t="s">
        <v>101</v>
      </c>
      <c r="D149" s="65" t="s">
        <v>18</v>
      </c>
      <c r="E149" s="65" t="s">
        <v>18</v>
      </c>
      <c r="F149" s="65" t="s">
        <v>18</v>
      </c>
      <c r="G149" s="65">
        <v>275.08733291766998</v>
      </c>
      <c r="H149" s="65">
        <v>462.47543251039002</v>
      </c>
      <c r="I149" s="65" t="s">
        <v>18</v>
      </c>
      <c r="J149" s="55" t="s">
        <v>18</v>
      </c>
      <c r="L149" s="104"/>
      <c r="M149" s="105"/>
    </row>
    <row r="150" spans="1:16" ht="12.75" customHeight="1">
      <c r="A150" s="32">
        <v>148</v>
      </c>
      <c r="B150" s="33" t="s">
        <v>78</v>
      </c>
      <c r="C150" s="34" t="s">
        <v>101</v>
      </c>
      <c r="D150" s="35" t="s">
        <v>18</v>
      </c>
      <c r="E150" s="65" t="s">
        <v>18</v>
      </c>
      <c r="F150" s="65" t="s">
        <v>18</v>
      </c>
      <c r="G150" s="65">
        <v>172.87588823968301</v>
      </c>
      <c r="H150" s="65">
        <v>263.75155178170098</v>
      </c>
      <c r="I150" s="65" t="s">
        <v>18</v>
      </c>
      <c r="J150" s="55" t="s">
        <v>18</v>
      </c>
      <c r="K150" s="108"/>
      <c r="L150" s="104"/>
      <c r="M150" s="105"/>
      <c r="N150" s="108"/>
      <c r="O150" s="108"/>
      <c r="P150" s="108"/>
    </row>
    <row r="151" spans="1:16" ht="12.75" customHeight="1">
      <c r="A151" s="32">
        <v>149</v>
      </c>
      <c r="B151" s="36" t="s">
        <v>102</v>
      </c>
      <c r="C151" s="37" t="s">
        <v>101</v>
      </c>
      <c r="D151" s="79" t="s">
        <v>18</v>
      </c>
      <c r="E151" s="79" t="s">
        <v>18</v>
      </c>
      <c r="F151" s="79" t="s">
        <v>18</v>
      </c>
      <c r="G151" s="93">
        <v>186.93206050070299</v>
      </c>
      <c r="H151" s="93">
        <v>292.68477248389098</v>
      </c>
      <c r="I151" s="79" t="s">
        <v>18</v>
      </c>
      <c r="J151" s="55" t="s">
        <v>18</v>
      </c>
      <c r="K151" s="108"/>
      <c r="L151" s="104"/>
      <c r="M151" s="105"/>
      <c r="N151" s="108"/>
      <c r="O151" s="108"/>
      <c r="P151" s="108"/>
    </row>
    <row r="152" spans="1:16" ht="12.75" customHeight="1">
      <c r="A152" s="32">
        <v>150</v>
      </c>
      <c r="B152" s="36" t="s">
        <v>103</v>
      </c>
      <c r="C152" s="37" t="s">
        <v>101</v>
      </c>
      <c r="D152" s="79" t="s">
        <v>18</v>
      </c>
      <c r="E152" s="79" t="s">
        <v>18</v>
      </c>
      <c r="F152" s="79" t="s">
        <v>18</v>
      </c>
      <c r="G152" s="93">
        <v>14.05617226102</v>
      </c>
      <c r="H152" s="93">
        <v>28.933220702189999</v>
      </c>
      <c r="I152" s="79" t="s">
        <v>18</v>
      </c>
      <c r="J152" s="55" t="s">
        <v>18</v>
      </c>
      <c r="K152" s="108"/>
      <c r="L152" s="104"/>
      <c r="M152" s="105"/>
      <c r="N152" s="108"/>
      <c r="O152" s="108"/>
      <c r="P152" s="108"/>
    </row>
    <row r="153" spans="1:16" ht="12.75" customHeight="1">
      <c r="A153" s="32">
        <v>151</v>
      </c>
      <c r="B153" s="33" t="s">
        <v>94</v>
      </c>
      <c r="C153" s="34" t="s">
        <v>101</v>
      </c>
      <c r="D153" s="35" t="s">
        <v>18</v>
      </c>
      <c r="E153" s="65" t="s">
        <v>18</v>
      </c>
      <c r="F153" s="65" t="s">
        <v>18</v>
      </c>
      <c r="G153" s="65">
        <v>69.356568972016007</v>
      </c>
      <c r="H153" s="65">
        <v>126.12185973624</v>
      </c>
      <c r="I153" s="65" t="s">
        <v>18</v>
      </c>
      <c r="J153" s="55" t="s">
        <v>18</v>
      </c>
      <c r="K153" s="108"/>
      <c r="L153" s="104"/>
      <c r="M153" s="105"/>
      <c r="N153" s="108"/>
      <c r="O153" s="108"/>
      <c r="P153" s="108"/>
    </row>
    <row r="154" spans="1:16" ht="12.75" customHeight="1">
      <c r="A154" s="32">
        <v>152</v>
      </c>
      <c r="B154" s="36" t="s">
        <v>104</v>
      </c>
      <c r="C154" s="37" t="s">
        <v>101</v>
      </c>
      <c r="D154" s="79" t="s">
        <v>18</v>
      </c>
      <c r="E154" s="79" t="s">
        <v>18</v>
      </c>
      <c r="F154" s="79" t="s">
        <v>18</v>
      </c>
      <c r="G154" s="93">
        <v>114.883384039029</v>
      </c>
      <c r="H154" s="93">
        <v>220.83565914950501</v>
      </c>
      <c r="I154" s="79" t="s">
        <v>18</v>
      </c>
      <c r="J154" s="55" t="s">
        <v>18</v>
      </c>
      <c r="K154" s="108"/>
      <c r="L154" s="104"/>
      <c r="M154" s="105"/>
      <c r="N154" s="108"/>
      <c r="O154" s="108"/>
      <c r="P154" s="108"/>
    </row>
    <row r="155" spans="1:16" ht="12.75" customHeight="1">
      <c r="A155" s="32">
        <v>153</v>
      </c>
      <c r="B155" s="36" t="s">
        <v>105</v>
      </c>
      <c r="C155" s="37" t="s">
        <v>101</v>
      </c>
      <c r="D155" s="79" t="s">
        <v>18</v>
      </c>
      <c r="E155" s="79" t="s">
        <v>18</v>
      </c>
      <c r="F155" s="79" t="s">
        <v>18</v>
      </c>
      <c r="G155" s="93">
        <v>45.526815067012002</v>
      </c>
      <c r="H155" s="93">
        <v>94.713799413263999</v>
      </c>
      <c r="I155" s="79" t="s">
        <v>18</v>
      </c>
      <c r="J155" s="55" t="s">
        <v>18</v>
      </c>
      <c r="K155" s="108"/>
      <c r="L155" s="104"/>
      <c r="M155" s="105"/>
      <c r="N155" s="108"/>
      <c r="O155" s="108"/>
      <c r="P155" s="108"/>
    </row>
    <row r="156" spans="1:16" ht="12.75" customHeight="1">
      <c r="A156" s="32">
        <v>154</v>
      </c>
      <c r="B156" s="33" t="s">
        <v>95</v>
      </c>
      <c r="C156" s="34" t="s">
        <v>101</v>
      </c>
      <c r="D156" s="35" t="s">
        <v>18</v>
      </c>
      <c r="E156" s="65" t="s">
        <v>18</v>
      </c>
      <c r="F156" s="65" t="s">
        <v>18</v>
      </c>
      <c r="G156" s="65">
        <v>7.3496252429510003</v>
      </c>
      <c r="H156" s="65">
        <v>29.250580535036999</v>
      </c>
      <c r="I156" s="65" t="s">
        <v>18</v>
      </c>
      <c r="J156" s="55" t="s">
        <v>18</v>
      </c>
      <c r="K156" s="108"/>
      <c r="L156" s="104"/>
      <c r="M156" s="105"/>
      <c r="N156" s="108"/>
      <c r="O156" s="108"/>
      <c r="P156" s="108"/>
    </row>
    <row r="157" spans="1:16" ht="12.75" customHeight="1">
      <c r="A157" s="32">
        <v>155</v>
      </c>
      <c r="B157" s="36" t="s">
        <v>106</v>
      </c>
      <c r="C157" s="37" t="s">
        <v>101</v>
      </c>
      <c r="D157" s="79" t="s">
        <v>18</v>
      </c>
      <c r="E157" s="79" t="s">
        <v>18</v>
      </c>
      <c r="F157" s="79" t="s">
        <v>18</v>
      </c>
      <c r="G157" s="93">
        <v>7.5498043714390004</v>
      </c>
      <c r="H157" s="93">
        <v>34.146985050235003</v>
      </c>
      <c r="I157" s="79" t="s">
        <v>18</v>
      </c>
      <c r="J157" s="55" t="s">
        <v>18</v>
      </c>
      <c r="K157" s="108"/>
      <c r="L157" s="104"/>
      <c r="M157" s="105"/>
      <c r="N157" s="108"/>
      <c r="O157" s="108"/>
      <c r="P157" s="108"/>
    </row>
    <row r="158" spans="1:16" ht="12.75" customHeight="1">
      <c r="A158" s="32">
        <v>156</v>
      </c>
      <c r="B158" s="36" t="s">
        <v>107</v>
      </c>
      <c r="C158" s="37" t="s">
        <v>101</v>
      </c>
      <c r="D158" s="79" t="s">
        <v>18</v>
      </c>
      <c r="E158" s="79" t="s">
        <v>18</v>
      </c>
      <c r="F158" s="79" t="s">
        <v>18</v>
      </c>
      <c r="G158" s="93">
        <v>0.20017912848800001</v>
      </c>
      <c r="H158" s="93">
        <v>4.8964045151970002</v>
      </c>
      <c r="I158" s="79" t="s">
        <v>18</v>
      </c>
      <c r="J158" s="55" t="s">
        <v>18</v>
      </c>
      <c r="K158" s="108"/>
      <c r="L158" s="104"/>
      <c r="M158" s="105"/>
      <c r="N158" s="108"/>
      <c r="O158" s="108"/>
      <c r="P158" s="108"/>
    </row>
    <row r="159" spans="1:16" ht="12.75" customHeight="1">
      <c r="A159" s="32">
        <v>157</v>
      </c>
      <c r="B159" s="33" t="s">
        <v>108</v>
      </c>
      <c r="C159" s="34" t="s">
        <v>101</v>
      </c>
      <c r="D159" s="35" t="s">
        <v>18</v>
      </c>
      <c r="E159" s="65" t="s">
        <v>18</v>
      </c>
      <c r="F159" s="65" t="s">
        <v>18</v>
      </c>
      <c r="G159" s="65">
        <v>25.505250463018999</v>
      </c>
      <c r="H159" s="65">
        <v>43.351440457411002</v>
      </c>
      <c r="I159" s="65" t="s">
        <v>18</v>
      </c>
      <c r="J159" s="55" t="s">
        <v>18</v>
      </c>
      <c r="K159" s="108"/>
      <c r="L159" s="104"/>
      <c r="M159" s="105"/>
      <c r="N159" s="108"/>
      <c r="O159" s="108"/>
      <c r="P159" s="108"/>
    </row>
    <row r="160" spans="1:16" ht="12.75" customHeight="1">
      <c r="A160" s="32">
        <v>158</v>
      </c>
      <c r="B160" s="36" t="s">
        <v>109</v>
      </c>
      <c r="C160" s="37" t="s">
        <v>101</v>
      </c>
      <c r="D160" s="79" t="s">
        <v>18</v>
      </c>
      <c r="E160" s="79" t="s">
        <v>18</v>
      </c>
      <c r="F160" s="79" t="s">
        <v>18</v>
      </c>
      <c r="G160" s="93">
        <v>26.681719855669002</v>
      </c>
      <c r="H160" s="93">
        <v>50.065149560456</v>
      </c>
      <c r="I160" s="79" t="s">
        <v>18</v>
      </c>
      <c r="J160" s="55" t="s">
        <v>18</v>
      </c>
      <c r="K160" s="108"/>
      <c r="L160" s="104"/>
      <c r="M160" s="105"/>
      <c r="N160" s="108"/>
      <c r="O160" s="108"/>
      <c r="P160" s="108"/>
    </row>
    <row r="161" spans="1:13" ht="12.75" customHeight="1">
      <c r="A161" s="32">
        <v>159</v>
      </c>
      <c r="B161" s="36" t="s">
        <v>110</v>
      </c>
      <c r="C161" s="37" t="s">
        <v>101</v>
      </c>
      <c r="D161" s="79" t="s">
        <v>18</v>
      </c>
      <c r="E161" s="79" t="s">
        <v>18</v>
      </c>
      <c r="F161" s="79" t="s">
        <v>18</v>
      </c>
      <c r="G161" s="93">
        <v>1.1764693926500001</v>
      </c>
      <c r="H161" s="93">
        <v>6.7137091030439997</v>
      </c>
      <c r="I161" s="79" t="s">
        <v>18</v>
      </c>
      <c r="J161" s="55" t="s">
        <v>18</v>
      </c>
      <c r="K161" s="108"/>
      <c r="L161" s="104"/>
      <c r="M161" s="105"/>
    </row>
    <row r="162" spans="1:13" ht="12.75" customHeight="1">
      <c r="A162" s="32">
        <v>160</v>
      </c>
      <c r="B162" s="33" t="s">
        <v>111</v>
      </c>
      <c r="C162" s="34" t="s">
        <v>101</v>
      </c>
      <c r="D162" s="35">
        <v>74.7</v>
      </c>
      <c r="E162" s="65">
        <v>162.10123225281299</v>
      </c>
      <c r="F162" s="65">
        <v>179.77544392253299</v>
      </c>
      <c r="G162" s="65">
        <v>275.08733291766998</v>
      </c>
      <c r="H162" s="65">
        <v>187.39068198964</v>
      </c>
      <c r="I162" s="55">
        <f>IFERROR(H162/D162-1,"X")</f>
        <v>1.508576733462383</v>
      </c>
      <c r="J162" s="55">
        <f t="shared" si="6"/>
        <v>-0.31879567117064034</v>
      </c>
      <c r="K162" s="108"/>
      <c r="L162" s="104"/>
      <c r="M162" s="105"/>
    </row>
    <row r="163" spans="1:13" ht="12.75" customHeight="1">
      <c r="A163" s="32">
        <v>161</v>
      </c>
      <c r="B163" s="33" t="s">
        <v>78</v>
      </c>
      <c r="C163" s="34" t="s">
        <v>101</v>
      </c>
      <c r="D163" s="35">
        <v>42.3</v>
      </c>
      <c r="E163" s="65">
        <v>108.27617298928</v>
      </c>
      <c r="F163" s="65">
        <v>98.316782544958997</v>
      </c>
      <c r="G163" s="65">
        <v>172.87588823968301</v>
      </c>
      <c r="H163" s="65">
        <v>90.875663542016994</v>
      </c>
      <c r="I163" s="55">
        <f t="shared" ref="I163:I174" si="7">IFERROR(H163/D163-1,"X")</f>
        <v>1.1483608402368084</v>
      </c>
      <c r="J163" s="55">
        <f t="shared" si="6"/>
        <v>-0.47433002677607161</v>
      </c>
      <c r="K163" s="108"/>
    </row>
    <row r="164" spans="1:13" ht="12.75" customHeight="1">
      <c r="A164" s="32">
        <v>162</v>
      </c>
      <c r="B164" s="36" t="s">
        <v>112</v>
      </c>
      <c r="C164" s="37" t="s">
        <v>101</v>
      </c>
      <c r="D164" s="93">
        <v>62.1</v>
      </c>
      <c r="E164" s="93">
        <v>127.60585440396</v>
      </c>
      <c r="F164" s="93">
        <v>139.44174387152901</v>
      </c>
      <c r="G164" s="93">
        <v>186.93206050070299</v>
      </c>
      <c r="H164" s="93">
        <v>105.752711983187</v>
      </c>
      <c r="I164" s="93">
        <f t="shared" si="7"/>
        <v>0.70294222195148137</v>
      </c>
      <c r="J164" s="55">
        <f t="shared" si="6"/>
        <v>-0.43427193976289957</v>
      </c>
      <c r="K164" s="108"/>
    </row>
    <row r="165" spans="1:13" ht="12.75" customHeight="1">
      <c r="A165" s="32">
        <v>163</v>
      </c>
      <c r="B165" s="36" t="s">
        <v>113</v>
      </c>
      <c r="C165" s="37" t="s">
        <v>101</v>
      </c>
      <c r="D165" s="93">
        <v>19.8</v>
      </c>
      <c r="E165" s="93">
        <v>19.32968141468</v>
      </c>
      <c r="F165" s="93">
        <v>41.124961326570002</v>
      </c>
      <c r="G165" s="93">
        <v>14.05617226102</v>
      </c>
      <c r="H165" s="93">
        <v>14.87704844117</v>
      </c>
      <c r="I165" s="93">
        <f t="shared" si="7"/>
        <v>-0.24863391711262628</v>
      </c>
      <c r="J165" s="55">
        <f t="shared" si="6"/>
        <v>5.8399695515003014E-2</v>
      </c>
      <c r="K165" s="108"/>
    </row>
    <row r="166" spans="1:13" ht="12.75" customHeight="1">
      <c r="A166" s="32">
        <v>164</v>
      </c>
      <c r="B166" s="33" t="s">
        <v>94</v>
      </c>
      <c r="C166" s="34" t="s">
        <v>101</v>
      </c>
      <c r="D166" s="65">
        <v>25.2</v>
      </c>
      <c r="E166" s="65">
        <v>38.116518931816998</v>
      </c>
      <c r="F166" s="65">
        <v>40.116113085616</v>
      </c>
      <c r="G166" s="65">
        <v>69.356568972016007</v>
      </c>
      <c r="H166" s="65">
        <v>56.767873161143001</v>
      </c>
      <c r="I166" s="94">
        <f t="shared" si="7"/>
        <v>1.2526933794104367</v>
      </c>
      <c r="J166" s="55">
        <f t="shared" si="6"/>
        <v>-0.18150689974229106</v>
      </c>
      <c r="K166" s="108"/>
    </row>
    <row r="167" spans="1:13" ht="12.75" customHeight="1">
      <c r="A167" s="32">
        <v>165</v>
      </c>
      <c r="B167" s="36" t="s">
        <v>114</v>
      </c>
      <c r="C167" s="37" t="s">
        <v>101</v>
      </c>
      <c r="D167" s="93">
        <v>47.9</v>
      </c>
      <c r="E167" s="93">
        <v>76.186619518265999</v>
      </c>
      <c r="F167" s="93">
        <v>96.235036823667997</v>
      </c>
      <c r="G167" s="93">
        <v>114.883384039029</v>
      </c>
      <c r="H167" s="93">
        <v>105.95137710063599</v>
      </c>
      <c r="I167" s="93">
        <f t="shared" si="7"/>
        <v>1.2119285407230898</v>
      </c>
      <c r="J167" s="55">
        <f t="shared" si="6"/>
        <v>-7.7748466526356474E-2</v>
      </c>
      <c r="K167" s="108"/>
    </row>
    <row r="168" spans="1:13" ht="12.75" customHeight="1">
      <c r="A168" s="32">
        <v>166</v>
      </c>
      <c r="B168" s="36" t="s">
        <v>115</v>
      </c>
      <c r="C168" s="37" t="s">
        <v>101</v>
      </c>
      <c r="D168" s="93">
        <v>22.7</v>
      </c>
      <c r="E168" s="93">
        <v>38.070100586448</v>
      </c>
      <c r="F168" s="93">
        <v>56.118923738051997</v>
      </c>
      <c r="G168" s="93">
        <v>45.526815067012002</v>
      </c>
      <c r="H168" s="93">
        <v>49.183503939491999</v>
      </c>
      <c r="I168" s="93">
        <f t="shared" si="7"/>
        <v>1.1666741823564757</v>
      </c>
      <c r="J168" s="55">
        <f t="shared" si="6"/>
        <v>8.0319452768607524E-2</v>
      </c>
      <c r="K168" s="108"/>
    </row>
    <row r="169" spans="1:13" ht="12.75" customHeight="1">
      <c r="A169" s="32">
        <v>167</v>
      </c>
      <c r="B169" s="33" t="s">
        <v>95</v>
      </c>
      <c r="C169" s="34" t="s">
        <v>101</v>
      </c>
      <c r="D169" s="65">
        <v>1.1000000000000001</v>
      </c>
      <c r="E169" s="65">
        <v>2.4271608309810002</v>
      </c>
      <c r="F169" s="65">
        <v>6.1913783694999998</v>
      </c>
      <c r="G169" s="65">
        <v>7.3496252429510003</v>
      </c>
      <c r="H169" s="65">
        <v>21.900955292086</v>
      </c>
      <c r="I169" s="94">
        <f t="shared" si="7"/>
        <v>18.909959356441817</v>
      </c>
      <c r="J169" s="55">
        <f t="shared" si="6"/>
        <v>1.9798737443233763</v>
      </c>
      <c r="K169" s="108"/>
    </row>
    <row r="170" spans="1:13" ht="12.75" customHeight="1">
      <c r="A170" s="32">
        <v>168</v>
      </c>
      <c r="B170" s="36" t="s">
        <v>116</v>
      </c>
      <c r="C170" s="37" t="s">
        <v>101</v>
      </c>
      <c r="D170" s="93">
        <v>2.8</v>
      </c>
      <c r="E170" s="93">
        <v>3.1633373004259999</v>
      </c>
      <c r="F170" s="93">
        <v>6.845296053937</v>
      </c>
      <c r="G170" s="93">
        <v>7.5498043714390004</v>
      </c>
      <c r="H170" s="93">
        <v>26.597180678794999</v>
      </c>
      <c r="I170" s="93">
        <f t="shared" si="7"/>
        <v>8.4989930995696437</v>
      </c>
      <c r="J170" s="55">
        <f t="shared" si="6"/>
        <v>2.5228966699339188</v>
      </c>
      <c r="K170" s="108"/>
    </row>
    <row r="171" spans="1:13" ht="12.75" customHeight="1">
      <c r="A171" s="32">
        <v>169</v>
      </c>
      <c r="B171" s="36" t="s">
        <v>117</v>
      </c>
      <c r="C171" s="37" t="s">
        <v>101</v>
      </c>
      <c r="D171" s="93">
        <v>1.7</v>
      </c>
      <c r="E171" s="93">
        <v>0.73617646944399995</v>
      </c>
      <c r="F171" s="93">
        <v>0.65391768443700005</v>
      </c>
      <c r="G171" s="93">
        <v>0.20017912848800001</v>
      </c>
      <c r="H171" s="93">
        <v>4.696225386709</v>
      </c>
      <c r="I171" s="93">
        <f t="shared" si="7"/>
        <v>1.7624855215935296</v>
      </c>
      <c r="J171" s="55">
        <f t="shared" si="6"/>
        <v>22.460115058851009</v>
      </c>
      <c r="K171" s="108"/>
    </row>
    <row r="172" spans="1:13" ht="12.75" customHeight="1">
      <c r="A172" s="32">
        <v>170</v>
      </c>
      <c r="B172" s="33" t="s">
        <v>108</v>
      </c>
      <c r="C172" s="34" t="s">
        <v>101</v>
      </c>
      <c r="D172" s="65">
        <v>6.1</v>
      </c>
      <c r="E172" s="65">
        <v>13.281379500733999</v>
      </c>
      <c r="F172" s="65">
        <v>35.151169922457001</v>
      </c>
      <c r="G172" s="65">
        <v>25.505250463018999</v>
      </c>
      <c r="H172" s="65">
        <v>17.846189994391999</v>
      </c>
      <c r="I172" s="94">
        <f t="shared" si="7"/>
        <v>1.9256049171134424</v>
      </c>
      <c r="J172" s="55">
        <f t="shared" si="6"/>
        <v>-0.3002934819139359</v>
      </c>
      <c r="K172" s="108"/>
    </row>
    <row r="173" spans="1:13" ht="12.75" customHeight="1">
      <c r="A173" s="32">
        <v>171</v>
      </c>
      <c r="B173" s="36" t="s">
        <v>118</v>
      </c>
      <c r="C173" s="37" t="s">
        <v>101</v>
      </c>
      <c r="D173" s="93">
        <v>6.1</v>
      </c>
      <c r="E173" s="93">
        <v>13.399051871774001</v>
      </c>
      <c r="F173" s="93">
        <v>35.647435285744997</v>
      </c>
      <c r="G173" s="93">
        <v>26.681719855669002</v>
      </c>
      <c r="H173" s="93">
        <v>23.383429704786</v>
      </c>
      <c r="I173" s="93">
        <f t="shared" si="7"/>
        <v>2.8333491319321316</v>
      </c>
      <c r="J173" s="55">
        <f t="shared" si="6"/>
        <v>-0.12361610003870205</v>
      </c>
      <c r="K173" s="108"/>
    </row>
    <row r="174" spans="1:13" ht="12.75" customHeight="1">
      <c r="A174" s="32">
        <v>172</v>
      </c>
      <c r="B174" s="36" t="s">
        <v>119</v>
      </c>
      <c r="C174" s="37" t="s">
        <v>101</v>
      </c>
      <c r="D174" s="79">
        <v>0.1</v>
      </c>
      <c r="E174" s="79">
        <v>0.11767237104</v>
      </c>
      <c r="F174" s="79">
        <v>0.49626536328800003</v>
      </c>
      <c r="G174" s="93">
        <v>1.1764693926500001</v>
      </c>
      <c r="H174" s="93">
        <v>5.5372397103940001</v>
      </c>
      <c r="I174" s="79">
        <f t="shared" si="7"/>
        <v>54.372397103939996</v>
      </c>
      <c r="J174" s="55">
        <f t="shared" si="6"/>
        <v>3.7066585369648717</v>
      </c>
      <c r="K174" s="108"/>
    </row>
    <row r="176" spans="1:13" ht="12.75" customHeight="1">
      <c r="A176" s="71" t="s">
        <v>191</v>
      </c>
      <c r="I176" s="108"/>
      <c r="J176" s="108"/>
      <c r="K176" s="108"/>
    </row>
    <row r="177" spans="4:10" ht="12.75" customHeight="1">
      <c r="F177" s="56"/>
      <c r="G177" s="56"/>
      <c r="H177" s="119"/>
      <c r="I177" s="108"/>
      <c r="J177" s="56"/>
    </row>
    <row r="180" spans="4:10" ht="12.75" customHeight="1">
      <c r="F180" s="96"/>
      <c r="G180" s="96"/>
      <c r="I180" s="108"/>
      <c r="J180" s="108"/>
    </row>
    <row r="181" spans="4:10" ht="12.75" customHeight="1">
      <c r="F181" s="98"/>
      <c r="G181" s="98"/>
      <c r="I181" s="108"/>
      <c r="J181" s="108"/>
    </row>
    <row r="182" spans="4:10" ht="12.75" customHeight="1">
      <c r="E182" s="53"/>
      <c r="F182" s="98"/>
      <c r="G182" s="98"/>
      <c r="H182" s="53"/>
      <c r="I182" s="56"/>
      <c r="J182" s="108"/>
    </row>
    <row r="184" spans="4:10" ht="12.75" customHeight="1">
      <c r="F184" s="98"/>
      <c r="G184" s="98"/>
      <c r="I184" s="108"/>
      <c r="J184" s="108"/>
    </row>
    <row r="186" spans="4:10" ht="12.75" customHeight="1">
      <c r="D186" s="84"/>
      <c r="E186" s="95"/>
      <c r="F186" s="84"/>
      <c r="G186" s="97"/>
      <c r="I186" s="108"/>
      <c r="J186" s="108"/>
    </row>
    <row r="189" spans="4:10" ht="12.75" customHeight="1">
      <c r="E189" s="98"/>
      <c r="F189" s="98"/>
      <c r="G189" s="98"/>
      <c r="I189" s="108"/>
      <c r="J189" s="108"/>
    </row>
    <row r="190" spans="4:10" ht="12.75" customHeight="1">
      <c r="E190" s="98"/>
      <c r="F190" s="98"/>
      <c r="G190" s="98"/>
      <c r="I190" s="108"/>
      <c r="J190" s="108"/>
    </row>
    <row r="192" spans="4:10" ht="12.75" customHeight="1">
      <c r="E192" s="98"/>
      <c r="F192" s="98"/>
      <c r="G192" s="98"/>
      <c r="I192" s="108"/>
      <c r="J192" s="108"/>
    </row>
    <row r="194" spans="7:7" ht="12.75" customHeight="1">
      <c r="G194" s="97"/>
    </row>
    <row r="196" spans="7:7" ht="12.75" customHeight="1">
      <c r="G196" s="97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35"/>
  <sheetViews>
    <sheetView view="pageBreakPreview" topLeftCell="A13" zoomScale="80" zoomScaleNormal="115" zoomScaleSheetLayoutView="80" workbookViewId="0">
      <selection sqref="A1:P1"/>
    </sheetView>
  </sheetViews>
  <sheetFormatPr defaultRowHeight="12.75"/>
  <cols>
    <col min="1" max="1" width="4.85546875" style="59" bestFit="1" customWidth="1"/>
    <col min="2" max="2" width="96" style="59" bestFit="1" customWidth="1"/>
    <col min="3" max="3" width="25.140625" style="59" bestFit="1" customWidth="1"/>
    <col min="4" max="4" width="39" style="59" bestFit="1" customWidth="1"/>
    <col min="5" max="5" width="27.7109375" style="59" bestFit="1" customWidth="1"/>
    <col min="6" max="6" width="26.42578125" style="59" bestFit="1" customWidth="1"/>
    <col min="7" max="7" width="36.5703125" style="59" bestFit="1" customWidth="1"/>
    <col min="8" max="8" width="34" style="59" bestFit="1" customWidth="1"/>
    <col min="9" max="9" width="26.42578125" style="59" bestFit="1" customWidth="1"/>
    <col min="10" max="10" width="13.42578125" style="59" customWidth="1"/>
    <col min="11" max="11" width="13.140625" style="59" customWidth="1"/>
    <col min="12" max="12" width="23.85546875" style="59" bestFit="1" customWidth="1"/>
    <col min="13" max="13" width="26.42578125" style="59" bestFit="1" customWidth="1"/>
    <col min="14" max="14" width="23.85546875" style="59" bestFit="1" customWidth="1"/>
    <col min="15" max="15" width="35.28515625" style="59" bestFit="1" customWidth="1"/>
    <col min="16" max="16" width="29" style="59" bestFit="1" customWidth="1"/>
    <col min="17" max="16384" width="9.140625" style="59"/>
  </cols>
  <sheetData>
    <row r="1" spans="1:16" s="31" customFormat="1" ht="12.75" customHeight="1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6" s="82" customFormat="1" ht="26.25" customHeight="1">
      <c r="A2" s="127" t="s">
        <v>193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1:16" s="120" customFormat="1" ht="21" customHeight="1" thickBot="1">
      <c r="A3" s="128" t="s">
        <v>144</v>
      </c>
      <c r="B3" s="126"/>
      <c r="C3" s="126"/>
      <c r="D3" s="126"/>
      <c r="E3" s="129" t="s">
        <v>210</v>
      </c>
      <c r="F3" s="126"/>
      <c r="G3" s="126"/>
      <c r="H3" s="126"/>
      <c r="I3" s="128" t="s">
        <v>145</v>
      </c>
      <c r="J3" s="126"/>
      <c r="K3" s="126"/>
      <c r="L3" s="126"/>
      <c r="M3" s="130">
        <v>44412</v>
      </c>
      <c r="N3" s="126"/>
      <c r="O3" s="126"/>
      <c r="P3" s="126"/>
    </row>
    <row r="4" spans="1:16" s="82" customFormat="1" ht="152.25" customHeight="1" thickBot="1">
      <c r="A4" s="50" t="s">
        <v>0</v>
      </c>
      <c r="B4" s="51" t="s">
        <v>146</v>
      </c>
      <c r="C4" s="51" t="s">
        <v>147</v>
      </c>
      <c r="D4" s="51" t="s">
        <v>148</v>
      </c>
      <c r="E4" s="51" t="s">
        <v>149</v>
      </c>
      <c r="F4" s="51" t="s">
        <v>150</v>
      </c>
      <c r="G4" s="51" t="s">
        <v>151</v>
      </c>
      <c r="H4" s="51" t="s">
        <v>152</v>
      </c>
      <c r="I4" s="51" t="s">
        <v>153</v>
      </c>
      <c r="J4" s="51" t="s">
        <v>154</v>
      </c>
      <c r="K4" s="51" t="s">
        <v>155</v>
      </c>
      <c r="L4" s="51" t="s">
        <v>156</v>
      </c>
      <c r="M4" s="51" t="s">
        <v>157</v>
      </c>
      <c r="N4" s="51" t="s">
        <v>158</v>
      </c>
      <c r="O4" s="51" t="s">
        <v>159</v>
      </c>
      <c r="P4" s="51" t="s">
        <v>160</v>
      </c>
    </row>
    <row r="5" spans="1:16" s="82" customFormat="1" ht="13.5" thickBot="1">
      <c r="A5" s="74" t="s">
        <v>194</v>
      </c>
      <c r="B5" s="74" t="s">
        <v>195</v>
      </c>
      <c r="C5" s="74" t="s">
        <v>196</v>
      </c>
      <c r="D5" s="74" t="s">
        <v>197</v>
      </c>
      <c r="E5" s="74" t="s">
        <v>198</v>
      </c>
      <c r="F5" s="74" t="s">
        <v>199</v>
      </c>
      <c r="G5" s="74" t="s">
        <v>200</v>
      </c>
      <c r="H5" s="74" t="s">
        <v>201</v>
      </c>
      <c r="I5" s="74" t="s">
        <v>202</v>
      </c>
      <c r="J5" s="74" t="s">
        <v>203</v>
      </c>
      <c r="K5" s="74" t="s">
        <v>204</v>
      </c>
      <c r="L5" s="83" t="s">
        <v>205</v>
      </c>
      <c r="M5" s="83" t="s">
        <v>206</v>
      </c>
      <c r="N5" s="74" t="s">
        <v>207</v>
      </c>
      <c r="O5" s="74" t="s">
        <v>208</v>
      </c>
      <c r="P5" s="74" t="s">
        <v>209</v>
      </c>
    </row>
    <row r="6" spans="1:16" s="82" customFormat="1" ht="13.5" thickBot="1">
      <c r="A6" s="75">
        <v>294</v>
      </c>
      <c r="B6" s="76" t="s">
        <v>161</v>
      </c>
      <c r="C6" s="110">
        <v>-1324.73478688214</v>
      </c>
      <c r="D6" s="110">
        <v>4578.5205160604601</v>
      </c>
      <c r="E6" s="110">
        <v>1591.78554296791</v>
      </c>
      <c r="F6" s="109"/>
      <c r="G6" s="110">
        <v>227.61077136233399</v>
      </c>
      <c r="H6" s="110">
        <v>20.701728117893001</v>
      </c>
      <c r="I6" s="109"/>
      <c r="J6" s="110">
        <v>231.09837109830599</v>
      </c>
      <c r="K6" s="110">
        <v>252.95794618778399</v>
      </c>
      <c r="L6" s="110">
        <v>23383.429704786799</v>
      </c>
      <c r="M6" s="110">
        <v>-5537.2397103948097</v>
      </c>
      <c r="N6" s="109"/>
      <c r="O6" s="109"/>
      <c r="P6" s="110">
        <v>22421.589191968498</v>
      </c>
    </row>
    <row r="7" spans="1:16" s="82" customFormat="1" ht="13.5" thickBot="1">
      <c r="A7" s="77">
        <v>295</v>
      </c>
      <c r="B7" s="78" t="s">
        <v>162</v>
      </c>
      <c r="C7" s="112">
        <v>-1324.73478688214</v>
      </c>
      <c r="D7" s="112">
        <v>4578.5205160604601</v>
      </c>
      <c r="E7" s="112">
        <v>1591.78554296791</v>
      </c>
      <c r="F7" s="111"/>
      <c r="G7" s="112">
        <v>227.61077136233399</v>
      </c>
      <c r="H7" s="112">
        <v>20.701728117893001</v>
      </c>
      <c r="I7" s="111"/>
      <c r="J7" s="112">
        <v>231.09837109830599</v>
      </c>
      <c r="K7" s="112">
        <v>252.95794618778399</v>
      </c>
      <c r="L7" s="112">
        <v>23383.429704786799</v>
      </c>
      <c r="M7" s="112">
        <v>-5537.2397103948097</v>
      </c>
      <c r="N7" s="111"/>
      <c r="O7" s="111"/>
      <c r="P7" s="112">
        <v>22421.589191968498</v>
      </c>
    </row>
    <row r="8" spans="1:16" s="82" customFormat="1" ht="13.5" thickBot="1">
      <c r="A8" s="75">
        <v>296</v>
      </c>
      <c r="B8" s="76" t="s">
        <v>163</v>
      </c>
      <c r="C8" s="110">
        <v>20761.492748699198</v>
      </c>
      <c r="D8" s="110">
        <v>396565.40390358499</v>
      </c>
      <c r="E8" s="110">
        <v>70566.865011517395</v>
      </c>
      <c r="F8" s="110">
        <v>408.24215714000002</v>
      </c>
      <c r="G8" s="110">
        <v>6296.4059603238302</v>
      </c>
      <c r="H8" s="110">
        <v>10269.3559454119</v>
      </c>
      <c r="I8" s="110">
        <v>53416.8956057818</v>
      </c>
      <c r="J8" s="110">
        <v>10757.3805039952</v>
      </c>
      <c r="K8" s="110">
        <v>7468.9934948850596</v>
      </c>
      <c r="L8" s="110">
        <v>105752.71198318699</v>
      </c>
      <c r="M8" s="110">
        <v>-14877.04844117</v>
      </c>
      <c r="N8" s="109"/>
      <c r="O8" s="110">
        <v>-1040.0064272699999</v>
      </c>
      <c r="P8" s="110">
        <v>510626.90611899999</v>
      </c>
    </row>
    <row r="9" spans="1:16" s="82" customFormat="1" ht="13.5" thickBot="1">
      <c r="A9" s="77">
        <v>297</v>
      </c>
      <c r="B9" s="78" t="s">
        <v>164</v>
      </c>
      <c r="C9" s="111"/>
      <c r="D9" s="112">
        <v>65.795256140000006</v>
      </c>
      <c r="E9" s="112">
        <v>22.270297070000002</v>
      </c>
      <c r="F9" s="111"/>
      <c r="G9" s="112">
        <v>18.743814369999999</v>
      </c>
      <c r="H9" s="112">
        <v>4.8683499999999996E-3</v>
      </c>
      <c r="I9" s="111"/>
      <c r="J9" s="112">
        <v>18.743814369999999</v>
      </c>
      <c r="K9" s="112">
        <v>20.860577240000001</v>
      </c>
      <c r="L9" s="111"/>
      <c r="M9" s="111"/>
      <c r="N9" s="111"/>
      <c r="O9" s="111"/>
      <c r="P9" s="112">
        <v>67.200107619999997</v>
      </c>
    </row>
    <row r="10" spans="1:16" s="82" customFormat="1" ht="13.5" thickBot="1">
      <c r="A10" s="77">
        <v>298</v>
      </c>
      <c r="B10" s="78" t="s">
        <v>165</v>
      </c>
      <c r="C10" s="112">
        <v>8.5608000000000004E-3</v>
      </c>
      <c r="D10" s="112">
        <v>-11.747035800000001</v>
      </c>
      <c r="E10" s="112">
        <v>12.364875</v>
      </c>
      <c r="F10" s="111"/>
      <c r="G10" s="112">
        <v>3.6268344699999999</v>
      </c>
      <c r="H10" s="111"/>
      <c r="I10" s="111"/>
      <c r="J10" s="112">
        <v>0.50827288000000004</v>
      </c>
      <c r="K10" s="112">
        <v>0.15615970000000001</v>
      </c>
      <c r="L10" s="111"/>
      <c r="M10" s="112">
        <v>-335.67294554</v>
      </c>
      <c r="N10" s="111"/>
      <c r="O10" s="111"/>
      <c r="P10" s="112">
        <v>-338.32126683000001</v>
      </c>
    </row>
    <row r="11" spans="1:16" s="82" customFormat="1" ht="13.5" thickBot="1">
      <c r="A11" s="77">
        <v>299</v>
      </c>
      <c r="B11" s="78" t="s">
        <v>166</v>
      </c>
      <c r="C11" s="112">
        <v>-30.840725039999999</v>
      </c>
      <c r="D11" s="112">
        <v>3154.6183440999998</v>
      </c>
      <c r="E11" s="112">
        <v>695.05075059000001</v>
      </c>
      <c r="F11" s="111"/>
      <c r="G11" s="112">
        <v>103.63818713000001</v>
      </c>
      <c r="H11" s="112">
        <v>4.4848371199999999</v>
      </c>
      <c r="I11" s="112">
        <v>39.753336990000001</v>
      </c>
      <c r="J11" s="112">
        <v>7.6932747800000003</v>
      </c>
      <c r="K11" s="112">
        <v>7.4070739300000001</v>
      </c>
      <c r="L11" s="111"/>
      <c r="M11" s="111"/>
      <c r="N11" s="111"/>
      <c r="O11" s="111"/>
      <c r="P11" s="112">
        <v>3671.2382092600001</v>
      </c>
    </row>
    <row r="12" spans="1:16" s="82" customFormat="1" ht="13.5" thickBot="1">
      <c r="A12" s="77">
        <v>300</v>
      </c>
      <c r="B12" s="78" t="s">
        <v>167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</row>
    <row r="13" spans="1:16" s="82" customFormat="1" ht="13.5" thickBot="1">
      <c r="A13" s="77">
        <v>301</v>
      </c>
      <c r="B13" s="78" t="s">
        <v>168</v>
      </c>
      <c r="C13" s="112">
        <v>16432.470453708302</v>
      </c>
      <c r="D13" s="112">
        <v>393442.20273757703</v>
      </c>
      <c r="E13" s="112">
        <v>58617.049366674401</v>
      </c>
      <c r="F13" s="112">
        <v>320.31615966999999</v>
      </c>
      <c r="G13" s="112">
        <v>5021.6794126749501</v>
      </c>
      <c r="H13" s="112">
        <v>7687.3374171034102</v>
      </c>
      <c r="I13" s="112">
        <v>45880.138859971798</v>
      </c>
      <c r="J13" s="112">
        <v>8135.5633458649299</v>
      </c>
      <c r="K13" s="112">
        <v>5499.83366257951</v>
      </c>
      <c r="L13" s="112">
        <v>95086.116535154404</v>
      </c>
      <c r="M13" s="112">
        <v>-9215.5122369300007</v>
      </c>
      <c r="N13" s="111"/>
      <c r="O13" s="111"/>
      <c r="P13" s="112">
        <v>498088.584690049</v>
      </c>
    </row>
    <row r="14" spans="1:16" s="82" customFormat="1" ht="13.5" thickBot="1">
      <c r="A14" s="77">
        <v>302</v>
      </c>
      <c r="B14" s="78" t="s">
        <v>169</v>
      </c>
      <c r="C14" s="111"/>
      <c r="D14" s="112">
        <v>105.51740599</v>
      </c>
      <c r="E14" s="112">
        <v>41.377842579999999</v>
      </c>
      <c r="F14" s="111"/>
      <c r="G14" s="112">
        <v>7.0838342599999997</v>
      </c>
      <c r="H14" s="112">
        <v>0.10642749</v>
      </c>
      <c r="I14" s="112">
        <v>4.9209597199999999</v>
      </c>
      <c r="J14" s="112">
        <v>1.2100252899999999</v>
      </c>
      <c r="K14" s="112">
        <v>1.2100252899999999</v>
      </c>
      <c r="L14" s="111"/>
      <c r="M14" s="111"/>
      <c r="N14" s="111"/>
      <c r="O14" s="111"/>
      <c r="P14" s="112">
        <v>134.7840271</v>
      </c>
    </row>
    <row r="15" spans="1:16" s="82" customFormat="1" ht="13.5" thickBot="1">
      <c r="A15" s="77">
        <v>303</v>
      </c>
      <c r="B15" s="78" t="s">
        <v>170</v>
      </c>
      <c r="C15" s="112">
        <v>1616.9514087699999</v>
      </c>
      <c r="D15" s="112">
        <v>724.27753686000005</v>
      </c>
      <c r="E15" s="112">
        <v>6202.9559117299996</v>
      </c>
      <c r="F15" s="112">
        <v>99.121796140000001</v>
      </c>
      <c r="G15" s="112">
        <v>743.63380887999904</v>
      </c>
      <c r="H15" s="112">
        <v>2228.6029107600002</v>
      </c>
      <c r="I15" s="112">
        <v>5084.8094959399996</v>
      </c>
      <c r="J15" s="112">
        <v>1579.5383680499999</v>
      </c>
      <c r="K15" s="112">
        <v>1295.29300128</v>
      </c>
      <c r="L15" s="112">
        <v>3455.3888716000001</v>
      </c>
      <c r="M15" s="112">
        <v>-4119.2495574499999</v>
      </c>
      <c r="N15" s="111"/>
      <c r="O15" s="111"/>
      <c r="P15" s="112">
        <v>8.4015265600000006</v>
      </c>
    </row>
    <row r="16" spans="1:16" s="82" customFormat="1" ht="13.5" thickBot="1">
      <c r="A16" s="77">
        <v>304</v>
      </c>
      <c r="B16" s="78" t="s">
        <v>171</v>
      </c>
      <c r="C16" s="112">
        <v>31.25685979</v>
      </c>
      <c r="D16" s="112">
        <v>-586.83249948000002</v>
      </c>
      <c r="E16" s="112">
        <v>823.22266057000002</v>
      </c>
      <c r="F16" s="111"/>
      <c r="G16" s="112">
        <v>30.382956530000001</v>
      </c>
      <c r="H16" s="112">
        <v>2.3949000000000002E-2</v>
      </c>
      <c r="I16" s="111"/>
      <c r="J16" s="111"/>
      <c r="K16" s="111"/>
      <c r="L16" s="111"/>
      <c r="M16" s="112">
        <v>-552.96878947000005</v>
      </c>
      <c r="N16" s="111"/>
      <c r="O16" s="112">
        <v>-1040.0064272699999</v>
      </c>
      <c r="P16" s="112">
        <v>-1355.73510139</v>
      </c>
    </row>
    <row r="17" spans="1:16" s="82" customFormat="1" ht="13.5" thickBot="1">
      <c r="A17" s="77">
        <v>305</v>
      </c>
      <c r="B17" s="78" t="s">
        <v>172</v>
      </c>
      <c r="C17" s="112">
        <v>-3.9709999999999997E-3</v>
      </c>
      <c r="D17" s="112">
        <v>885.92835085000002</v>
      </c>
      <c r="E17" s="112">
        <v>90.601481210000003</v>
      </c>
      <c r="F17" s="111"/>
      <c r="G17" s="112">
        <v>5.2356014000000002</v>
      </c>
      <c r="H17" s="112">
        <v>3.1198900000000002E-2</v>
      </c>
      <c r="I17" s="112">
        <v>9.5807511900000009</v>
      </c>
      <c r="J17" s="112">
        <v>0.22211587999999999</v>
      </c>
      <c r="K17" s="112">
        <v>5.6314634000000003</v>
      </c>
      <c r="L17" s="111"/>
      <c r="M17" s="112">
        <v>-545.39535694000006</v>
      </c>
      <c r="N17" s="111"/>
      <c r="O17" s="111"/>
      <c r="P17" s="112">
        <v>410.87360511000003</v>
      </c>
    </row>
    <row r="18" spans="1:16" s="82" customFormat="1" ht="13.5" thickBot="1">
      <c r="A18" s="77">
        <v>306</v>
      </c>
      <c r="B18" s="78" t="s">
        <v>173</v>
      </c>
      <c r="C18" s="112">
        <v>-251.40807835999999</v>
      </c>
      <c r="D18" s="112">
        <v>-1275.55445143</v>
      </c>
      <c r="E18" s="112">
        <v>402.38925518999997</v>
      </c>
      <c r="F18" s="112">
        <v>-11.19579867</v>
      </c>
      <c r="G18" s="112">
        <v>74.942986579999996</v>
      </c>
      <c r="H18" s="112">
        <v>299.28753180000001</v>
      </c>
      <c r="I18" s="112">
        <v>175.84697811000001</v>
      </c>
      <c r="J18" s="112">
        <v>787.73539373999995</v>
      </c>
      <c r="K18" s="112">
        <v>220.36413984000001</v>
      </c>
      <c r="L18" s="111"/>
      <c r="M18" s="112">
        <v>-108.24955484</v>
      </c>
      <c r="N18" s="111"/>
      <c r="O18" s="111"/>
      <c r="P18" s="112">
        <v>-1204.33327336</v>
      </c>
    </row>
    <row r="19" spans="1:16" s="82" customFormat="1" ht="13.5" thickBot="1">
      <c r="A19" s="77">
        <v>307</v>
      </c>
      <c r="B19" s="78" t="s">
        <v>174</v>
      </c>
      <c r="C19" s="112">
        <v>2.8121594000000001</v>
      </c>
      <c r="D19" s="112">
        <v>-1892.62143844</v>
      </c>
      <c r="E19" s="112">
        <v>635.27098798999998</v>
      </c>
      <c r="F19" s="111"/>
      <c r="G19" s="112">
        <v>69.179993350000004</v>
      </c>
      <c r="H19" s="112">
        <v>1.6749531099999999</v>
      </c>
      <c r="I19" s="112">
        <v>19.999950200000001</v>
      </c>
      <c r="J19" s="112">
        <v>69.179993350000004</v>
      </c>
      <c r="K19" s="112">
        <v>90.183133229999996</v>
      </c>
      <c r="L19" s="111"/>
      <c r="M19" s="111"/>
      <c r="N19" s="111"/>
      <c r="O19" s="111"/>
      <c r="P19" s="112">
        <v>-1366.3963275900001</v>
      </c>
    </row>
    <row r="20" spans="1:16" s="82" customFormat="1" ht="13.5" thickBot="1">
      <c r="A20" s="77">
        <v>308</v>
      </c>
      <c r="B20" s="78" t="s">
        <v>162</v>
      </c>
      <c r="C20" s="112">
        <v>2975.4096084108701</v>
      </c>
      <c r="D20" s="112">
        <v>3767.56123052768</v>
      </c>
      <c r="E20" s="112">
        <v>552.051876102905</v>
      </c>
      <c r="F20" s="111"/>
      <c r="G20" s="112">
        <v>156.252578058875</v>
      </c>
      <c r="H20" s="112">
        <v>41.353379438506998</v>
      </c>
      <c r="I20" s="112">
        <v>6.6003693600000002</v>
      </c>
      <c r="J20" s="112">
        <v>156.43606296021801</v>
      </c>
      <c r="K20" s="112">
        <v>328.05425839556102</v>
      </c>
      <c r="L20" s="112">
        <v>7211.20657643292</v>
      </c>
      <c r="M20" s="111"/>
      <c r="N20" s="111"/>
      <c r="O20" s="111"/>
      <c r="P20" s="112">
        <v>14130.404769181599</v>
      </c>
    </row>
    <row r="21" spans="1:16" s="82" customFormat="1" ht="13.5" thickBot="1">
      <c r="A21" s="77">
        <v>309</v>
      </c>
      <c r="B21" s="78" t="s">
        <v>175</v>
      </c>
      <c r="C21" s="112">
        <v>-15.163527780000001</v>
      </c>
      <c r="D21" s="112">
        <v>-1813.74153331</v>
      </c>
      <c r="E21" s="112">
        <v>2472.2597068099999</v>
      </c>
      <c r="F21" s="111"/>
      <c r="G21" s="112">
        <v>62.005952620000002</v>
      </c>
      <c r="H21" s="112">
        <v>6.4484723400000004</v>
      </c>
      <c r="I21" s="112">
        <v>2195.2449043000001</v>
      </c>
      <c r="J21" s="112">
        <v>0.54983683000000005</v>
      </c>
      <c r="K21" s="111"/>
      <c r="L21" s="111"/>
      <c r="M21" s="111"/>
      <c r="N21" s="111"/>
      <c r="O21" s="111"/>
      <c r="P21" s="112">
        <v>-1619.79484671</v>
      </c>
    </row>
    <row r="22" spans="1:16" s="82" customFormat="1" ht="13.5" thickBot="1">
      <c r="A22" s="77">
        <v>310</v>
      </c>
      <c r="B22" s="78" t="s">
        <v>176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</row>
    <row r="23" spans="1:16" s="82" customFormat="1" ht="13.5" thickBot="1">
      <c r="A23" s="75">
        <v>311</v>
      </c>
      <c r="B23" s="76" t="s">
        <v>177</v>
      </c>
      <c r="C23" s="110">
        <v>-3734.4019155251199</v>
      </c>
      <c r="D23" s="110">
        <v>2266.00835603522</v>
      </c>
      <c r="E23" s="110">
        <v>635.00209726156197</v>
      </c>
      <c r="F23" s="109"/>
      <c r="G23" s="110">
        <v>217.246473975263</v>
      </c>
      <c r="H23" s="110">
        <v>23.730774772155002</v>
      </c>
      <c r="I23" s="109"/>
      <c r="J23" s="110">
        <v>876.46372313815596</v>
      </c>
      <c r="K23" s="110">
        <v>791.85301107697899</v>
      </c>
      <c r="L23" s="110">
        <v>26597.180678795899</v>
      </c>
      <c r="M23" s="110">
        <v>-4696.2253867094496</v>
      </c>
      <c r="N23" s="110">
        <v>1.1770514000000001</v>
      </c>
      <c r="O23" s="109"/>
      <c r="P23" s="110">
        <v>20912.374344571901</v>
      </c>
    </row>
    <row r="24" spans="1:16" s="82" customFormat="1" ht="13.5" thickBot="1">
      <c r="A24" s="77">
        <v>312</v>
      </c>
      <c r="B24" s="78" t="s">
        <v>164</v>
      </c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</row>
    <row r="25" spans="1:16" s="82" customFormat="1" ht="13.5" thickBot="1">
      <c r="A25" s="77">
        <v>313</v>
      </c>
      <c r="B25" s="78" t="s">
        <v>168</v>
      </c>
      <c r="C25" s="112">
        <v>-1621.6684216222</v>
      </c>
      <c r="D25" s="112">
        <v>-34.719869591170003</v>
      </c>
      <c r="E25" s="112">
        <v>400.596681371069</v>
      </c>
      <c r="F25" s="111"/>
      <c r="G25" s="112">
        <v>90.428028720176997</v>
      </c>
      <c r="H25" s="112">
        <v>13.706810042660001</v>
      </c>
      <c r="I25" s="111"/>
      <c r="J25" s="112">
        <v>778.62537677976695</v>
      </c>
      <c r="K25" s="112">
        <v>679.59306063205304</v>
      </c>
      <c r="L25" s="112">
        <v>13654.5398155895</v>
      </c>
      <c r="M25" s="112">
        <v>-4383.2849602646102</v>
      </c>
      <c r="N25" s="111"/>
      <c r="O25" s="111"/>
      <c r="P25" s="112">
        <v>8010.36072286744</v>
      </c>
    </row>
    <row r="26" spans="1:16" s="82" customFormat="1" ht="13.5" thickBot="1">
      <c r="A26" s="77">
        <v>314</v>
      </c>
      <c r="B26" s="78" t="s">
        <v>174</v>
      </c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1:16" s="82" customFormat="1" ht="13.5" thickBot="1">
      <c r="A27" s="77">
        <v>315</v>
      </c>
      <c r="B27" s="78" t="s">
        <v>178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</row>
    <row r="28" spans="1:16" s="82" customFormat="1" ht="13.5" thickBot="1">
      <c r="A28" s="77">
        <v>316</v>
      </c>
      <c r="B28" s="78" t="s">
        <v>162</v>
      </c>
      <c r="C28" s="112">
        <v>47.164832769999997</v>
      </c>
      <c r="D28" s="112">
        <v>171.49940107252999</v>
      </c>
      <c r="E28" s="112">
        <v>166.60135740001601</v>
      </c>
      <c r="F28" s="111"/>
      <c r="G28" s="112">
        <v>64.654578663446003</v>
      </c>
      <c r="H28" s="112">
        <v>1.646005053104</v>
      </c>
      <c r="I28" s="111"/>
      <c r="J28" s="112">
        <v>64.778007621219004</v>
      </c>
      <c r="K28" s="112">
        <v>74.399909360357</v>
      </c>
      <c r="L28" s="112">
        <v>15.46192072</v>
      </c>
      <c r="M28" s="112">
        <v>-36.255080040000003</v>
      </c>
      <c r="N28" s="112">
        <v>1.1770514000000001</v>
      </c>
      <c r="O28" s="111"/>
      <c r="P28" s="112">
        <v>289.72699786685803</v>
      </c>
    </row>
    <row r="29" spans="1:16" s="82" customFormat="1" ht="13.5" thickBot="1">
      <c r="A29" s="77">
        <v>317</v>
      </c>
      <c r="B29" s="78" t="s">
        <v>175</v>
      </c>
      <c r="C29" s="112">
        <v>-2159.8983266729201</v>
      </c>
      <c r="D29" s="112">
        <v>2129.2288245538598</v>
      </c>
      <c r="E29" s="112">
        <v>67.804058490477004</v>
      </c>
      <c r="F29" s="111"/>
      <c r="G29" s="112">
        <v>62.163866591640002</v>
      </c>
      <c r="H29" s="112">
        <v>8.3779596763910007</v>
      </c>
      <c r="I29" s="111"/>
      <c r="J29" s="112">
        <v>33.060338737169999</v>
      </c>
      <c r="K29" s="112">
        <v>37.860041084568998</v>
      </c>
      <c r="L29" s="112">
        <v>12927.1789424865</v>
      </c>
      <c r="M29" s="112">
        <v>-276.68534640483603</v>
      </c>
      <c r="N29" s="111"/>
      <c r="O29" s="111"/>
      <c r="P29" s="112">
        <v>12612.286623837599</v>
      </c>
    </row>
    <row r="30" spans="1:16" s="82" customFormat="1" ht="13.5" thickBot="1">
      <c r="A30" s="77">
        <v>318</v>
      </c>
      <c r="B30" s="78" t="s">
        <v>179</v>
      </c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</row>
    <row r="31" spans="1:16" s="82" customFormat="1" ht="13.5" thickBot="1">
      <c r="A31" s="77">
        <v>319</v>
      </c>
      <c r="B31" s="78" t="s">
        <v>176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</row>
    <row r="32" spans="1:16" s="82" customFormat="1" ht="13.5" thickBot="1">
      <c r="A32" s="75">
        <v>320</v>
      </c>
      <c r="B32" s="76" t="s">
        <v>180</v>
      </c>
      <c r="C32" s="110">
        <v>671.76042041701805</v>
      </c>
      <c r="D32" s="110">
        <v>18928.077147674201</v>
      </c>
      <c r="E32" s="110">
        <v>13027.5768773609</v>
      </c>
      <c r="F32" s="109"/>
      <c r="G32" s="110">
        <v>4764.93932538222</v>
      </c>
      <c r="H32" s="110">
        <v>152.37724532392099</v>
      </c>
      <c r="I32" s="109"/>
      <c r="J32" s="110">
        <v>7741.3449292328296</v>
      </c>
      <c r="K32" s="110">
        <v>10977.7126138942</v>
      </c>
      <c r="L32" s="110">
        <v>105951.377100636</v>
      </c>
      <c r="M32" s="110">
        <v>-49183.503939492199</v>
      </c>
      <c r="N32" s="110">
        <v>48232.509443970303</v>
      </c>
      <c r="O32" s="110">
        <v>-47389.892342465602</v>
      </c>
      <c r="P32" s="110">
        <v>82084.220452733207</v>
      </c>
    </row>
    <row r="33" spans="1:16" s="82" customFormat="1" ht="13.5" thickBot="1">
      <c r="A33" s="77">
        <v>321</v>
      </c>
      <c r="B33" s="78" t="s">
        <v>162</v>
      </c>
      <c r="C33" s="112">
        <v>671.76042041701805</v>
      </c>
      <c r="D33" s="112">
        <v>18928.077147674201</v>
      </c>
      <c r="E33" s="112">
        <v>13027.5768773609</v>
      </c>
      <c r="F33" s="111"/>
      <c r="G33" s="112">
        <v>4764.93932538222</v>
      </c>
      <c r="H33" s="112">
        <v>152.37724532392099</v>
      </c>
      <c r="I33" s="111"/>
      <c r="J33" s="112">
        <v>7741.3449292328296</v>
      </c>
      <c r="K33" s="112">
        <v>10977.7126138942</v>
      </c>
      <c r="L33" s="112">
        <v>105951.377100636</v>
      </c>
      <c r="M33" s="112">
        <v>-49183.503939492199</v>
      </c>
      <c r="N33" s="112">
        <v>48232.509443970303</v>
      </c>
      <c r="O33" s="112">
        <v>-47389.892342465602</v>
      </c>
      <c r="P33" s="112">
        <v>82084.220452733207</v>
      </c>
    </row>
    <row r="34" spans="1:16">
      <c r="B34" s="57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</row>
    <row r="35" spans="1:16">
      <c r="B35" s="57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</row>
  </sheetData>
  <mergeCells count="6">
    <mergeCell ref="A1:P1"/>
    <mergeCell ref="A2:P2"/>
    <mergeCell ref="A3:D3"/>
    <mergeCell ref="E3:H3"/>
    <mergeCell ref="I3:L3"/>
    <mergeCell ref="M3:P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93"/>
  <sheetViews>
    <sheetView topLeftCell="A55" workbookViewId="0">
      <selection sqref="A1:I1"/>
    </sheetView>
  </sheetViews>
  <sheetFormatPr defaultRowHeight="12.75"/>
  <cols>
    <col min="1" max="1" width="3.5703125" style="31" bestFit="1" customWidth="1"/>
    <col min="2" max="2" width="96" style="31" bestFit="1" customWidth="1"/>
    <col min="3" max="3" width="18.85546875" style="31" bestFit="1" customWidth="1"/>
    <col min="4" max="7" width="10" style="31" bestFit="1" customWidth="1"/>
    <col min="8" max="8" width="18.85546875" style="31" bestFit="1" customWidth="1"/>
    <col min="9" max="9" width="11.140625" style="31" customWidth="1"/>
    <col min="10" max="16384" width="9.140625" style="31"/>
  </cols>
  <sheetData>
    <row r="1" spans="1:9" ht="23.25" customHeight="1">
      <c r="A1" s="131" t="s">
        <v>181</v>
      </c>
      <c r="B1" s="126"/>
      <c r="C1" s="126"/>
      <c r="D1" s="126"/>
      <c r="E1" s="126"/>
      <c r="F1" s="126"/>
      <c r="G1" s="126"/>
      <c r="H1" s="126"/>
      <c r="I1" s="126"/>
    </row>
    <row r="2" spans="1:9" s="123" customFormat="1" ht="17.25" customHeight="1" thickBot="1">
      <c r="A2" s="136" t="s">
        <v>213</v>
      </c>
      <c r="B2" s="126"/>
      <c r="C2" s="126"/>
      <c r="D2" s="126"/>
      <c r="E2" s="126"/>
      <c r="F2" s="126"/>
      <c r="G2" s="126"/>
      <c r="H2" s="126"/>
      <c r="I2" s="126"/>
    </row>
    <row r="3" spans="1:9" ht="13.5" thickBot="1">
      <c r="A3" s="132" t="s">
        <v>0</v>
      </c>
      <c r="B3" s="132" t="s">
        <v>1</v>
      </c>
      <c r="C3" s="132" t="s">
        <v>120</v>
      </c>
      <c r="D3" s="134">
        <v>44012</v>
      </c>
      <c r="E3" s="134">
        <v>44104</v>
      </c>
      <c r="F3" s="134">
        <v>44196</v>
      </c>
      <c r="G3" s="134">
        <v>44286</v>
      </c>
      <c r="H3" s="72">
        <v>44377</v>
      </c>
      <c r="I3" s="132" t="s">
        <v>121</v>
      </c>
    </row>
    <row r="4" spans="1:9" ht="13.5" thickBot="1">
      <c r="A4" s="133"/>
      <c r="B4" s="133"/>
      <c r="C4" s="133"/>
      <c r="D4" s="135"/>
      <c r="E4" s="135"/>
      <c r="F4" s="135"/>
      <c r="G4" s="135"/>
      <c r="H4" s="38" t="s">
        <v>122</v>
      </c>
      <c r="I4" s="133"/>
    </row>
    <row r="5" spans="1:9">
      <c r="A5" s="39">
        <v>226</v>
      </c>
      <c r="B5" s="40" t="s">
        <v>123</v>
      </c>
      <c r="C5" s="41" t="s">
        <v>124</v>
      </c>
      <c r="D5" s="42">
        <v>4474771.5153602101</v>
      </c>
      <c r="E5" s="42">
        <v>4821076.2020515203</v>
      </c>
      <c r="F5" s="42">
        <v>4959304.5222396301</v>
      </c>
      <c r="G5" s="42">
        <v>5246335.9075681996</v>
      </c>
      <c r="H5" s="42">
        <v>5806015.0493864696</v>
      </c>
      <c r="I5" s="43">
        <f>IFERROR(H5/G5-1,"")</f>
        <v>0.10668000518436016</v>
      </c>
    </row>
    <row r="6" spans="1:9">
      <c r="A6" s="44">
        <v>227</v>
      </c>
      <c r="B6" s="45" t="s">
        <v>125</v>
      </c>
      <c r="C6" s="46" t="s">
        <v>124</v>
      </c>
      <c r="D6" s="47">
        <v>319612.08427594299</v>
      </c>
      <c r="E6" s="47">
        <v>386482.95835537999</v>
      </c>
      <c r="F6" s="47">
        <v>347749.79000207002</v>
      </c>
      <c r="G6" s="47">
        <v>324072.58832017001</v>
      </c>
      <c r="H6" s="47">
        <v>340568.129048225</v>
      </c>
      <c r="I6" s="48">
        <f t="shared" ref="I6:I69" si="0">IFERROR(H6/G6-1,"")</f>
        <v>5.0900759035374277E-2</v>
      </c>
    </row>
    <row r="7" spans="1:9">
      <c r="A7" s="44">
        <v>228</v>
      </c>
      <c r="B7" s="45" t="s">
        <v>126</v>
      </c>
      <c r="C7" s="46" t="s">
        <v>124</v>
      </c>
      <c r="D7" s="47">
        <v>134543.25299002501</v>
      </c>
      <c r="E7" s="47">
        <v>196646.77852175001</v>
      </c>
      <c r="F7" s="47">
        <v>146478.73474934101</v>
      </c>
      <c r="G7" s="47">
        <v>153272.63475673</v>
      </c>
      <c r="H7" s="47">
        <v>177509.02089982299</v>
      </c>
      <c r="I7" s="48">
        <f t="shared" si="0"/>
        <v>0.15812598368626141</v>
      </c>
    </row>
    <row r="8" spans="1:9">
      <c r="A8" s="44">
        <v>229</v>
      </c>
      <c r="B8" s="45" t="s">
        <v>127</v>
      </c>
      <c r="C8" s="46" t="s">
        <v>124</v>
      </c>
      <c r="D8" s="47">
        <v>185068.83128591799</v>
      </c>
      <c r="E8" s="47">
        <v>189836.17983362899</v>
      </c>
      <c r="F8" s="47">
        <v>201271.05525272901</v>
      </c>
      <c r="G8" s="47">
        <v>170799.95356344001</v>
      </c>
      <c r="H8" s="47">
        <v>170228.894933534</v>
      </c>
      <c r="I8" s="48">
        <f t="shared" si="0"/>
        <v>-3.3434355103257873E-3</v>
      </c>
    </row>
    <row r="9" spans="1:9">
      <c r="A9" s="44">
        <v>230</v>
      </c>
      <c r="B9" s="45" t="s">
        <v>128</v>
      </c>
      <c r="C9" s="46" t="s">
        <v>124</v>
      </c>
      <c r="D9" s="47">
        <v>1100990.0754137901</v>
      </c>
      <c r="E9" s="47">
        <v>1131201.5012269199</v>
      </c>
      <c r="F9" s="47">
        <v>1135100.5068868501</v>
      </c>
      <c r="G9" s="47">
        <v>1291745.2568721899</v>
      </c>
      <c r="H9" s="47">
        <v>1429343.8279569601</v>
      </c>
      <c r="I9" s="48">
        <f t="shared" si="0"/>
        <v>0.10652144480712011</v>
      </c>
    </row>
    <row r="10" spans="1:9">
      <c r="A10" s="44">
        <v>231</v>
      </c>
      <c r="B10" s="45" t="s">
        <v>129</v>
      </c>
      <c r="C10" s="46" t="s">
        <v>124</v>
      </c>
      <c r="D10" s="47">
        <v>108267.51767522001</v>
      </c>
      <c r="E10" s="47">
        <v>105735.73536061399</v>
      </c>
      <c r="F10" s="47">
        <v>96294.443683730002</v>
      </c>
      <c r="G10" s="47">
        <v>87612.54154264</v>
      </c>
      <c r="H10" s="47">
        <v>99807.142169440005</v>
      </c>
      <c r="I10" s="48">
        <f t="shared" si="0"/>
        <v>0.13918784242624715</v>
      </c>
    </row>
    <row r="11" spans="1:9">
      <c r="A11" s="44">
        <v>232</v>
      </c>
      <c r="B11" s="45" t="s">
        <v>130</v>
      </c>
      <c r="C11" s="46" t="s">
        <v>124</v>
      </c>
      <c r="D11" s="47">
        <v>145835.93322315</v>
      </c>
      <c r="E11" s="47">
        <v>177326.88903692499</v>
      </c>
      <c r="F11" s="47">
        <v>177907.54215702301</v>
      </c>
      <c r="G11" s="47">
        <v>197060.50290348</v>
      </c>
      <c r="H11" s="47">
        <v>189986.740148246</v>
      </c>
      <c r="I11" s="48">
        <f t="shared" si="0"/>
        <v>-3.5896400602908884E-2</v>
      </c>
    </row>
    <row r="12" spans="1:9">
      <c r="A12" s="44">
        <v>233</v>
      </c>
      <c r="B12" s="45" t="s">
        <v>131</v>
      </c>
      <c r="C12" s="46" t="s">
        <v>124</v>
      </c>
      <c r="D12" s="47">
        <v>30623.37126466</v>
      </c>
      <c r="E12" s="47">
        <v>38624.83957448</v>
      </c>
      <c r="F12" s="47">
        <v>59680.507867990003</v>
      </c>
      <c r="G12" s="47">
        <v>59644.545141930001</v>
      </c>
      <c r="H12" s="47">
        <v>61709.234206770001</v>
      </c>
      <c r="I12" s="48">
        <f t="shared" si="0"/>
        <v>3.4616561496560561E-2</v>
      </c>
    </row>
    <row r="13" spans="1:9">
      <c r="A13" s="44">
        <v>234</v>
      </c>
      <c r="B13" s="45" t="s">
        <v>132</v>
      </c>
      <c r="C13" s="46" t="s">
        <v>124</v>
      </c>
      <c r="D13" s="47">
        <v>162.96295885000001</v>
      </c>
      <c r="E13" s="47">
        <v>161.10015385</v>
      </c>
      <c r="F13" s="47">
        <v>124.36513745000001</v>
      </c>
      <c r="G13" s="47">
        <v>76.349596250000005</v>
      </c>
      <c r="H13" s="47">
        <v>70.839927399999993</v>
      </c>
      <c r="I13" s="48">
        <f t="shared" si="0"/>
        <v>-7.2163693334527768E-2</v>
      </c>
    </row>
    <row r="14" spans="1:9">
      <c r="A14" s="44">
        <v>235</v>
      </c>
      <c r="B14" s="45" t="s">
        <v>133</v>
      </c>
      <c r="C14" s="46" t="s">
        <v>124</v>
      </c>
      <c r="D14" s="47">
        <v>83765.005536229597</v>
      </c>
      <c r="E14" s="47">
        <v>123815.15329704899</v>
      </c>
      <c r="F14" s="47">
        <v>127915.125647496</v>
      </c>
      <c r="G14" s="47">
        <v>129365.32974984001</v>
      </c>
      <c r="H14" s="47">
        <v>161038.69694432401</v>
      </c>
      <c r="I14" s="48">
        <f t="shared" si="0"/>
        <v>0.24483659768604404</v>
      </c>
    </row>
    <row r="15" spans="1:9">
      <c r="A15" s="44">
        <v>236</v>
      </c>
      <c r="B15" s="45" t="s">
        <v>134</v>
      </c>
      <c r="C15" s="46" t="s">
        <v>124</v>
      </c>
      <c r="D15" s="47">
        <v>262149.69595845998</v>
      </c>
      <c r="E15" s="47">
        <v>357059.01572284999</v>
      </c>
      <c r="F15" s="47">
        <v>330083.73999103002</v>
      </c>
      <c r="G15" s="47">
        <v>485157.01922834001</v>
      </c>
      <c r="H15" s="47">
        <v>671911.79855726997</v>
      </c>
      <c r="I15" s="48">
        <f t="shared" si="0"/>
        <v>0.38493677701699602</v>
      </c>
    </row>
    <row r="16" spans="1:9">
      <c r="A16" s="44">
        <v>237</v>
      </c>
      <c r="B16" s="45" t="s">
        <v>135</v>
      </c>
      <c r="C16" s="46" t="s">
        <v>124</v>
      </c>
      <c r="D16" s="47">
        <v>757747.47857031994</v>
      </c>
      <c r="E16" s="47">
        <v>797407.09088053997</v>
      </c>
      <c r="F16" s="47">
        <v>869172.82756474998</v>
      </c>
      <c r="G16" s="47">
        <v>879629.85083170002</v>
      </c>
      <c r="H16" s="47">
        <v>958947.71282318002</v>
      </c>
      <c r="I16" s="48">
        <f t="shared" si="0"/>
        <v>9.0171862535683767E-2</v>
      </c>
    </row>
    <row r="17" spans="1:9">
      <c r="A17" s="44">
        <v>238</v>
      </c>
      <c r="B17" s="45" t="s">
        <v>136</v>
      </c>
      <c r="C17" s="46" t="s">
        <v>124</v>
      </c>
      <c r="D17" s="47">
        <v>96134.406094060003</v>
      </c>
      <c r="E17" s="47">
        <v>96584.904259410003</v>
      </c>
      <c r="F17" s="47">
        <v>99158.805333430006</v>
      </c>
      <c r="G17" s="47">
        <v>97997.344773300007</v>
      </c>
      <c r="H17" s="47">
        <v>80077.203620739994</v>
      </c>
      <c r="I17" s="48">
        <f t="shared" si="0"/>
        <v>-0.18286353772150843</v>
      </c>
    </row>
    <row r="18" spans="1:9">
      <c r="A18" s="44">
        <v>239</v>
      </c>
      <c r="B18" s="45" t="s">
        <v>137</v>
      </c>
      <c r="C18" s="46" t="s">
        <v>124</v>
      </c>
      <c r="D18" s="47">
        <v>933461.96833241999</v>
      </c>
      <c r="E18" s="47">
        <v>929460.20763057005</v>
      </c>
      <c r="F18" s="47">
        <v>951499.71941976005</v>
      </c>
      <c r="G18" s="47">
        <v>945295.38426306006</v>
      </c>
      <c r="H18" s="47">
        <v>984741.98012037994</v>
      </c>
      <c r="I18" s="48">
        <f t="shared" si="0"/>
        <v>4.172938587663988E-2</v>
      </c>
    </row>
    <row r="19" spans="1:9">
      <c r="A19" s="44">
        <v>240</v>
      </c>
      <c r="B19" s="45" t="s">
        <v>138</v>
      </c>
      <c r="C19" s="46" t="s">
        <v>124</v>
      </c>
      <c r="D19" s="47">
        <v>920853.63806519995</v>
      </c>
      <c r="E19" s="47">
        <v>918672.23197852005</v>
      </c>
      <c r="F19" s="47">
        <v>938409.55845224997</v>
      </c>
      <c r="G19" s="47">
        <v>934507.52934533998</v>
      </c>
      <c r="H19" s="47">
        <v>975334.31897158001</v>
      </c>
      <c r="I19" s="48">
        <f t="shared" si="0"/>
        <v>4.3688026414127279E-2</v>
      </c>
    </row>
    <row r="20" spans="1:9">
      <c r="A20" s="44">
        <v>241</v>
      </c>
      <c r="B20" s="45" t="s">
        <v>139</v>
      </c>
      <c r="C20" s="46" t="s">
        <v>124</v>
      </c>
      <c r="D20" s="47">
        <v>12608.330267220001</v>
      </c>
      <c r="E20" s="47">
        <v>10787.97565205</v>
      </c>
      <c r="F20" s="47">
        <v>13090.160967510001</v>
      </c>
      <c r="G20" s="47">
        <v>10787.85491772</v>
      </c>
      <c r="H20" s="47">
        <v>9407.6611487999999</v>
      </c>
      <c r="I20" s="48">
        <f t="shared" si="0"/>
        <v>-0.12793959313013292</v>
      </c>
    </row>
    <row r="21" spans="1:9">
      <c r="A21" s="44">
        <v>242</v>
      </c>
      <c r="B21" s="45" t="s">
        <v>140</v>
      </c>
      <c r="C21" s="46" t="s">
        <v>124</v>
      </c>
      <c r="D21" s="47">
        <v>636021.01605710504</v>
      </c>
      <c r="E21" s="47">
        <v>677216.80655294005</v>
      </c>
      <c r="F21" s="47">
        <v>764617.14854804799</v>
      </c>
      <c r="G21" s="47">
        <v>748679.19434529403</v>
      </c>
      <c r="H21" s="47">
        <v>827811.74386352894</v>
      </c>
      <c r="I21" s="48">
        <f t="shared" si="0"/>
        <v>0.10569620488443632</v>
      </c>
    </row>
    <row r="22" spans="1:9">
      <c r="A22" s="39">
        <v>243</v>
      </c>
      <c r="B22" s="40" t="s">
        <v>141</v>
      </c>
      <c r="C22" s="41" t="s">
        <v>124</v>
      </c>
      <c r="D22" s="42">
        <v>63128.519856493003</v>
      </c>
      <c r="E22" s="42">
        <v>70370.354684108795</v>
      </c>
      <c r="F22" s="42">
        <v>76715.638446490804</v>
      </c>
      <c r="G22" s="42">
        <v>82305.993401842599</v>
      </c>
      <c r="H22" s="42">
        <v>101943.573391097</v>
      </c>
      <c r="I22" s="43">
        <f t="shared" si="0"/>
        <v>0.23859234519384076</v>
      </c>
    </row>
    <row r="23" spans="1:9">
      <c r="A23" s="44">
        <v>244</v>
      </c>
      <c r="B23" s="45" t="s">
        <v>125</v>
      </c>
      <c r="C23" s="46" t="s">
        <v>124</v>
      </c>
      <c r="D23" s="47">
        <v>11462.6986285119</v>
      </c>
      <c r="E23" s="47">
        <v>11870.892073105801</v>
      </c>
      <c r="F23" s="47">
        <v>11178.654035924201</v>
      </c>
      <c r="G23" s="47">
        <v>13065.4632219822</v>
      </c>
      <c r="H23" s="47">
        <v>17774.246478931898</v>
      </c>
      <c r="I23" s="48">
        <f t="shared" si="0"/>
        <v>0.3603992584837965</v>
      </c>
    </row>
    <row r="24" spans="1:9">
      <c r="A24" s="44">
        <v>245</v>
      </c>
      <c r="B24" s="45" t="s">
        <v>126</v>
      </c>
      <c r="C24" s="46" t="s">
        <v>124</v>
      </c>
      <c r="D24" s="47">
        <v>10425.0920404019</v>
      </c>
      <c r="E24" s="47">
        <v>10852.4194020058</v>
      </c>
      <c r="F24" s="47">
        <v>10177.6386762942</v>
      </c>
      <c r="G24" s="47">
        <v>12079.0668456122</v>
      </c>
      <c r="H24" s="47">
        <v>23948.078164166101</v>
      </c>
      <c r="I24" s="48">
        <f t="shared" si="0"/>
        <v>0.98260995408477236</v>
      </c>
    </row>
    <row r="25" spans="1:9">
      <c r="A25" s="44">
        <v>246</v>
      </c>
      <c r="B25" s="45" t="s">
        <v>127</v>
      </c>
      <c r="C25" s="46" t="s">
        <v>124</v>
      </c>
      <c r="D25" s="47">
        <v>1037.6065881100001</v>
      </c>
      <c r="E25" s="47">
        <v>1018.4726711</v>
      </c>
      <c r="F25" s="47">
        <v>1001.01535963</v>
      </c>
      <c r="G25" s="47">
        <v>986.39637636999998</v>
      </c>
      <c r="H25" s="47" t="s">
        <v>211</v>
      </c>
      <c r="I25" s="48" t="str">
        <f t="shared" si="0"/>
        <v/>
      </c>
    </row>
    <row r="26" spans="1:9">
      <c r="A26" s="44">
        <v>247</v>
      </c>
      <c r="B26" s="45" t="s">
        <v>128</v>
      </c>
      <c r="C26" s="46" t="s">
        <v>124</v>
      </c>
      <c r="D26" s="47">
        <v>7327.54755922</v>
      </c>
      <c r="E26" s="47">
        <v>7310.0069522499998</v>
      </c>
      <c r="F26" s="47">
        <v>4020.4768174699998</v>
      </c>
      <c r="G26" s="47">
        <v>3712.2023062799999</v>
      </c>
      <c r="H26" s="47">
        <v>11950.511389110001</v>
      </c>
      <c r="I26" s="48">
        <f t="shared" si="0"/>
        <v>2.219251108403522</v>
      </c>
    </row>
    <row r="27" spans="1:9">
      <c r="A27" s="44">
        <v>248</v>
      </c>
      <c r="B27" s="45" t="s">
        <v>129</v>
      </c>
      <c r="C27" s="46" t="s">
        <v>124</v>
      </c>
      <c r="D27" s="47">
        <v>2766.1260231900001</v>
      </c>
      <c r="E27" s="47">
        <v>2683.37472733</v>
      </c>
      <c r="F27" s="47">
        <v>2253.1599548700001</v>
      </c>
      <c r="G27" s="47">
        <v>5804.6663446499997</v>
      </c>
      <c r="H27" s="47">
        <v>10374.858285820001</v>
      </c>
      <c r="I27" s="48">
        <f t="shared" si="0"/>
        <v>0.78733068703978493</v>
      </c>
    </row>
    <row r="28" spans="1:9">
      <c r="A28" s="44">
        <v>249</v>
      </c>
      <c r="B28" s="45" t="s">
        <v>130</v>
      </c>
      <c r="C28" s="46" t="s">
        <v>124</v>
      </c>
      <c r="D28" s="47">
        <v>619.61437818442903</v>
      </c>
      <c r="E28" s="47">
        <v>366.20295917999999</v>
      </c>
      <c r="F28" s="47">
        <v>365.01038946605797</v>
      </c>
      <c r="G28" s="47">
        <v>604.83505656430805</v>
      </c>
      <c r="H28" s="47">
        <v>2336.5473159606699</v>
      </c>
      <c r="I28" s="48">
        <f t="shared" si="0"/>
        <v>2.8631148948824872</v>
      </c>
    </row>
    <row r="29" spans="1:9">
      <c r="A29" s="44">
        <v>250</v>
      </c>
      <c r="B29" s="45" t="s">
        <v>131</v>
      </c>
      <c r="C29" s="46" t="s">
        <v>124</v>
      </c>
      <c r="D29" s="47">
        <v>11.01431296</v>
      </c>
      <c r="E29" s="47">
        <v>5.2812812200000003</v>
      </c>
      <c r="F29" s="47">
        <v>33.688920959999997</v>
      </c>
      <c r="G29" s="47">
        <v>32.258107019999997</v>
      </c>
      <c r="H29" s="47">
        <v>93.110018929999995</v>
      </c>
      <c r="I29" s="48">
        <f t="shared" si="0"/>
        <v>1.8864067836426939</v>
      </c>
    </row>
    <row r="30" spans="1:9">
      <c r="A30" s="44">
        <v>251</v>
      </c>
      <c r="B30" s="45" t="s">
        <v>132</v>
      </c>
      <c r="C30" s="46" t="s">
        <v>124</v>
      </c>
      <c r="D30" s="49">
        <v>0</v>
      </c>
      <c r="E30" s="49"/>
      <c r="F30" s="49"/>
      <c r="G30" s="49" t="s">
        <v>211</v>
      </c>
      <c r="H30" s="49" t="s">
        <v>211</v>
      </c>
      <c r="I30" s="49" t="str">
        <f t="shared" si="0"/>
        <v/>
      </c>
    </row>
    <row r="31" spans="1:9">
      <c r="A31" s="44">
        <v>252</v>
      </c>
      <c r="B31" s="45" t="s">
        <v>133</v>
      </c>
      <c r="C31" s="46" t="s">
        <v>124</v>
      </c>
      <c r="D31" s="47">
        <v>30965.5593567459</v>
      </c>
      <c r="E31" s="47">
        <v>37895.660177226498</v>
      </c>
      <c r="F31" s="47">
        <v>40821.324318483399</v>
      </c>
      <c r="G31" s="47">
        <v>38534.544775213501</v>
      </c>
      <c r="H31" s="47">
        <v>43457.415643260698</v>
      </c>
      <c r="I31" s="48">
        <f t="shared" si="0"/>
        <v>0.12775214802105883</v>
      </c>
    </row>
    <row r="32" spans="1:9">
      <c r="A32" s="44">
        <v>253</v>
      </c>
      <c r="B32" s="45" t="s">
        <v>134</v>
      </c>
      <c r="C32" s="46" t="s">
        <v>124</v>
      </c>
      <c r="D32" s="47">
        <v>6962.5324497000001</v>
      </c>
      <c r="E32" s="47">
        <v>6353.4893268100004</v>
      </c>
      <c r="F32" s="47">
        <v>6401.4583389299996</v>
      </c>
      <c r="G32" s="47">
        <v>6600.50681119</v>
      </c>
      <c r="H32" s="47">
        <v>2196.5417794800001</v>
      </c>
      <c r="I32" s="48">
        <f t="shared" si="0"/>
        <v>-0.66721619379952024</v>
      </c>
    </row>
    <row r="33" spans="1:9">
      <c r="A33" s="44">
        <v>254</v>
      </c>
      <c r="B33" s="45" t="s">
        <v>135</v>
      </c>
      <c r="C33" s="46" t="s">
        <v>124</v>
      </c>
      <c r="D33" s="47">
        <v>0.100000279941</v>
      </c>
      <c r="E33" s="47">
        <v>0.20000012654999999</v>
      </c>
      <c r="F33" s="47">
        <v>4309.1959766888203</v>
      </c>
      <c r="G33" s="47">
        <v>4309.37597650722</v>
      </c>
      <c r="H33" s="47">
        <v>6747.7595149922499</v>
      </c>
      <c r="I33" s="48">
        <f t="shared" si="0"/>
        <v>0.56583216497655364</v>
      </c>
    </row>
    <row r="34" spans="1:9">
      <c r="A34" s="44">
        <v>255</v>
      </c>
      <c r="B34" s="45" t="s">
        <v>136</v>
      </c>
      <c r="C34" s="46" t="s">
        <v>124</v>
      </c>
      <c r="D34" s="100">
        <v>0</v>
      </c>
      <c r="E34" s="100">
        <v>223.74833494999999</v>
      </c>
      <c r="F34" s="100">
        <v>223.74833494999999</v>
      </c>
      <c r="G34" s="100">
        <v>236.61761501999999</v>
      </c>
      <c r="H34" s="100">
        <v>53.507928149999998</v>
      </c>
      <c r="I34" s="100">
        <f t="shared" si="0"/>
        <v>-0.77386329354440808</v>
      </c>
    </row>
    <row r="35" spans="1:9">
      <c r="A35" s="44">
        <v>256</v>
      </c>
      <c r="B35" s="45" t="s">
        <v>137</v>
      </c>
      <c r="C35" s="46" t="s">
        <v>124</v>
      </c>
      <c r="D35" s="100">
        <v>0</v>
      </c>
      <c r="E35" s="100"/>
      <c r="F35" s="100"/>
      <c r="G35" s="100" t="s">
        <v>211</v>
      </c>
      <c r="H35" s="100" t="s">
        <v>211</v>
      </c>
      <c r="I35" s="100" t="str">
        <f t="shared" si="0"/>
        <v/>
      </c>
    </row>
    <row r="36" spans="1:9">
      <c r="A36" s="44">
        <v>257</v>
      </c>
      <c r="B36" s="45" t="s">
        <v>138</v>
      </c>
      <c r="C36" s="46" t="s">
        <v>124</v>
      </c>
      <c r="D36" s="100">
        <v>0</v>
      </c>
      <c r="E36" s="100"/>
      <c r="F36" s="100"/>
      <c r="G36" s="100" t="s">
        <v>211</v>
      </c>
      <c r="H36" s="100" t="s">
        <v>211</v>
      </c>
      <c r="I36" s="100" t="str">
        <f t="shared" si="0"/>
        <v/>
      </c>
    </row>
    <row r="37" spans="1:9">
      <c r="A37" s="44">
        <v>258</v>
      </c>
      <c r="B37" s="45" t="s">
        <v>139</v>
      </c>
      <c r="C37" s="46" t="s">
        <v>124</v>
      </c>
      <c r="D37" s="100">
        <v>0</v>
      </c>
      <c r="E37" s="100"/>
      <c r="F37" s="100"/>
      <c r="G37" s="100" t="s">
        <v>211</v>
      </c>
      <c r="H37" s="100" t="s">
        <v>211</v>
      </c>
      <c r="I37" s="100" t="str">
        <f t="shared" si="0"/>
        <v/>
      </c>
    </row>
    <row r="38" spans="1:9">
      <c r="A38" s="44">
        <v>259</v>
      </c>
      <c r="B38" s="45" t="s">
        <v>140</v>
      </c>
      <c r="C38" s="46" t="s">
        <v>124</v>
      </c>
      <c r="D38" s="47">
        <v>3013.3271477007802</v>
      </c>
      <c r="E38" s="47">
        <v>3661.4988519100398</v>
      </c>
      <c r="F38" s="47">
        <v>7108.92135874823</v>
      </c>
      <c r="G38" s="47">
        <v>9405.5231874154106</v>
      </c>
      <c r="H38" s="47">
        <v>6959.0750364619598</v>
      </c>
      <c r="I38" s="48">
        <f t="shared" si="0"/>
        <v>-0.26010760934881305</v>
      </c>
    </row>
    <row r="39" spans="1:9">
      <c r="A39" s="39">
        <v>260</v>
      </c>
      <c r="B39" s="40" t="s">
        <v>142</v>
      </c>
      <c r="C39" s="41" t="s">
        <v>124</v>
      </c>
      <c r="D39" s="42">
        <v>535561.05739771202</v>
      </c>
      <c r="E39" s="42">
        <v>606675.82640617795</v>
      </c>
      <c r="F39" s="42">
        <v>671524.37548281497</v>
      </c>
      <c r="G39" s="42">
        <v>761437.85552629502</v>
      </c>
      <c r="H39" s="42">
        <v>844055.75045805797</v>
      </c>
      <c r="I39" s="43">
        <f t="shared" si="0"/>
        <v>0.10850247900356713</v>
      </c>
    </row>
    <row r="40" spans="1:9">
      <c r="A40" s="44">
        <v>261</v>
      </c>
      <c r="B40" s="45" t="s">
        <v>125</v>
      </c>
      <c r="C40" s="46" t="s">
        <v>124</v>
      </c>
      <c r="D40" s="47">
        <v>7751.0356769604596</v>
      </c>
      <c r="E40" s="47">
        <v>10565.276893878499</v>
      </c>
      <c r="F40" s="47">
        <v>12856.448572544001</v>
      </c>
      <c r="G40" s="47">
        <v>15958.749513385101</v>
      </c>
      <c r="H40" s="47">
        <v>10780.3055513119</v>
      </c>
      <c r="I40" s="48">
        <f t="shared" si="0"/>
        <v>-0.32448933155632764</v>
      </c>
    </row>
    <row r="41" spans="1:9">
      <c r="A41" s="44">
        <v>262</v>
      </c>
      <c r="B41" s="45" t="s">
        <v>126</v>
      </c>
      <c r="C41" s="46" t="s">
        <v>124</v>
      </c>
      <c r="D41" s="47">
        <v>7637.3050120304597</v>
      </c>
      <c r="E41" s="47">
        <v>10527.8098761685</v>
      </c>
      <c r="F41" s="47">
        <v>12820.468404084</v>
      </c>
      <c r="G41" s="47">
        <v>15922.8696414651</v>
      </c>
      <c r="H41" s="47">
        <v>12076.856905446701</v>
      </c>
      <c r="I41" s="48">
        <f t="shared" si="0"/>
        <v>-0.24154017602473565</v>
      </c>
    </row>
    <row r="42" spans="1:9">
      <c r="A42" s="44">
        <v>263</v>
      </c>
      <c r="B42" s="45" t="s">
        <v>127</v>
      </c>
      <c r="C42" s="46" t="s">
        <v>124</v>
      </c>
      <c r="D42" s="47">
        <v>113.73066493</v>
      </c>
      <c r="E42" s="47">
        <v>37.46701771</v>
      </c>
      <c r="F42" s="47">
        <v>35.980168460000002</v>
      </c>
      <c r="G42" s="47">
        <v>35.879871919999999</v>
      </c>
      <c r="H42" s="47">
        <v>15.89352118</v>
      </c>
      <c r="I42" s="48">
        <f t="shared" si="0"/>
        <v>-0.55703517516904222</v>
      </c>
    </row>
    <row r="43" spans="1:9">
      <c r="A43" s="44">
        <v>264</v>
      </c>
      <c r="B43" s="45" t="s">
        <v>128</v>
      </c>
      <c r="C43" s="46" t="s">
        <v>124</v>
      </c>
      <c r="D43" s="47">
        <v>118638.54728729</v>
      </c>
      <c r="E43" s="47">
        <v>119446.28888658001</v>
      </c>
      <c r="F43" s="47">
        <v>151448.97142019999</v>
      </c>
      <c r="G43" s="47">
        <v>188539.16588074001</v>
      </c>
      <c r="H43" s="47">
        <v>231352.34641987999</v>
      </c>
      <c r="I43" s="48">
        <f t="shared" si="0"/>
        <v>0.22707844462524762</v>
      </c>
    </row>
    <row r="44" spans="1:9">
      <c r="A44" s="44">
        <v>265</v>
      </c>
      <c r="B44" s="45" t="s">
        <v>129</v>
      </c>
      <c r="C44" s="46" t="s">
        <v>124</v>
      </c>
      <c r="D44" s="47">
        <v>231701.25247902999</v>
      </c>
      <c r="E44" s="47">
        <v>235417.89671541</v>
      </c>
      <c r="F44" s="47">
        <v>237083.93849984999</v>
      </c>
      <c r="G44" s="47">
        <v>229033.91171327</v>
      </c>
      <c r="H44" s="47">
        <v>234045.86481335</v>
      </c>
      <c r="I44" s="48">
        <f t="shared" si="0"/>
        <v>2.1883017508579794E-2</v>
      </c>
    </row>
    <row r="45" spans="1:9">
      <c r="A45" s="44">
        <v>266</v>
      </c>
      <c r="B45" s="45" t="s">
        <v>130</v>
      </c>
      <c r="C45" s="46" t="s">
        <v>124</v>
      </c>
      <c r="D45" s="47">
        <v>34172.645287936197</v>
      </c>
      <c r="E45" s="47">
        <v>49250.155353435497</v>
      </c>
      <c r="F45" s="47">
        <v>52483.650255016197</v>
      </c>
      <c r="G45" s="47">
        <v>70612.387240169206</v>
      </c>
      <c r="H45" s="47">
        <v>65305.255176131199</v>
      </c>
      <c r="I45" s="48">
        <f t="shared" si="0"/>
        <v>-7.515865518024778E-2</v>
      </c>
    </row>
    <row r="46" spans="1:9">
      <c r="A46" s="44">
        <v>267</v>
      </c>
      <c r="B46" s="45" t="s">
        <v>131</v>
      </c>
      <c r="C46" s="46" t="s">
        <v>124</v>
      </c>
      <c r="D46" s="47">
        <v>8378.0122738699993</v>
      </c>
      <c r="E46" s="47">
        <v>9302.5611129499994</v>
      </c>
      <c r="F46" s="47">
        <v>12322.126997199999</v>
      </c>
      <c r="G46" s="47">
        <v>10715.172913509999</v>
      </c>
      <c r="H46" s="47">
        <v>12519.450563570001</v>
      </c>
      <c r="I46" s="48">
        <f t="shared" si="0"/>
        <v>0.16838530414988595</v>
      </c>
    </row>
    <row r="47" spans="1:9">
      <c r="A47" s="44">
        <v>268</v>
      </c>
      <c r="B47" s="45" t="s">
        <v>132</v>
      </c>
      <c r="C47" s="46" t="s">
        <v>124</v>
      </c>
      <c r="D47" s="47">
        <v>2.2838617499999998</v>
      </c>
      <c r="E47" s="47"/>
      <c r="F47" s="47">
        <v>212.21126820000001</v>
      </c>
      <c r="G47" s="47">
        <v>160.83481800000001</v>
      </c>
      <c r="H47" s="47">
        <v>156.85470692000001</v>
      </c>
      <c r="I47" s="48">
        <f t="shared" si="0"/>
        <v>-2.4746576204662363E-2</v>
      </c>
    </row>
    <row r="48" spans="1:9">
      <c r="A48" s="44">
        <v>269</v>
      </c>
      <c r="B48" s="45" t="s">
        <v>133</v>
      </c>
      <c r="C48" s="46" t="s">
        <v>124</v>
      </c>
      <c r="D48" s="47">
        <v>119720.637431649</v>
      </c>
      <c r="E48" s="47">
        <v>162701.354987764</v>
      </c>
      <c r="F48" s="47">
        <v>181594.965538288</v>
      </c>
      <c r="G48" s="47">
        <v>216721.83994756799</v>
      </c>
      <c r="H48" s="47">
        <v>255523.333639052</v>
      </c>
      <c r="I48" s="48">
        <f t="shared" si="0"/>
        <v>0.17903822568538241</v>
      </c>
    </row>
    <row r="49" spans="1:9">
      <c r="A49" s="44">
        <v>270</v>
      </c>
      <c r="B49" s="45" t="s">
        <v>134</v>
      </c>
      <c r="C49" s="46" t="s">
        <v>124</v>
      </c>
      <c r="D49" s="47">
        <v>0</v>
      </c>
      <c r="E49" s="49"/>
      <c r="F49" s="49"/>
      <c r="G49" s="49" t="s">
        <v>211</v>
      </c>
      <c r="H49" s="49" t="s">
        <v>211</v>
      </c>
      <c r="I49" s="49" t="str">
        <f t="shared" si="0"/>
        <v/>
      </c>
    </row>
    <row r="50" spans="1:9">
      <c r="A50" s="44">
        <v>271</v>
      </c>
      <c r="B50" s="45" t="s">
        <v>135</v>
      </c>
      <c r="C50" s="46" t="s">
        <v>124</v>
      </c>
      <c r="D50" s="47">
        <v>0</v>
      </c>
      <c r="E50" s="49"/>
      <c r="F50" s="49"/>
      <c r="G50" s="49" t="s">
        <v>211</v>
      </c>
      <c r="H50" s="49" t="s">
        <v>211</v>
      </c>
      <c r="I50" s="49" t="str">
        <f t="shared" si="0"/>
        <v/>
      </c>
    </row>
    <row r="51" spans="1:9">
      <c r="A51" s="44">
        <v>272</v>
      </c>
      <c r="B51" s="45" t="s">
        <v>136</v>
      </c>
      <c r="C51" s="46" t="s">
        <v>124</v>
      </c>
      <c r="D51" s="47">
        <v>0</v>
      </c>
      <c r="E51" s="49"/>
      <c r="F51" s="49"/>
      <c r="G51" s="49" t="s">
        <v>211</v>
      </c>
      <c r="H51" s="49" t="s">
        <v>211</v>
      </c>
      <c r="I51" s="49" t="str">
        <f t="shared" si="0"/>
        <v/>
      </c>
    </row>
    <row r="52" spans="1:9">
      <c r="A52" s="44">
        <v>273</v>
      </c>
      <c r="B52" s="45" t="s">
        <v>137</v>
      </c>
      <c r="C52" s="46" t="s">
        <v>124</v>
      </c>
      <c r="D52" s="47">
        <v>3203.7077161100001</v>
      </c>
      <c r="E52" s="47">
        <v>2260.72881637</v>
      </c>
      <c r="F52" s="47">
        <v>3117.9443430199999</v>
      </c>
      <c r="G52" s="47">
        <v>2570.539745</v>
      </c>
      <c r="H52" s="47">
        <v>2530.5131603499999</v>
      </c>
      <c r="I52" s="48">
        <f t="shared" si="0"/>
        <v>-1.5571276315745175E-2</v>
      </c>
    </row>
    <row r="53" spans="1:9">
      <c r="A53" s="44">
        <v>274</v>
      </c>
      <c r="B53" s="45" t="s">
        <v>138</v>
      </c>
      <c r="C53" s="46" t="s">
        <v>124</v>
      </c>
      <c r="D53" s="47">
        <v>0</v>
      </c>
      <c r="E53" s="49"/>
      <c r="F53" s="49"/>
      <c r="G53" s="49" t="s">
        <v>211</v>
      </c>
      <c r="H53" s="49" t="s">
        <v>211</v>
      </c>
      <c r="I53" s="49" t="str">
        <f t="shared" si="0"/>
        <v/>
      </c>
    </row>
    <row r="54" spans="1:9">
      <c r="A54" s="44">
        <v>275</v>
      </c>
      <c r="B54" s="45" t="s">
        <v>139</v>
      </c>
      <c r="C54" s="46" t="s">
        <v>124</v>
      </c>
      <c r="D54" s="47">
        <v>3203.7077161100001</v>
      </c>
      <c r="E54" s="47">
        <v>2260.72881637</v>
      </c>
      <c r="F54" s="47">
        <v>3117.9443430199999</v>
      </c>
      <c r="G54" s="47">
        <v>2570.539745</v>
      </c>
      <c r="H54" s="47">
        <v>2530.5131603499999</v>
      </c>
      <c r="I54" s="48">
        <f t="shared" si="0"/>
        <v>-1.5571276315745175E-2</v>
      </c>
    </row>
    <row r="55" spans="1:9">
      <c r="A55" s="44">
        <v>276</v>
      </c>
      <c r="B55" s="45" t="s">
        <v>140</v>
      </c>
      <c r="C55" s="46" t="s">
        <v>124</v>
      </c>
      <c r="D55" s="47">
        <v>11992.935383116501</v>
      </c>
      <c r="E55" s="47">
        <v>17731.5636397905</v>
      </c>
      <c r="F55" s="47">
        <v>20404.118588496702</v>
      </c>
      <c r="G55" s="47">
        <v>27125.253754652302</v>
      </c>
      <c r="H55" s="47">
        <v>31841.826427493401</v>
      </c>
      <c r="I55" s="48">
        <f t="shared" si="0"/>
        <v>0.17388123685413093</v>
      </c>
    </row>
    <row r="56" spans="1:9">
      <c r="A56" s="39">
        <v>277</v>
      </c>
      <c r="B56" s="40" t="s">
        <v>143</v>
      </c>
      <c r="C56" s="41" t="s">
        <v>124</v>
      </c>
      <c r="D56" s="42">
        <v>31589.226693280401</v>
      </c>
      <c r="E56" s="42">
        <v>48040.872016364701</v>
      </c>
      <c r="F56" s="42">
        <v>85669.233107415697</v>
      </c>
      <c r="G56" s="42">
        <v>111904.767261828</v>
      </c>
      <c r="H56" s="42">
        <v>132931.592658287</v>
      </c>
      <c r="I56" s="43">
        <f t="shared" si="0"/>
        <v>0.18789928178181814</v>
      </c>
    </row>
    <row r="57" spans="1:9">
      <c r="A57" s="44">
        <v>278</v>
      </c>
      <c r="B57" s="45" t="s">
        <v>125</v>
      </c>
      <c r="C57" s="46" t="s">
        <v>124</v>
      </c>
      <c r="D57" s="47">
        <v>120.364041151854</v>
      </c>
      <c r="E57" s="47">
        <v>128.08596010003299</v>
      </c>
      <c r="F57" s="47">
        <v>356.85309728248598</v>
      </c>
      <c r="G57" s="47">
        <v>398.26110229357101</v>
      </c>
      <c r="H57" s="47">
        <v>880.94736683206895</v>
      </c>
      <c r="I57" s="48">
        <f t="shared" si="0"/>
        <v>1.2119844538136553</v>
      </c>
    </row>
    <row r="58" spans="1:9">
      <c r="A58" s="44">
        <v>279</v>
      </c>
      <c r="B58" s="45" t="s">
        <v>126</v>
      </c>
      <c r="C58" s="46" t="s">
        <v>124</v>
      </c>
      <c r="D58" s="47">
        <v>120.364041151854</v>
      </c>
      <c r="E58" s="47">
        <v>128.08596010003299</v>
      </c>
      <c r="F58" s="47">
        <v>356.85309728248598</v>
      </c>
      <c r="G58" s="47">
        <v>398.26110229357101</v>
      </c>
      <c r="H58" s="47">
        <v>961.97898022804497</v>
      </c>
      <c r="I58" s="48">
        <f t="shared" si="0"/>
        <v>1.4154479930077115</v>
      </c>
    </row>
    <row r="59" spans="1:9">
      <c r="A59" s="44">
        <v>280</v>
      </c>
      <c r="B59" s="45" t="s">
        <v>127</v>
      </c>
      <c r="C59" s="46" t="s">
        <v>124</v>
      </c>
      <c r="D59" s="49">
        <v>0</v>
      </c>
      <c r="E59" s="49"/>
      <c r="F59" s="49"/>
      <c r="G59" s="49" t="s">
        <v>211</v>
      </c>
      <c r="H59" s="49" t="s">
        <v>211</v>
      </c>
      <c r="I59" s="49" t="str">
        <f t="shared" si="0"/>
        <v/>
      </c>
    </row>
    <row r="60" spans="1:9">
      <c r="A60" s="44">
        <v>281</v>
      </c>
      <c r="B60" s="45" t="s">
        <v>128</v>
      </c>
      <c r="C60" s="46" t="s">
        <v>124</v>
      </c>
      <c r="D60" s="47">
        <v>4961.5607000999998</v>
      </c>
      <c r="E60" s="47">
        <v>7242.34678085</v>
      </c>
      <c r="F60" s="47">
        <v>10709.17881825</v>
      </c>
      <c r="G60" s="47">
        <v>14505.63400455</v>
      </c>
      <c r="H60" s="47">
        <v>22353.783042679999</v>
      </c>
      <c r="I60" s="48">
        <f t="shared" si="0"/>
        <v>0.54104143504987512</v>
      </c>
    </row>
    <row r="61" spans="1:9">
      <c r="A61" s="44">
        <v>282</v>
      </c>
      <c r="B61" s="45" t="s">
        <v>129</v>
      </c>
      <c r="C61" s="46" t="s">
        <v>124</v>
      </c>
      <c r="D61" s="47">
        <v>4118.2320493400002</v>
      </c>
      <c r="E61" s="47">
        <v>6042.1393981700003</v>
      </c>
      <c r="F61" s="47">
        <v>21881.52329461</v>
      </c>
      <c r="G61" s="47">
        <v>26133.808751460001</v>
      </c>
      <c r="H61" s="47">
        <v>27534.679203299998</v>
      </c>
      <c r="I61" s="48">
        <f t="shared" si="0"/>
        <v>5.3603761516841208E-2</v>
      </c>
    </row>
    <row r="62" spans="1:9">
      <c r="A62" s="44">
        <v>283</v>
      </c>
      <c r="B62" s="45" t="s">
        <v>130</v>
      </c>
      <c r="C62" s="46" t="s">
        <v>124</v>
      </c>
      <c r="D62" s="47">
        <v>9165.9621193984294</v>
      </c>
      <c r="E62" s="47">
        <v>12206.4861317004</v>
      </c>
      <c r="F62" s="47">
        <v>19256.470911995199</v>
      </c>
      <c r="G62" s="47">
        <v>21388.668830661001</v>
      </c>
      <c r="H62" s="47">
        <v>18967.452748496999</v>
      </c>
      <c r="I62" s="48">
        <f t="shared" si="0"/>
        <v>-0.11320087759239839</v>
      </c>
    </row>
    <row r="63" spans="1:9">
      <c r="A63" s="44">
        <v>284</v>
      </c>
      <c r="B63" s="45" t="s">
        <v>131</v>
      </c>
      <c r="C63" s="46" t="s">
        <v>124</v>
      </c>
      <c r="D63" s="49">
        <v>0</v>
      </c>
      <c r="E63" s="49"/>
      <c r="F63" s="49"/>
      <c r="G63" s="49" t="s">
        <v>211</v>
      </c>
      <c r="H63" s="49">
        <v>9.4581673399999993</v>
      </c>
      <c r="I63" s="49" t="str">
        <f t="shared" si="0"/>
        <v/>
      </c>
    </row>
    <row r="64" spans="1:9">
      <c r="A64" s="44">
        <v>285</v>
      </c>
      <c r="B64" s="45" t="s">
        <v>132</v>
      </c>
      <c r="C64" s="46" t="s">
        <v>124</v>
      </c>
      <c r="D64" s="49">
        <v>0</v>
      </c>
      <c r="E64" s="49"/>
      <c r="F64" s="49"/>
      <c r="G64" s="49" t="s">
        <v>211</v>
      </c>
      <c r="H64" s="49" t="s">
        <v>211</v>
      </c>
      <c r="I64" s="49" t="str">
        <f t="shared" si="0"/>
        <v/>
      </c>
    </row>
    <row r="65" spans="1:9">
      <c r="A65" s="44">
        <v>286</v>
      </c>
      <c r="B65" s="45" t="s">
        <v>133</v>
      </c>
      <c r="C65" s="46" t="s">
        <v>124</v>
      </c>
      <c r="D65" s="47">
        <v>11922.5405189921</v>
      </c>
      <c r="E65" s="47">
        <v>20938.163822099399</v>
      </c>
      <c r="F65" s="47">
        <v>28432.499824975101</v>
      </c>
      <c r="G65" s="47">
        <v>42346.748478155299</v>
      </c>
      <c r="H65" s="47">
        <v>52839.067025721903</v>
      </c>
      <c r="I65" s="48">
        <f t="shared" si="0"/>
        <v>0.24777152732231844</v>
      </c>
    </row>
    <row r="66" spans="1:9">
      <c r="A66" s="44">
        <v>287</v>
      </c>
      <c r="B66" s="45" t="s">
        <v>134</v>
      </c>
      <c r="C66" s="46" t="s">
        <v>124</v>
      </c>
      <c r="D66" s="49">
        <v>0</v>
      </c>
      <c r="E66" s="49"/>
      <c r="F66" s="49"/>
      <c r="G66" s="49" t="s">
        <v>211</v>
      </c>
      <c r="H66" s="49" t="s">
        <v>211</v>
      </c>
      <c r="I66" s="48" t="str">
        <f t="shared" si="0"/>
        <v/>
      </c>
    </row>
    <row r="67" spans="1:9">
      <c r="A67" s="44">
        <v>288</v>
      </c>
      <c r="B67" s="45" t="s">
        <v>135</v>
      </c>
      <c r="C67" s="46" t="s">
        <v>124</v>
      </c>
      <c r="D67" s="49">
        <v>0</v>
      </c>
      <c r="E67" s="49"/>
      <c r="F67" s="49"/>
      <c r="G67" s="49" t="s">
        <v>211</v>
      </c>
      <c r="H67" s="49" t="s">
        <v>211</v>
      </c>
      <c r="I67" s="48" t="str">
        <f t="shared" si="0"/>
        <v/>
      </c>
    </row>
    <row r="68" spans="1:9">
      <c r="A68" s="44">
        <v>289</v>
      </c>
      <c r="B68" s="45" t="s">
        <v>136</v>
      </c>
      <c r="C68" s="46" t="s">
        <v>124</v>
      </c>
      <c r="D68" s="49">
        <v>0</v>
      </c>
      <c r="E68" s="49"/>
      <c r="F68" s="49"/>
      <c r="G68" s="49" t="s">
        <v>211</v>
      </c>
      <c r="H68" s="49" t="s">
        <v>211</v>
      </c>
      <c r="I68" s="48" t="str">
        <f t="shared" si="0"/>
        <v/>
      </c>
    </row>
    <row r="69" spans="1:9">
      <c r="A69" s="44">
        <v>290</v>
      </c>
      <c r="B69" s="45" t="s">
        <v>137</v>
      </c>
      <c r="C69" s="46" t="s">
        <v>124</v>
      </c>
      <c r="D69" s="47">
        <v>0</v>
      </c>
      <c r="E69" s="49"/>
      <c r="F69" s="49">
        <v>26.972999999999999</v>
      </c>
      <c r="G69" s="99">
        <v>23.486407109999998</v>
      </c>
      <c r="H69" s="99" t="s">
        <v>211</v>
      </c>
      <c r="I69" s="48" t="str">
        <f t="shared" si="0"/>
        <v/>
      </c>
    </row>
    <row r="70" spans="1:9">
      <c r="A70" s="44">
        <v>291</v>
      </c>
      <c r="B70" s="45" t="s">
        <v>138</v>
      </c>
      <c r="C70" s="46" t="s">
        <v>124</v>
      </c>
      <c r="D70" s="49">
        <v>0</v>
      </c>
      <c r="E70" s="49"/>
      <c r="F70" s="49"/>
      <c r="G70" s="99" t="s">
        <v>211</v>
      </c>
      <c r="H70" s="99" t="s">
        <v>211</v>
      </c>
      <c r="I70" s="48" t="str">
        <f t="shared" ref="I70:I72" si="1">IFERROR(H70/G70-1,"")</f>
        <v/>
      </c>
    </row>
    <row r="71" spans="1:9">
      <c r="A71" s="44">
        <v>292</v>
      </c>
      <c r="B71" s="45" t="s">
        <v>139</v>
      </c>
      <c r="C71" s="46" t="s">
        <v>124</v>
      </c>
      <c r="D71" s="47">
        <v>0</v>
      </c>
      <c r="E71" s="49"/>
      <c r="F71" s="49">
        <v>26.972999999999999</v>
      </c>
      <c r="G71" s="99">
        <v>23.486407109999998</v>
      </c>
      <c r="H71" s="99" t="s">
        <v>211</v>
      </c>
      <c r="I71" s="48" t="str">
        <f t="shared" si="1"/>
        <v/>
      </c>
    </row>
    <row r="72" spans="1:9">
      <c r="A72" s="44">
        <v>293</v>
      </c>
      <c r="B72" s="45" t="s">
        <v>140</v>
      </c>
      <c r="C72" s="46" t="s">
        <v>124</v>
      </c>
      <c r="D72" s="47">
        <v>1300.5672642980001</v>
      </c>
      <c r="E72" s="47">
        <v>1483.6499234448399</v>
      </c>
      <c r="F72" s="47">
        <v>5005.7341603029499</v>
      </c>
      <c r="G72" s="47">
        <v>7108.1596875979103</v>
      </c>
      <c r="H72" s="47">
        <v>10346.205103916</v>
      </c>
      <c r="I72" s="48">
        <f t="shared" si="1"/>
        <v>0.45553920545253468</v>
      </c>
    </row>
    <row r="76" spans="1:9">
      <c r="D76" s="53"/>
      <c r="E76" s="53"/>
      <c r="F76" s="53"/>
      <c r="G76" s="53"/>
      <c r="H76" s="53"/>
    </row>
    <row r="77" spans="1:9">
      <c r="D77" s="56"/>
      <c r="E77" s="56"/>
      <c r="F77" s="56"/>
      <c r="G77" s="56"/>
      <c r="H77" s="56"/>
    </row>
    <row r="78" spans="1:9">
      <c r="D78" s="56"/>
      <c r="E78" s="56"/>
      <c r="F78" s="56"/>
      <c r="G78" s="56"/>
      <c r="H78" s="56"/>
      <c r="I78" s="67"/>
    </row>
    <row r="79" spans="1:9">
      <c r="D79" s="56"/>
      <c r="E79" s="56"/>
      <c r="F79" s="56"/>
      <c r="G79" s="56"/>
      <c r="H79" s="56"/>
    </row>
    <row r="80" spans="1:9">
      <c r="D80" s="56"/>
      <c r="E80" s="56"/>
      <c r="F80" s="56"/>
      <c r="G80" s="56"/>
      <c r="H80" s="56"/>
    </row>
    <row r="81" spans="4:8">
      <c r="D81" s="56"/>
      <c r="E81" s="56"/>
      <c r="F81" s="56"/>
      <c r="G81" s="56"/>
      <c r="H81" s="56"/>
    </row>
    <row r="82" spans="4:8">
      <c r="D82" s="56"/>
      <c r="E82" s="56"/>
      <c r="F82" s="56"/>
      <c r="G82" s="56"/>
      <c r="H82" s="56"/>
    </row>
    <row r="83" spans="4:8">
      <c r="D83" s="56"/>
      <c r="E83" s="56"/>
      <c r="F83" s="56"/>
      <c r="G83" s="56"/>
      <c r="H83" s="56"/>
    </row>
    <row r="84" spans="4:8">
      <c r="D84" s="56"/>
      <c r="E84" s="56"/>
      <c r="F84" s="56"/>
      <c r="G84" s="56"/>
      <c r="H84" s="56"/>
    </row>
    <row r="85" spans="4:8">
      <c r="D85" s="56"/>
      <c r="E85" s="56"/>
      <c r="F85" s="56"/>
      <c r="G85" s="56"/>
      <c r="H85" s="56"/>
    </row>
    <row r="86" spans="4:8">
      <c r="D86" s="56"/>
      <c r="E86" s="56"/>
      <c r="F86" s="56"/>
      <c r="G86" s="56"/>
      <c r="H86" s="56"/>
    </row>
    <row r="87" spans="4:8">
      <c r="D87" s="56"/>
      <c r="E87" s="56"/>
      <c r="F87" s="56"/>
      <c r="G87" s="56"/>
      <c r="H87" s="56"/>
    </row>
    <row r="88" spans="4:8">
      <c r="D88" s="56"/>
      <c r="E88" s="56"/>
      <c r="F88" s="56"/>
      <c r="G88" s="56"/>
      <c r="H88" s="56"/>
    </row>
    <row r="89" spans="4:8">
      <c r="D89" s="56"/>
      <c r="E89" s="56"/>
      <c r="F89" s="56"/>
      <c r="G89" s="56"/>
      <c r="H89" s="56"/>
    </row>
    <row r="90" spans="4:8">
      <c r="D90" s="56"/>
      <c r="E90" s="56"/>
      <c r="F90" s="56"/>
      <c r="G90" s="56"/>
      <c r="H90" s="56"/>
    </row>
    <row r="91" spans="4:8">
      <c r="D91" s="56"/>
      <c r="E91" s="56"/>
      <c r="F91" s="56"/>
      <c r="G91" s="56"/>
      <c r="H91" s="56"/>
    </row>
    <row r="92" spans="4:8">
      <c r="D92" s="56"/>
      <c r="E92" s="56"/>
      <c r="F92" s="56"/>
      <c r="G92" s="56"/>
      <c r="H92" s="56"/>
    </row>
    <row r="93" spans="4:8">
      <c r="D93" s="56"/>
      <c r="E93" s="56"/>
      <c r="F93" s="56"/>
      <c r="G93" s="56"/>
      <c r="H93" s="56"/>
    </row>
  </sheetData>
  <mergeCells count="10">
    <mergeCell ref="A1:I1"/>
    <mergeCell ref="A3:A4"/>
    <mergeCell ref="B3:B4"/>
    <mergeCell ref="C3:C4"/>
    <mergeCell ref="D3:D4"/>
    <mergeCell ref="E3:E4"/>
    <mergeCell ref="F3:F4"/>
    <mergeCell ref="G3:G4"/>
    <mergeCell ref="I3:I4"/>
    <mergeCell ref="A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9"/>
  <sheetViews>
    <sheetView workbookViewId="0"/>
  </sheetViews>
  <sheetFormatPr defaultRowHeight="12.75"/>
  <cols>
    <col min="1" max="1" width="171.85546875" customWidth="1"/>
  </cols>
  <sheetData>
    <row r="1" spans="1:1" ht="18">
      <c r="A1" s="69" t="s">
        <v>182</v>
      </c>
    </row>
    <row r="2" spans="1:1" ht="160.5" customHeight="1">
      <c r="A2" s="70" t="s">
        <v>183</v>
      </c>
    </row>
    <row r="3" spans="1:1" ht="88.5" customHeight="1">
      <c r="A3" s="70" t="s">
        <v>184</v>
      </c>
    </row>
    <row r="4" spans="1:1" ht="18">
      <c r="A4" s="69" t="s">
        <v>185</v>
      </c>
    </row>
    <row r="5" spans="1:1" ht="35.25" customHeight="1">
      <c r="A5" s="70" t="s">
        <v>186</v>
      </c>
    </row>
    <row r="6" spans="1:1" ht="20.25" customHeight="1">
      <c r="A6" s="70" t="s">
        <v>187</v>
      </c>
    </row>
    <row r="7" spans="1:1" ht="38.25" customHeight="1">
      <c r="A7" s="70" t="s">
        <v>188</v>
      </c>
    </row>
    <row r="8" spans="1:1" ht="51.75" customHeight="1">
      <c r="A8" s="70" t="s">
        <v>189</v>
      </c>
    </row>
    <row r="9" spans="1:1" ht="66" customHeight="1">
      <c r="A9" s="70" t="s">
        <v>190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Ключи</vt:lpstr>
      <vt:lpstr>Изменение стоимости июнь 2021</vt:lpstr>
      <vt:lpstr>Активы</vt:lpstr>
      <vt:lpstr>Методология</vt:lpstr>
    </vt:vector>
  </TitlesOfParts>
  <Company>IBM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Азарина Варвара Сергеевна</dc:creator>
  <cp:lastModifiedBy>Пользователь Windows</cp:lastModifiedBy>
  <cp:lastPrinted>2021-02-12T08:38:02Z</cp:lastPrinted>
  <dcterms:created xsi:type="dcterms:W3CDTF">2020-08-17T12:03:05Z</dcterms:created>
  <dcterms:modified xsi:type="dcterms:W3CDTF">2021-08-06T13:49:00Z</dcterms:modified>
</cp:coreProperties>
</file>