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hmetovaa\Documents\_обзоры МФО\2020Q3\"/>
    </mc:Choice>
  </mc:AlternateContent>
  <bookViews>
    <workbookView xWindow="-105" yWindow="-105" windowWidth="23250" windowHeight="12570" tabRatio="301"/>
  </bookViews>
  <sheets>
    <sheet name="Ключевые показатели" sheetId="1" r:id="rId1"/>
    <sheet name="Методология" sheetId="3" r:id="rId2"/>
  </sheets>
  <definedNames>
    <definedName name="_FilterDatabase" localSheetId="0" hidden="1">'Ключевые показатели'!$A$2:$AL$296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0" i="1" l="1"/>
  <c r="K258" i="1"/>
  <c r="K257" i="1"/>
  <c r="K256" i="1"/>
  <c r="K255" i="1"/>
  <c r="K254" i="1"/>
  <c r="K253" i="1"/>
  <c r="K238" i="1"/>
  <c r="K248" i="1" s="1"/>
  <c r="K230" i="1"/>
  <c r="K220" i="1"/>
  <c r="K213" i="1"/>
  <c r="K212" i="1"/>
  <c r="K211" i="1"/>
  <c r="K210" i="1"/>
  <c r="K209" i="1"/>
  <c r="K208" i="1"/>
  <c r="K207" i="1"/>
  <c r="K203" i="1"/>
  <c r="K192" i="1"/>
  <c r="K202" i="1" s="1"/>
  <c r="K191" i="1"/>
  <c r="K178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29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12" i="1"/>
  <c r="K10" i="1"/>
  <c r="K8" i="1"/>
  <c r="K6" i="1"/>
  <c r="K4" i="1"/>
  <c r="K249" i="1" l="1"/>
  <c r="K204" i="1"/>
  <c r="K250" i="1"/>
  <c r="K199" i="1"/>
  <c r="K205" i="1"/>
  <c r="K245" i="1"/>
  <c r="K251" i="1"/>
  <c r="K200" i="1"/>
  <c r="K246" i="1"/>
  <c r="K201" i="1"/>
  <c r="K247" i="1"/>
  <c r="AN3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60" i="1"/>
  <c r="AN61" i="1"/>
  <c r="AN62" i="1"/>
  <c r="AN63" i="1"/>
  <c r="AN64" i="1"/>
  <c r="AN65" i="1"/>
  <c r="AN66" i="1"/>
  <c r="AN67" i="1"/>
  <c r="AN68" i="1"/>
  <c r="AN69" i="1"/>
  <c r="AN70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30" i="1"/>
  <c r="AN131" i="1"/>
  <c r="AN132" i="1"/>
  <c r="AN133" i="1"/>
  <c r="AN134" i="1"/>
  <c r="AN135" i="1"/>
  <c r="AN136" i="1"/>
  <c r="AN137" i="1"/>
  <c r="AN138" i="1"/>
  <c r="AN139" i="1"/>
  <c r="AN140" i="1"/>
  <c r="AN174" i="1"/>
  <c r="AN175" i="1"/>
  <c r="AN176" i="1"/>
  <c r="AN177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3" i="1"/>
  <c r="AN194" i="1"/>
  <c r="AN195" i="1"/>
  <c r="AN196" i="1"/>
  <c r="AN198" i="1"/>
  <c r="AN214" i="1"/>
  <c r="AN215" i="1"/>
  <c r="AN216" i="1"/>
  <c r="AN217" i="1"/>
  <c r="AN219" i="1"/>
  <c r="AN221" i="1"/>
  <c r="AN222" i="1"/>
  <c r="AN223" i="1"/>
  <c r="AN224" i="1"/>
  <c r="AN226" i="1"/>
  <c r="AN227" i="1"/>
  <c r="AN229" i="1"/>
  <c r="AN231" i="1"/>
  <c r="AN232" i="1"/>
  <c r="AN233" i="1"/>
  <c r="AN234" i="1"/>
  <c r="AN236" i="1"/>
  <c r="AN239" i="1"/>
  <c r="AN240" i="1"/>
  <c r="AN241" i="1"/>
  <c r="AN242" i="1"/>
  <c r="AN244" i="1"/>
  <c r="AN259" i="1"/>
  <c r="AN260" i="1"/>
  <c r="AN261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2" i="1"/>
  <c r="AN293" i="1"/>
  <c r="AN294" i="1"/>
  <c r="AN295" i="1"/>
  <c r="AN296" i="1"/>
  <c r="AM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60" i="1"/>
  <c r="AM61" i="1"/>
  <c r="AM62" i="1"/>
  <c r="AM63" i="1"/>
  <c r="AM64" i="1"/>
  <c r="AM65" i="1"/>
  <c r="AM66" i="1"/>
  <c r="AM67" i="1"/>
  <c r="AM68" i="1"/>
  <c r="AM69" i="1"/>
  <c r="AM70" i="1"/>
  <c r="AM72" i="1"/>
  <c r="AM73" i="1"/>
  <c r="AM74" i="1"/>
  <c r="AM75" i="1"/>
  <c r="AM76" i="1"/>
  <c r="AM77" i="1"/>
  <c r="AM78" i="1"/>
  <c r="AM79" i="1"/>
  <c r="AM80" i="1"/>
  <c r="AM81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11" i="1"/>
  <c r="AM112" i="1"/>
  <c r="AM113" i="1"/>
  <c r="AM114" i="1"/>
  <c r="AM115" i="1"/>
  <c r="AM117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2" i="1"/>
  <c r="AM143" i="1"/>
  <c r="AM144" i="1"/>
  <c r="AM145" i="1"/>
  <c r="AM146" i="1"/>
  <c r="AM147" i="1"/>
  <c r="AM148" i="1"/>
  <c r="AM149" i="1"/>
  <c r="AM150" i="1"/>
  <c r="AM151" i="1"/>
  <c r="AM163" i="1"/>
  <c r="AM164" i="1"/>
  <c r="AM165" i="1"/>
  <c r="AM166" i="1"/>
  <c r="AM167" i="1"/>
  <c r="AM168" i="1"/>
  <c r="AM169" i="1"/>
  <c r="AM170" i="1"/>
  <c r="AM171" i="1"/>
  <c r="AM172" i="1"/>
  <c r="AM173" i="1"/>
  <c r="AM176" i="1"/>
  <c r="AM177" i="1"/>
  <c r="AM178" i="1"/>
  <c r="AM181" i="1"/>
  <c r="AM182" i="1"/>
  <c r="AM185" i="1"/>
  <c r="AM186" i="1"/>
  <c r="AM189" i="1"/>
  <c r="AM190" i="1"/>
  <c r="AM191" i="1"/>
  <c r="AM192" i="1"/>
  <c r="AM193" i="1"/>
  <c r="AM194" i="1"/>
  <c r="AM195" i="1"/>
  <c r="AM196" i="1"/>
  <c r="AM198" i="1"/>
  <c r="AM200" i="1"/>
  <c r="AM201" i="1"/>
  <c r="AM202" i="1"/>
  <c r="AM203" i="1"/>
  <c r="AM205" i="1"/>
  <c r="AM213" i="1"/>
  <c r="AM214" i="1"/>
  <c r="AM215" i="1"/>
  <c r="AM216" i="1"/>
  <c r="AM217" i="1"/>
  <c r="AM219" i="1"/>
  <c r="AM227" i="1"/>
  <c r="AM229" i="1"/>
  <c r="AM238" i="1"/>
  <c r="AM239" i="1"/>
  <c r="AM240" i="1"/>
  <c r="AM241" i="1"/>
  <c r="AM242" i="1"/>
  <c r="AM244" i="1"/>
  <c r="AM246" i="1"/>
  <c r="AM247" i="1"/>
  <c r="AM248" i="1"/>
  <c r="AM249" i="1"/>
  <c r="AM251" i="1"/>
  <c r="AM265" i="1"/>
  <c r="AM266" i="1"/>
  <c r="AM267" i="1"/>
  <c r="AM268" i="1"/>
  <c r="AM271" i="1"/>
  <c r="AM272" i="1"/>
  <c r="AM273" i="1"/>
  <c r="AM274" i="1"/>
  <c r="AM275" i="1"/>
  <c r="AM278" i="1"/>
  <c r="AM279" i="1"/>
  <c r="AM283" i="1"/>
  <c r="AM284" i="1"/>
  <c r="AM285" i="1"/>
  <c r="AM288" i="1"/>
  <c r="AM289" i="1"/>
  <c r="AM290" i="1"/>
  <c r="AM292" i="1"/>
  <c r="AM293" i="1"/>
  <c r="AM294" i="1"/>
  <c r="AM295" i="1"/>
  <c r="AM296" i="1"/>
  <c r="AA3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60" i="1"/>
  <c r="AA61" i="1"/>
  <c r="AA62" i="1"/>
  <c r="AA63" i="1"/>
  <c r="AA64" i="1"/>
  <c r="AA65" i="1"/>
  <c r="AA66" i="1"/>
  <c r="AA67" i="1"/>
  <c r="AA68" i="1"/>
  <c r="AA69" i="1"/>
  <c r="AA70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30" i="1"/>
  <c r="AA131" i="1"/>
  <c r="AA132" i="1"/>
  <c r="AA133" i="1"/>
  <c r="AA134" i="1"/>
  <c r="AA135" i="1"/>
  <c r="AA136" i="1"/>
  <c r="AA137" i="1"/>
  <c r="AA138" i="1"/>
  <c r="AA139" i="1"/>
  <c r="AA140" i="1"/>
  <c r="AA174" i="1"/>
  <c r="AA175" i="1"/>
  <c r="AA176" i="1"/>
  <c r="AA177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3" i="1"/>
  <c r="AA194" i="1"/>
  <c r="AA195" i="1"/>
  <c r="AA196" i="1"/>
  <c r="AA197" i="1"/>
  <c r="AA198" i="1"/>
  <c r="AA214" i="1"/>
  <c r="AA215" i="1"/>
  <c r="AA216" i="1"/>
  <c r="AA217" i="1"/>
  <c r="AA218" i="1"/>
  <c r="AA219" i="1"/>
  <c r="AA221" i="1"/>
  <c r="AA222" i="1"/>
  <c r="AA223" i="1"/>
  <c r="AA224" i="1"/>
  <c r="AA225" i="1"/>
  <c r="AA226" i="1"/>
  <c r="AA227" i="1"/>
  <c r="AA228" i="1"/>
  <c r="AA229" i="1"/>
  <c r="AA231" i="1"/>
  <c r="AA232" i="1"/>
  <c r="AA233" i="1"/>
  <c r="AA234" i="1"/>
  <c r="AA235" i="1"/>
  <c r="AA236" i="1"/>
  <c r="AA237" i="1"/>
  <c r="AA239" i="1"/>
  <c r="AA240" i="1"/>
  <c r="AA241" i="1"/>
  <c r="AA242" i="1"/>
  <c r="AA243" i="1"/>
  <c r="AA244" i="1"/>
  <c r="AA259" i="1"/>
  <c r="AA260" i="1"/>
  <c r="AA261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2" i="1"/>
  <c r="AA293" i="1"/>
  <c r="AA294" i="1"/>
  <c r="AA295" i="1"/>
  <c r="AA296" i="1"/>
  <c r="Z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60" i="1"/>
  <c r="Z61" i="1"/>
  <c r="Z62" i="1"/>
  <c r="Z63" i="1"/>
  <c r="Z64" i="1"/>
  <c r="Z65" i="1"/>
  <c r="Z66" i="1"/>
  <c r="Z67" i="1"/>
  <c r="Z68" i="1"/>
  <c r="Z69" i="1"/>
  <c r="Z70" i="1"/>
  <c r="Z72" i="1"/>
  <c r="Z73" i="1"/>
  <c r="Z74" i="1"/>
  <c r="Z75" i="1"/>
  <c r="Z76" i="1"/>
  <c r="Z77" i="1"/>
  <c r="Z78" i="1"/>
  <c r="Z79" i="1"/>
  <c r="Z80" i="1"/>
  <c r="Z81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11" i="1"/>
  <c r="Z112" i="1"/>
  <c r="Z113" i="1"/>
  <c r="Z114" i="1"/>
  <c r="Z115" i="1"/>
  <c r="Z117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2" i="1"/>
  <c r="Z143" i="1"/>
  <c r="Z144" i="1"/>
  <c r="Z145" i="1"/>
  <c r="Z146" i="1"/>
  <c r="Z147" i="1"/>
  <c r="Z148" i="1"/>
  <c r="Z149" i="1"/>
  <c r="Z150" i="1"/>
  <c r="Z151" i="1"/>
  <c r="Z163" i="1"/>
  <c r="Z164" i="1"/>
  <c r="Z165" i="1"/>
  <c r="Z166" i="1"/>
  <c r="Z167" i="1"/>
  <c r="Z168" i="1"/>
  <c r="Z169" i="1"/>
  <c r="Z170" i="1"/>
  <c r="Z171" i="1"/>
  <c r="Z172" i="1"/>
  <c r="Z173" i="1"/>
  <c r="Z176" i="1"/>
  <c r="Z177" i="1"/>
  <c r="Z178" i="1"/>
  <c r="Z181" i="1"/>
  <c r="Z182" i="1"/>
  <c r="Z185" i="1"/>
  <c r="Z186" i="1"/>
  <c r="Z189" i="1"/>
  <c r="Z190" i="1"/>
  <c r="Z191" i="1"/>
  <c r="Z192" i="1"/>
  <c r="Z193" i="1"/>
  <c r="Z194" i="1"/>
  <c r="Z195" i="1"/>
  <c r="Z196" i="1"/>
  <c r="Z197" i="1"/>
  <c r="Z198" i="1"/>
  <c r="Z200" i="1"/>
  <c r="Z201" i="1"/>
  <c r="Z202" i="1"/>
  <c r="Z203" i="1"/>
  <c r="Z204" i="1"/>
  <c r="Z205" i="1"/>
  <c r="Z213" i="1"/>
  <c r="Z214" i="1"/>
  <c r="Z215" i="1"/>
  <c r="Z216" i="1"/>
  <c r="Z217" i="1"/>
  <c r="Z218" i="1"/>
  <c r="Z219" i="1"/>
  <c r="Z227" i="1"/>
  <c r="Z228" i="1"/>
  <c r="Z229" i="1"/>
  <c r="Z237" i="1"/>
  <c r="Z238" i="1"/>
  <c r="Z239" i="1"/>
  <c r="Z240" i="1"/>
  <c r="Z241" i="1"/>
  <c r="Z242" i="1"/>
  <c r="Z243" i="1"/>
  <c r="Z244" i="1"/>
  <c r="Z246" i="1"/>
  <c r="Z247" i="1"/>
  <c r="Z248" i="1"/>
  <c r="Z249" i="1"/>
  <c r="Z250" i="1"/>
  <c r="Z251" i="1"/>
  <c r="Z265" i="1"/>
  <c r="Z266" i="1"/>
  <c r="Z267" i="1"/>
  <c r="Z268" i="1"/>
  <c r="Z271" i="1"/>
  <c r="Z272" i="1"/>
  <c r="Z273" i="1"/>
  <c r="Z274" i="1"/>
  <c r="Z275" i="1"/>
  <c r="Z278" i="1"/>
  <c r="Z279" i="1"/>
  <c r="Z283" i="1"/>
  <c r="Z284" i="1"/>
  <c r="Z285" i="1"/>
  <c r="Z288" i="1"/>
  <c r="Z289" i="1"/>
  <c r="Z290" i="1"/>
  <c r="Z292" i="1"/>
  <c r="Z293" i="1"/>
  <c r="Z294" i="1"/>
  <c r="Z295" i="1"/>
  <c r="Z296" i="1"/>
  <c r="N3" i="1"/>
  <c r="N5" i="1"/>
  <c r="N7" i="1"/>
  <c r="N9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30" i="1"/>
  <c r="N131" i="1"/>
  <c r="N132" i="1"/>
  <c r="N133" i="1"/>
  <c r="N134" i="1"/>
  <c r="N135" i="1"/>
  <c r="N136" i="1"/>
  <c r="N137" i="1"/>
  <c r="N138" i="1"/>
  <c r="N139" i="1"/>
  <c r="N140" i="1"/>
  <c r="N174" i="1"/>
  <c r="N175" i="1"/>
  <c r="N176" i="1"/>
  <c r="N177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3" i="1"/>
  <c r="N194" i="1"/>
  <c r="N195" i="1"/>
  <c r="N196" i="1"/>
  <c r="N197" i="1"/>
  <c r="N198" i="1"/>
  <c r="N214" i="1"/>
  <c r="N215" i="1"/>
  <c r="N216" i="1"/>
  <c r="N217" i="1"/>
  <c r="N218" i="1"/>
  <c r="N219" i="1"/>
  <c r="N221" i="1"/>
  <c r="N222" i="1"/>
  <c r="N223" i="1"/>
  <c r="N224" i="1"/>
  <c r="N225" i="1"/>
  <c r="N226" i="1"/>
  <c r="N227" i="1"/>
  <c r="N228" i="1"/>
  <c r="N229" i="1"/>
  <c r="N231" i="1"/>
  <c r="N232" i="1"/>
  <c r="N233" i="1"/>
  <c r="N234" i="1"/>
  <c r="N235" i="1"/>
  <c r="N236" i="1"/>
  <c r="N237" i="1"/>
  <c r="N239" i="1"/>
  <c r="N240" i="1"/>
  <c r="N241" i="1"/>
  <c r="N242" i="1"/>
  <c r="N243" i="1"/>
  <c r="N244" i="1"/>
  <c r="N259" i="1"/>
  <c r="N260" i="1"/>
  <c r="N261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2" i="1"/>
  <c r="N293" i="1"/>
  <c r="N294" i="1"/>
  <c r="N295" i="1"/>
  <c r="N296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6" i="1"/>
  <c r="N317" i="1"/>
  <c r="N318" i="1"/>
  <c r="N319" i="1"/>
  <c r="N320" i="1"/>
  <c r="N322" i="1"/>
  <c r="N323" i="1"/>
  <c r="N324" i="1"/>
  <c r="N325" i="1"/>
  <c r="N326" i="1"/>
  <c r="M3" i="1"/>
  <c r="M5" i="1"/>
  <c r="M7" i="1"/>
  <c r="M9" i="1"/>
  <c r="M11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11" i="1"/>
  <c r="M112" i="1"/>
  <c r="M113" i="1"/>
  <c r="M114" i="1"/>
  <c r="M115" i="1"/>
  <c r="M117" i="1"/>
  <c r="M130" i="1"/>
  <c r="M131" i="1"/>
  <c r="M132" i="1"/>
  <c r="M133" i="1"/>
  <c r="M134" i="1"/>
  <c r="M135" i="1"/>
  <c r="M136" i="1"/>
  <c r="M137" i="1"/>
  <c r="M138" i="1"/>
  <c r="M139" i="1"/>
  <c r="M140" i="1"/>
  <c r="M176" i="1"/>
  <c r="M177" i="1"/>
  <c r="M181" i="1"/>
  <c r="M182" i="1"/>
  <c r="M185" i="1"/>
  <c r="M186" i="1"/>
  <c r="M189" i="1"/>
  <c r="M190" i="1"/>
  <c r="M193" i="1"/>
  <c r="M194" i="1"/>
  <c r="M195" i="1"/>
  <c r="M196" i="1"/>
  <c r="M197" i="1"/>
  <c r="M198" i="1"/>
  <c r="M214" i="1"/>
  <c r="M215" i="1"/>
  <c r="M216" i="1"/>
  <c r="M217" i="1"/>
  <c r="M218" i="1"/>
  <c r="M219" i="1"/>
  <c r="M227" i="1"/>
  <c r="M228" i="1"/>
  <c r="M229" i="1"/>
  <c r="M237" i="1"/>
  <c r="M239" i="1"/>
  <c r="M240" i="1"/>
  <c r="M241" i="1"/>
  <c r="M242" i="1"/>
  <c r="M243" i="1"/>
  <c r="M244" i="1"/>
  <c r="M265" i="1"/>
  <c r="M266" i="1"/>
  <c r="M267" i="1"/>
  <c r="M268" i="1"/>
  <c r="M271" i="1"/>
  <c r="M272" i="1"/>
  <c r="M273" i="1"/>
  <c r="M274" i="1"/>
  <c r="M275" i="1"/>
  <c r="M278" i="1"/>
  <c r="M279" i="1"/>
  <c r="M283" i="1"/>
  <c r="M284" i="1"/>
  <c r="M285" i="1"/>
  <c r="M288" i="1"/>
  <c r="M289" i="1"/>
  <c r="M292" i="1"/>
  <c r="M293" i="1"/>
  <c r="M294" i="1"/>
  <c r="M295" i="1"/>
  <c r="M296" i="1"/>
  <c r="M298" i="1"/>
  <c r="M299" i="1"/>
  <c r="M301" i="1"/>
  <c r="M303" i="1"/>
  <c r="M304" i="1"/>
  <c r="M309" i="1"/>
  <c r="M312" i="1"/>
  <c r="M313" i="1"/>
  <c r="M314" i="1"/>
  <c r="M316" i="1"/>
  <c r="M317" i="1"/>
  <c r="M319" i="1"/>
  <c r="M320" i="1"/>
  <c r="M322" i="1"/>
  <c r="M323" i="1"/>
  <c r="M325" i="1"/>
  <c r="M326" i="1"/>
  <c r="J290" i="1" l="1"/>
  <c r="M290" i="1" s="1"/>
  <c r="J258" i="1"/>
  <c r="J257" i="1"/>
  <c r="J256" i="1"/>
  <c r="J255" i="1"/>
  <c r="J254" i="1"/>
  <c r="J253" i="1"/>
  <c r="J238" i="1"/>
  <c r="K252" i="1" s="1"/>
  <c r="J230" i="1"/>
  <c r="J220" i="1"/>
  <c r="J213" i="1"/>
  <c r="M213" i="1" s="1"/>
  <c r="J212" i="1"/>
  <c r="J211" i="1"/>
  <c r="J210" i="1"/>
  <c r="J209" i="1"/>
  <c r="J208" i="1"/>
  <c r="J207" i="1"/>
  <c r="J192" i="1"/>
  <c r="K206" i="1" s="1"/>
  <c r="J191" i="1"/>
  <c r="M191" i="1" s="1"/>
  <c r="J178" i="1"/>
  <c r="M178" i="1" s="1"/>
  <c r="J173" i="1"/>
  <c r="M173" i="1" s="1"/>
  <c r="J172" i="1"/>
  <c r="M172" i="1" s="1"/>
  <c r="J171" i="1"/>
  <c r="M171" i="1" s="1"/>
  <c r="J170" i="1"/>
  <c r="M170" i="1" s="1"/>
  <c r="J169" i="1"/>
  <c r="M169" i="1" s="1"/>
  <c r="J168" i="1"/>
  <c r="M168" i="1" s="1"/>
  <c r="J167" i="1"/>
  <c r="M167" i="1" s="1"/>
  <c r="J166" i="1"/>
  <c r="M166" i="1" s="1"/>
  <c r="J165" i="1"/>
  <c r="M165" i="1" s="1"/>
  <c r="J164" i="1"/>
  <c r="M164" i="1" s="1"/>
  <c r="J163" i="1"/>
  <c r="M163" i="1" s="1"/>
  <c r="J162" i="1"/>
  <c r="J161" i="1"/>
  <c r="J160" i="1"/>
  <c r="J159" i="1"/>
  <c r="J158" i="1"/>
  <c r="J157" i="1"/>
  <c r="J156" i="1"/>
  <c r="J155" i="1"/>
  <c r="J154" i="1"/>
  <c r="J153" i="1"/>
  <c r="J152" i="1"/>
  <c r="J151" i="1"/>
  <c r="M151" i="1" s="1"/>
  <c r="J150" i="1"/>
  <c r="M150" i="1" s="1"/>
  <c r="J149" i="1"/>
  <c r="M149" i="1" s="1"/>
  <c r="J148" i="1"/>
  <c r="M148" i="1" s="1"/>
  <c r="J147" i="1"/>
  <c r="M147" i="1" s="1"/>
  <c r="J146" i="1"/>
  <c r="M146" i="1" s="1"/>
  <c r="J145" i="1"/>
  <c r="M145" i="1" s="1"/>
  <c r="J144" i="1"/>
  <c r="M144" i="1" s="1"/>
  <c r="J143" i="1"/>
  <c r="M143" i="1" s="1"/>
  <c r="J142" i="1"/>
  <c r="M142" i="1" s="1"/>
  <c r="J141" i="1"/>
  <c r="J129" i="1"/>
  <c r="M129" i="1" s="1"/>
  <c r="J92" i="1"/>
  <c r="J91" i="1"/>
  <c r="J90" i="1"/>
  <c r="J89" i="1"/>
  <c r="J88" i="1"/>
  <c r="J87" i="1"/>
  <c r="J86" i="1"/>
  <c r="J85" i="1"/>
  <c r="J84" i="1"/>
  <c r="J83" i="1"/>
  <c r="J82" i="1"/>
  <c r="J81" i="1"/>
  <c r="M81" i="1" s="1"/>
  <c r="J80" i="1"/>
  <c r="M80" i="1" s="1"/>
  <c r="J79" i="1"/>
  <c r="M79" i="1" s="1"/>
  <c r="J78" i="1"/>
  <c r="M78" i="1" s="1"/>
  <c r="J77" i="1"/>
  <c r="M77" i="1" s="1"/>
  <c r="J76" i="1"/>
  <c r="M76" i="1" s="1"/>
  <c r="J75" i="1"/>
  <c r="M75" i="1" s="1"/>
  <c r="J74" i="1"/>
  <c r="M74" i="1" s="1"/>
  <c r="J73" i="1"/>
  <c r="M73" i="1" s="1"/>
  <c r="J72" i="1"/>
  <c r="M72" i="1" s="1"/>
  <c r="J71" i="1"/>
  <c r="J12" i="1"/>
  <c r="J10" i="1"/>
  <c r="J8" i="1"/>
  <c r="J6" i="1"/>
  <c r="J4" i="1"/>
  <c r="J205" i="1" l="1"/>
  <c r="M205" i="1" s="1"/>
  <c r="M192" i="1"/>
  <c r="J249" i="1"/>
  <c r="M249" i="1" s="1"/>
  <c r="M238" i="1"/>
  <c r="J250" i="1"/>
  <c r="M250" i="1" s="1"/>
  <c r="J246" i="1"/>
  <c r="M246" i="1" s="1"/>
  <c r="J247" i="1"/>
  <c r="M247" i="1" s="1"/>
  <c r="J251" i="1"/>
  <c r="M251" i="1" s="1"/>
  <c r="J202" i="1"/>
  <c r="M202" i="1" s="1"/>
  <c r="J199" i="1"/>
  <c r="J203" i="1"/>
  <c r="M203" i="1" s="1"/>
  <c r="J200" i="1"/>
  <c r="M200" i="1" s="1"/>
  <c r="J204" i="1"/>
  <c r="M204" i="1" s="1"/>
  <c r="J248" i="1"/>
  <c r="M248" i="1" s="1"/>
  <c r="J201" i="1"/>
  <c r="M201" i="1" s="1"/>
  <c r="J245" i="1"/>
  <c r="I12" i="1" l="1"/>
  <c r="H12" i="1"/>
  <c r="G12" i="1"/>
  <c r="F12" i="1"/>
  <c r="E12" i="1"/>
  <c r="D12" i="1"/>
  <c r="I10" i="1"/>
  <c r="H10" i="1"/>
  <c r="G10" i="1"/>
  <c r="F10" i="1"/>
  <c r="E10" i="1"/>
  <c r="D10" i="1"/>
  <c r="I8" i="1"/>
  <c r="H8" i="1"/>
  <c r="G8" i="1"/>
  <c r="F8" i="1"/>
  <c r="E8" i="1"/>
  <c r="D8" i="1"/>
  <c r="I6" i="1"/>
  <c r="H6" i="1"/>
  <c r="G6" i="1"/>
  <c r="F6" i="1"/>
  <c r="E6" i="1"/>
  <c r="D6" i="1"/>
  <c r="AD129" i="1" l="1"/>
  <c r="AE129" i="1"/>
  <c r="AF129" i="1"/>
  <c r="AG129" i="1"/>
  <c r="AN129" i="1" s="1"/>
  <c r="AH129" i="1"/>
  <c r="AI129" i="1"/>
  <c r="AC129" i="1"/>
  <c r="Q129" i="1"/>
  <c r="R129" i="1"/>
  <c r="S129" i="1"/>
  <c r="T129" i="1"/>
  <c r="AA129" i="1" s="1"/>
  <c r="U129" i="1"/>
  <c r="V129" i="1"/>
  <c r="P129" i="1"/>
  <c r="C129" i="1"/>
  <c r="D129" i="1"/>
  <c r="E129" i="1"/>
  <c r="F129" i="1"/>
  <c r="G129" i="1"/>
  <c r="N129" i="1" s="1"/>
  <c r="H129" i="1"/>
  <c r="I129" i="1"/>
  <c r="I290" i="1" l="1"/>
  <c r="I258" i="1"/>
  <c r="I257" i="1"/>
  <c r="I256" i="1"/>
  <c r="I255" i="1"/>
  <c r="I254" i="1"/>
  <c r="I253" i="1"/>
  <c r="I238" i="1"/>
  <c r="I230" i="1"/>
  <c r="I220" i="1"/>
  <c r="I213" i="1"/>
  <c r="I212" i="1"/>
  <c r="I211" i="1"/>
  <c r="I210" i="1"/>
  <c r="I209" i="1"/>
  <c r="I208" i="1"/>
  <c r="I207" i="1"/>
  <c r="I192" i="1"/>
  <c r="J206" i="1" s="1"/>
  <c r="I191" i="1"/>
  <c r="I178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4" i="1"/>
  <c r="V290" i="1"/>
  <c r="V258" i="1"/>
  <c r="V257" i="1"/>
  <c r="V256" i="1"/>
  <c r="V255" i="1"/>
  <c r="V254" i="1"/>
  <c r="V253" i="1"/>
  <c r="V238" i="1"/>
  <c r="V230" i="1"/>
  <c r="V220" i="1"/>
  <c r="V213" i="1"/>
  <c r="V212" i="1"/>
  <c r="V211" i="1"/>
  <c r="V210" i="1"/>
  <c r="V209" i="1"/>
  <c r="V208" i="1"/>
  <c r="V207" i="1"/>
  <c r="V192" i="1"/>
  <c r="V191" i="1"/>
  <c r="V178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4" i="1"/>
  <c r="AI290" i="1"/>
  <c r="AI258" i="1"/>
  <c r="AI256" i="1"/>
  <c r="AI255" i="1"/>
  <c r="AI254" i="1"/>
  <c r="AI253" i="1"/>
  <c r="AI238" i="1"/>
  <c r="AI230" i="1"/>
  <c r="AI220" i="1"/>
  <c r="AI213" i="1"/>
  <c r="AI212" i="1"/>
  <c r="AI210" i="1"/>
  <c r="AI209" i="1"/>
  <c r="AI208" i="1"/>
  <c r="AI207" i="1"/>
  <c r="AI192" i="1"/>
  <c r="AI191" i="1"/>
  <c r="AI178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4" i="1"/>
  <c r="J252" i="1" l="1"/>
  <c r="AI251" i="1"/>
  <c r="AI202" i="1"/>
  <c r="V203" i="1"/>
  <c r="V251" i="1"/>
  <c r="I203" i="1"/>
  <c r="I205" i="1"/>
  <c r="V249" i="1"/>
  <c r="V205" i="1"/>
  <c r="V246" i="1"/>
  <c r="AI247" i="1"/>
  <c r="V250" i="1"/>
  <c r="V245" i="1"/>
  <c r="I249" i="1"/>
  <c r="I245" i="1"/>
  <c r="I250" i="1"/>
  <c r="I246" i="1"/>
  <c r="I251" i="1"/>
  <c r="I247" i="1"/>
  <c r="AI201" i="1"/>
  <c r="V201" i="1"/>
  <c r="I201" i="1"/>
  <c r="I202" i="1"/>
  <c r="I200" i="1"/>
  <c r="I204" i="1"/>
  <c r="I248" i="1"/>
  <c r="I199" i="1"/>
  <c r="V200" i="1"/>
  <c r="V204" i="1"/>
  <c r="V248" i="1"/>
  <c r="V202" i="1"/>
  <c r="V199" i="1"/>
  <c r="V247" i="1"/>
  <c r="AI248" i="1"/>
  <c r="AI199" i="1"/>
  <c r="AI203" i="1"/>
  <c r="AI245" i="1"/>
  <c r="AI249" i="1"/>
  <c r="AI200" i="1"/>
  <c r="AI205" i="1"/>
  <c r="AI246" i="1"/>
  <c r="C238" i="1" l="1"/>
  <c r="D238" i="1"/>
  <c r="E238" i="1"/>
  <c r="F238" i="1"/>
  <c r="G238" i="1"/>
  <c r="N238" i="1" s="1"/>
  <c r="H238" i="1"/>
  <c r="AH230" i="1"/>
  <c r="AG230" i="1"/>
  <c r="AN230" i="1" s="1"/>
  <c r="AF230" i="1"/>
  <c r="AE230" i="1"/>
  <c r="AD230" i="1"/>
  <c r="AC230" i="1"/>
  <c r="U230" i="1"/>
  <c r="T230" i="1"/>
  <c r="AA230" i="1" s="1"/>
  <c r="S230" i="1"/>
  <c r="R230" i="1"/>
  <c r="Q230" i="1"/>
  <c r="P230" i="1"/>
  <c r="AH238" i="1"/>
  <c r="AG238" i="1"/>
  <c r="AN238" i="1" s="1"/>
  <c r="AF238" i="1"/>
  <c r="AE238" i="1"/>
  <c r="AD238" i="1"/>
  <c r="AC238" i="1"/>
  <c r="Q238" i="1"/>
  <c r="R238" i="1"/>
  <c r="S238" i="1"/>
  <c r="T238" i="1"/>
  <c r="AA238" i="1" s="1"/>
  <c r="U238" i="1"/>
  <c r="P238" i="1"/>
  <c r="V252" i="1" l="1"/>
  <c r="I252" i="1"/>
  <c r="AI252" i="1"/>
  <c r="H290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30" i="1"/>
  <c r="H220" i="1"/>
  <c r="H213" i="1"/>
  <c r="H212" i="1"/>
  <c r="H211" i="1"/>
  <c r="H210" i="1"/>
  <c r="H209" i="1"/>
  <c r="H208" i="1"/>
  <c r="H207" i="1"/>
  <c r="H192" i="1"/>
  <c r="H191" i="1"/>
  <c r="H178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4" i="1"/>
  <c r="U290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20" i="1"/>
  <c r="U213" i="1"/>
  <c r="U212" i="1"/>
  <c r="U211" i="1"/>
  <c r="U210" i="1"/>
  <c r="U209" i="1"/>
  <c r="U208" i="1"/>
  <c r="U207" i="1"/>
  <c r="U192" i="1"/>
  <c r="U191" i="1"/>
  <c r="U178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4" i="1"/>
  <c r="AH290" i="1"/>
  <c r="AH258" i="1"/>
  <c r="AH256" i="1"/>
  <c r="AH255" i="1"/>
  <c r="AH254" i="1"/>
  <c r="AH253" i="1"/>
  <c r="AH252" i="1"/>
  <c r="AH251" i="1"/>
  <c r="AH249" i="1"/>
  <c r="AH248" i="1"/>
  <c r="AH247" i="1"/>
  <c r="AH246" i="1"/>
  <c r="AH245" i="1"/>
  <c r="AH220" i="1"/>
  <c r="AH213" i="1"/>
  <c r="AH212" i="1"/>
  <c r="AH210" i="1"/>
  <c r="AH209" i="1"/>
  <c r="AH208" i="1"/>
  <c r="AH207" i="1"/>
  <c r="AH192" i="1"/>
  <c r="AH191" i="1"/>
  <c r="AH178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4" i="1"/>
  <c r="AI206" i="1" l="1"/>
  <c r="H205" i="1"/>
  <c r="I206" i="1"/>
  <c r="U203" i="1"/>
  <c r="V206" i="1"/>
  <c r="AH205" i="1"/>
  <c r="AH199" i="1"/>
  <c r="AH200" i="1"/>
  <c r="AH203" i="1"/>
  <c r="U204" i="1"/>
  <c r="U205" i="1"/>
  <c r="U200" i="1"/>
  <c r="U201" i="1"/>
  <c r="H200" i="1"/>
  <c r="H204" i="1"/>
  <c r="H202" i="1"/>
  <c r="H199" i="1"/>
  <c r="H203" i="1"/>
  <c r="H201" i="1"/>
  <c r="U202" i="1"/>
  <c r="U199" i="1"/>
  <c r="AH202" i="1"/>
  <c r="AH201" i="1"/>
  <c r="G290" i="1"/>
  <c r="N290" i="1" s="1"/>
  <c r="G258" i="1"/>
  <c r="G257" i="1"/>
  <c r="G256" i="1"/>
  <c r="G255" i="1"/>
  <c r="G254" i="1"/>
  <c r="G253" i="1"/>
  <c r="G252" i="1"/>
  <c r="G251" i="1"/>
  <c r="N251" i="1" s="1"/>
  <c r="G250" i="1"/>
  <c r="N250" i="1" s="1"/>
  <c r="G249" i="1"/>
  <c r="N249" i="1" s="1"/>
  <c r="G248" i="1"/>
  <c r="N248" i="1" s="1"/>
  <c r="G247" i="1"/>
  <c r="N247" i="1" s="1"/>
  <c r="G246" i="1"/>
  <c r="N246" i="1" s="1"/>
  <c r="G245" i="1"/>
  <c r="G230" i="1"/>
  <c r="N230" i="1" s="1"/>
  <c r="G220" i="1"/>
  <c r="N220" i="1" s="1"/>
  <c r="G213" i="1"/>
  <c r="N213" i="1" s="1"/>
  <c r="G212" i="1"/>
  <c r="G211" i="1"/>
  <c r="G210" i="1"/>
  <c r="G209" i="1"/>
  <c r="G208" i="1"/>
  <c r="G207" i="1"/>
  <c r="G192" i="1"/>
  <c r="G191" i="1"/>
  <c r="N191" i="1" s="1"/>
  <c r="G178" i="1"/>
  <c r="N178" i="1" s="1"/>
  <c r="G173" i="1"/>
  <c r="N173" i="1" s="1"/>
  <c r="G172" i="1"/>
  <c r="N172" i="1" s="1"/>
  <c r="G171" i="1"/>
  <c r="N171" i="1" s="1"/>
  <c r="G170" i="1"/>
  <c r="N170" i="1" s="1"/>
  <c r="G169" i="1"/>
  <c r="N169" i="1" s="1"/>
  <c r="G168" i="1"/>
  <c r="N168" i="1" s="1"/>
  <c r="G167" i="1"/>
  <c r="N167" i="1" s="1"/>
  <c r="G166" i="1"/>
  <c r="N166" i="1" s="1"/>
  <c r="G165" i="1"/>
  <c r="N165" i="1" s="1"/>
  <c r="G164" i="1"/>
  <c r="N164" i="1" s="1"/>
  <c r="G163" i="1"/>
  <c r="N163" i="1" s="1"/>
  <c r="G162" i="1"/>
  <c r="G161" i="1"/>
  <c r="G160" i="1"/>
  <c r="G159" i="1"/>
  <c r="G158" i="1"/>
  <c r="G157" i="1"/>
  <c r="G156" i="1"/>
  <c r="G155" i="1"/>
  <c r="G154" i="1"/>
  <c r="G153" i="1"/>
  <c r="G152" i="1"/>
  <c r="G151" i="1"/>
  <c r="N151" i="1" s="1"/>
  <c r="G150" i="1"/>
  <c r="N150" i="1" s="1"/>
  <c r="G149" i="1"/>
  <c r="N149" i="1" s="1"/>
  <c r="G148" i="1"/>
  <c r="N148" i="1" s="1"/>
  <c r="G147" i="1"/>
  <c r="N147" i="1" s="1"/>
  <c r="G146" i="1"/>
  <c r="N146" i="1" s="1"/>
  <c r="G145" i="1"/>
  <c r="N145" i="1" s="1"/>
  <c r="G144" i="1"/>
  <c r="N144" i="1" s="1"/>
  <c r="G143" i="1"/>
  <c r="N143" i="1" s="1"/>
  <c r="G142" i="1"/>
  <c r="N142" i="1" s="1"/>
  <c r="G141" i="1"/>
  <c r="G92" i="1"/>
  <c r="G91" i="1"/>
  <c r="G90" i="1"/>
  <c r="G89" i="1"/>
  <c r="G88" i="1"/>
  <c r="G87" i="1"/>
  <c r="G86" i="1"/>
  <c r="G85" i="1"/>
  <c r="G84" i="1"/>
  <c r="G83" i="1"/>
  <c r="G82" i="1"/>
  <c r="G81" i="1"/>
  <c r="N81" i="1" s="1"/>
  <c r="G80" i="1"/>
  <c r="N80" i="1" s="1"/>
  <c r="G79" i="1"/>
  <c r="N79" i="1" s="1"/>
  <c r="G78" i="1"/>
  <c r="N78" i="1" s="1"/>
  <c r="G77" i="1"/>
  <c r="N77" i="1" s="1"/>
  <c r="G76" i="1"/>
  <c r="N76" i="1" s="1"/>
  <c r="G75" i="1"/>
  <c r="N75" i="1" s="1"/>
  <c r="G74" i="1"/>
  <c r="N74" i="1" s="1"/>
  <c r="G73" i="1"/>
  <c r="N73" i="1" s="1"/>
  <c r="G72" i="1"/>
  <c r="N72" i="1" s="1"/>
  <c r="G71" i="1"/>
  <c r="G4" i="1"/>
  <c r="T290" i="1"/>
  <c r="AA290" i="1" s="1"/>
  <c r="T258" i="1"/>
  <c r="T257" i="1"/>
  <c r="T256" i="1"/>
  <c r="T255" i="1"/>
  <c r="T254" i="1"/>
  <c r="T253" i="1"/>
  <c r="T252" i="1"/>
  <c r="T251" i="1"/>
  <c r="AA251" i="1" s="1"/>
  <c r="T250" i="1"/>
  <c r="AA250" i="1" s="1"/>
  <c r="T249" i="1"/>
  <c r="AA249" i="1" s="1"/>
  <c r="T248" i="1"/>
  <c r="AA248" i="1" s="1"/>
  <c r="T247" i="1"/>
  <c r="AA247" i="1" s="1"/>
  <c r="T246" i="1"/>
  <c r="AA246" i="1" s="1"/>
  <c r="T245" i="1"/>
  <c r="T220" i="1"/>
  <c r="AA220" i="1" s="1"/>
  <c r="T213" i="1"/>
  <c r="AA213" i="1" s="1"/>
  <c r="T212" i="1"/>
  <c r="T211" i="1"/>
  <c r="T210" i="1"/>
  <c r="T209" i="1"/>
  <c r="T208" i="1"/>
  <c r="T207" i="1"/>
  <c r="T192" i="1"/>
  <c r="T191" i="1"/>
  <c r="AA191" i="1" s="1"/>
  <c r="T178" i="1"/>
  <c r="AA178" i="1" s="1"/>
  <c r="T173" i="1"/>
  <c r="AA173" i="1" s="1"/>
  <c r="T172" i="1"/>
  <c r="AA172" i="1" s="1"/>
  <c r="T171" i="1"/>
  <c r="AA171" i="1" s="1"/>
  <c r="T170" i="1"/>
  <c r="AA170" i="1" s="1"/>
  <c r="T169" i="1"/>
  <c r="AA169" i="1" s="1"/>
  <c r="T168" i="1"/>
  <c r="AA168" i="1" s="1"/>
  <c r="T167" i="1"/>
  <c r="AA167" i="1" s="1"/>
  <c r="T166" i="1"/>
  <c r="AA166" i="1" s="1"/>
  <c r="T165" i="1"/>
  <c r="AA165" i="1" s="1"/>
  <c r="T164" i="1"/>
  <c r="AA164" i="1" s="1"/>
  <c r="T163" i="1"/>
  <c r="AA163" i="1" s="1"/>
  <c r="T162" i="1"/>
  <c r="T161" i="1"/>
  <c r="T160" i="1"/>
  <c r="T159" i="1"/>
  <c r="T158" i="1"/>
  <c r="T157" i="1"/>
  <c r="T156" i="1"/>
  <c r="T155" i="1"/>
  <c r="T154" i="1"/>
  <c r="T153" i="1"/>
  <c r="T152" i="1"/>
  <c r="T151" i="1"/>
  <c r="AA151" i="1" s="1"/>
  <c r="T150" i="1"/>
  <c r="AA150" i="1" s="1"/>
  <c r="T149" i="1"/>
  <c r="AA149" i="1" s="1"/>
  <c r="T148" i="1"/>
  <c r="AA148" i="1" s="1"/>
  <c r="T147" i="1"/>
  <c r="AA147" i="1" s="1"/>
  <c r="T146" i="1"/>
  <c r="AA146" i="1" s="1"/>
  <c r="T145" i="1"/>
  <c r="AA145" i="1" s="1"/>
  <c r="T144" i="1"/>
  <c r="AA144" i="1" s="1"/>
  <c r="T143" i="1"/>
  <c r="AA143" i="1" s="1"/>
  <c r="T142" i="1"/>
  <c r="AA142" i="1" s="1"/>
  <c r="T141" i="1"/>
  <c r="T92" i="1"/>
  <c r="T91" i="1"/>
  <c r="T90" i="1"/>
  <c r="T89" i="1"/>
  <c r="T88" i="1"/>
  <c r="T87" i="1"/>
  <c r="T86" i="1"/>
  <c r="T85" i="1"/>
  <c r="T84" i="1"/>
  <c r="T83" i="1"/>
  <c r="T82" i="1"/>
  <c r="T81" i="1"/>
  <c r="AA81" i="1" s="1"/>
  <c r="T80" i="1"/>
  <c r="AA80" i="1" s="1"/>
  <c r="T79" i="1"/>
  <c r="AA79" i="1" s="1"/>
  <c r="T78" i="1"/>
  <c r="AA78" i="1" s="1"/>
  <c r="T77" i="1"/>
  <c r="AA77" i="1" s="1"/>
  <c r="T76" i="1"/>
  <c r="AA76" i="1" s="1"/>
  <c r="T75" i="1"/>
  <c r="AA75" i="1" s="1"/>
  <c r="T74" i="1"/>
  <c r="AA74" i="1" s="1"/>
  <c r="T73" i="1"/>
  <c r="AA73" i="1" s="1"/>
  <c r="T72" i="1"/>
  <c r="AA72" i="1" s="1"/>
  <c r="T71" i="1"/>
  <c r="T4" i="1"/>
  <c r="AG290" i="1"/>
  <c r="AN290" i="1" s="1"/>
  <c r="AG258" i="1"/>
  <c r="AG256" i="1"/>
  <c r="AG255" i="1"/>
  <c r="AG254" i="1"/>
  <c r="AG253" i="1"/>
  <c r="AG252" i="1"/>
  <c r="AG251" i="1"/>
  <c r="AN251" i="1" s="1"/>
  <c r="AG249" i="1"/>
  <c r="AN249" i="1" s="1"/>
  <c r="AG248" i="1"/>
  <c r="AN248" i="1" s="1"/>
  <c r="AG247" i="1"/>
  <c r="AN247" i="1" s="1"/>
  <c r="AG246" i="1"/>
  <c r="AN246" i="1" s="1"/>
  <c r="AG245" i="1"/>
  <c r="AG220" i="1"/>
  <c r="AN220" i="1" s="1"/>
  <c r="AG213" i="1"/>
  <c r="AN213" i="1" s="1"/>
  <c r="AG212" i="1"/>
  <c r="AG210" i="1"/>
  <c r="AG209" i="1"/>
  <c r="AG208" i="1"/>
  <c r="AG207" i="1"/>
  <c r="AG192" i="1"/>
  <c r="AG191" i="1"/>
  <c r="AN191" i="1" s="1"/>
  <c r="AG178" i="1"/>
  <c r="AN178" i="1" s="1"/>
  <c r="AG173" i="1"/>
  <c r="AN173" i="1" s="1"/>
  <c r="AG172" i="1"/>
  <c r="AN172" i="1" s="1"/>
  <c r="AG171" i="1"/>
  <c r="AN171" i="1" s="1"/>
  <c r="AG170" i="1"/>
  <c r="AN170" i="1" s="1"/>
  <c r="AG169" i="1"/>
  <c r="AN169" i="1" s="1"/>
  <c r="AG168" i="1"/>
  <c r="AN168" i="1" s="1"/>
  <c r="AG167" i="1"/>
  <c r="AN167" i="1" s="1"/>
  <c r="AG166" i="1"/>
  <c r="AN166" i="1" s="1"/>
  <c r="AG165" i="1"/>
  <c r="AN165" i="1" s="1"/>
  <c r="AG164" i="1"/>
  <c r="AN164" i="1" s="1"/>
  <c r="AG163" i="1"/>
  <c r="AN163" i="1" s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N151" i="1" s="1"/>
  <c r="AG150" i="1"/>
  <c r="AN150" i="1" s="1"/>
  <c r="AG149" i="1"/>
  <c r="AN149" i="1" s="1"/>
  <c r="AG148" i="1"/>
  <c r="AN148" i="1" s="1"/>
  <c r="AG147" i="1"/>
  <c r="AN147" i="1" s="1"/>
  <c r="AG146" i="1"/>
  <c r="AN146" i="1" s="1"/>
  <c r="AG145" i="1"/>
  <c r="AN145" i="1" s="1"/>
  <c r="AG144" i="1"/>
  <c r="AN144" i="1" s="1"/>
  <c r="AG143" i="1"/>
  <c r="AN143" i="1" s="1"/>
  <c r="AG142" i="1"/>
  <c r="AN142" i="1" s="1"/>
  <c r="AG141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N81" i="1" s="1"/>
  <c r="AG80" i="1"/>
  <c r="AN80" i="1" s="1"/>
  <c r="AG79" i="1"/>
  <c r="AN79" i="1" s="1"/>
  <c r="AG78" i="1"/>
  <c r="AN78" i="1" s="1"/>
  <c r="AG77" i="1"/>
  <c r="AN77" i="1" s="1"/>
  <c r="AG76" i="1"/>
  <c r="AN76" i="1" s="1"/>
  <c r="AG75" i="1"/>
  <c r="AN75" i="1" s="1"/>
  <c r="AG74" i="1"/>
  <c r="AN74" i="1" s="1"/>
  <c r="AG73" i="1"/>
  <c r="AN73" i="1" s="1"/>
  <c r="AG72" i="1"/>
  <c r="AN72" i="1" s="1"/>
  <c r="AG71" i="1"/>
  <c r="AG4" i="1"/>
  <c r="AG205" i="1" l="1"/>
  <c r="AN205" i="1" s="1"/>
  <c r="AN192" i="1"/>
  <c r="T204" i="1"/>
  <c r="AA204" i="1" s="1"/>
  <c r="AA192" i="1"/>
  <c r="G204" i="1"/>
  <c r="N204" i="1" s="1"/>
  <c r="N192" i="1"/>
  <c r="T205" i="1"/>
  <c r="AA205" i="1" s="1"/>
  <c r="AH206" i="1"/>
  <c r="H206" i="1"/>
  <c r="U206" i="1"/>
  <c r="AG201" i="1"/>
  <c r="AN201" i="1" s="1"/>
  <c r="AG199" i="1"/>
  <c r="AG203" i="1"/>
  <c r="AN203" i="1" s="1"/>
  <c r="T201" i="1"/>
  <c r="AA201" i="1" s="1"/>
  <c r="G201" i="1"/>
  <c r="N201" i="1" s="1"/>
  <c r="G205" i="1"/>
  <c r="N205" i="1" s="1"/>
  <c r="G199" i="1"/>
  <c r="G203" i="1"/>
  <c r="N203" i="1" s="1"/>
  <c r="G202" i="1"/>
  <c r="N202" i="1" s="1"/>
  <c r="G200" i="1"/>
  <c r="N200" i="1" s="1"/>
  <c r="T202" i="1"/>
  <c r="AA202" i="1" s="1"/>
  <c r="T199" i="1"/>
  <c r="T203" i="1"/>
  <c r="AA203" i="1" s="1"/>
  <c r="T200" i="1"/>
  <c r="AA200" i="1" s="1"/>
  <c r="AG202" i="1"/>
  <c r="AN202" i="1" s="1"/>
  <c r="AG200" i="1"/>
  <c r="AN200" i="1" s="1"/>
  <c r="D4" i="1"/>
  <c r="E4" i="1"/>
  <c r="F4" i="1"/>
  <c r="F290" i="1" l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30" i="1"/>
  <c r="F220" i="1"/>
  <c r="F213" i="1"/>
  <c r="F212" i="1"/>
  <c r="F211" i="1"/>
  <c r="F210" i="1"/>
  <c r="F209" i="1"/>
  <c r="F208" i="1"/>
  <c r="F207" i="1"/>
  <c r="F192" i="1"/>
  <c r="F191" i="1"/>
  <c r="F178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S290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20" i="1"/>
  <c r="S213" i="1"/>
  <c r="S212" i="1"/>
  <c r="S211" i="1"/>
  <c r="S210" i="1"/>
  <c r="S209" i="1"/>
  <c r="S208" i="1"/>
  <c r="S207" i="1"/>
  <c r="S192" i="1"/>
  <c r="S191" i="1"/>
  <c r="S178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4" i="1"/>
  <c r="AF290" i="1"/>
  <c r="AF258" i="1"/>
  <c r="AF256" i="1"/>
  <c r="AF255" i="1"/>
  <c r="AF254" i="1"/>
  <c r="AF253" i="1"/>
  <c r="AF252" i="1"/>
  <c r="AF251" i="1"/>
  <c r="AF249" i="1"/>
  <c r="AF248" i="1"/>
  <c r="AF247" i="1"/>
  <c r="AF246" i="1"/>
  <c r="AF245" i="1"/>
  <c r="AF220" i="1"/>
  <c r="AF213" i="1"/>
  <c r="AF212" i="1"/>
  <c r="AF210" i="1"/>
  <c r="AF209" i="1"/>
  <c r="AF208" i="1"/>
  <c r="AF207" i="1"/>
  <c r="AF192" i="1"/>
  <c r="AF191" i="1"/>
  <c r="AF178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4" i="1"/>
  <c r="AF202" i="1" l="1"/>
  <c r="AG206" i="1"/>
  <c r="AF200" i="1"/>
  <c r="G206" i="1"/>
  <c r="S205" i="1"/>
  <c r="T206" i="1"/>
  <c r="AF199" i="1"/>
  <c r="AF205" i="1"/>
  <c r="AF201" i="1"/>
  <c r="AF203" i="1"/>
  <c r="S200" i="1"/>
  <c r="S204" i="1"/>
  <c r="F199" i="1"/>
  <c r="F203" i="1"/>
  <c r="F200" i="1"/>
  <c r="F204" i="1"/>
  <c r="F201" i="1"/>
  <c r="F205" i="1"/>
  <c r="F202" i="1"/>
  <c r="S202" i="1"/>
  <c r="S199" i="1"/>
  <c r="S203" i="1"/>
  <c r="S201" i="1"/>
  <c r="E290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30" i="1"/>
  <c r="E220" i="1"/>
  <c r="E213" i="1"/>
  <c r="E212" i="1"/>
  <c r="E211" i="1"/>
  <c r="E210" i="1"/>
  <c r="E209" i="1"/>
  <c r="E208" i="1"/>
  <c r="E207" i="1"/>
  <c r="E192" i="1"/>
  <c r="E191" i="1"/>
  <c r="E178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R290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20" i="1"/>
  <c r="R213" i="1"/>
  <c r="R212" i="1"/>
  <c r="R211" i="1"/>
  <c r="R210" i="1"/>
  <c r="R209" i="1"/>
  <c r="R208" i="1"/>
  <c r="R207" i="1"/>
  <c r="R192" i="1"/>
  <c r="R191" i="1"/>
  <c r="R178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4" i="1"/>
  <c r="AE290" i="1"/>
  <c r="AE258" i="1"/>
  <c r="AE256" i="1"/>
  <c r="AE255" i="1"/>
  <c r="AE254" i="1"/>
  <c r="AE253" i="1"/>
  <c r="AE252" i="1"/>
  <c r="AE251" i="1"/>
  <c r="AE249" i="1"/>
  <c r="AE248" i="1"/>
  <c r="AE247" i="1"/>
  <c r="AE246" i="1"/>
  <c r="AE245" i="1"/>
  <c r="AE220" i="1"/>
  <c r="AE213" i="1"/>
  <c r="AE212" i="1"/>
  <c r="AE210" i="1"/>
  <c r="AE209" i="1"/>
  <c r="AE208" i="1"/>
  <c r="AE207" i="1"/>
  <c r="AE192" i="1"/>
  <c r="AE191" i="1"/>
  <c r="AE178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4" i="1"/>
  <c r="E203" i="1" l="1"/>
  <c r="R204" i="1"/>
  <c r="AF206" i="1"/>
  <c r="F206" i="1"/>
  <c r="S206" i="1"/>
  <c r="AE203" i="1"/>
  <c r="AE205" i="1"/>
  <c r="AE199" i="1"/>
  <c r="AE200" i="1"/>
  <c r="R201" i="1"/>
  <c r="R205" i="1"/>
  <c r="E200" i="1"/>
  <c r="E201" i="1"/>
  <c r="E204" i="1"/>
  <c r="E205" i="1"/>
  <c r="E202" i="1"/>
  <c r="E199" i="1"/>
  <c r="R202" i="1"/>
  <c r="R199" i="1"/>
  <c r="R203" i="1"/>
  <c r="R200" i="1"/>
  <c r="AE202" i="1"/>
  <c r="AE201" i="1"/>
  <c r="D290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30" i="1"/>
  <c r="D220" i="1"/>
  <c r="D213" i="1"/>
  <c r="D212" i="1"/>
  <c r="D211" i="1"/>
  <c r="D210" i="1"/>
  <c r="D209" i="1"/>
  <c r="D208" i="1"/>
  <c r="D207" i="1"/>
  <c r="D192" i="1"/>
  <c r="D191" i="1"/>
  <c r="D178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Q290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20" i="1"/>
  <c r="Q213" i="1"/>
  <c r="Q212" i="1"/>
  <c r="Q211" i="1"/>
  <c r="Q210" i="1"/>
  <c r="Q209" i="1"/>
  <c r="Q208" i="1"/>
  <c r="Q207" i="1"/>
  <c r="Q192" i="1"/>
  <c r="Q191" i="1"/>
  <c r="Q178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4" i="1"/>
  <c r="AD290" i="1"/>
  <c r="AD258" i="1"/>
  <c r="AD256" i="1"/>
  <c r="AD255" i="1"/>
  <c r="AD254" i="1"/>
  <c r="AD253" i="1"/>
  <c r="AD252" i="1"/>
  <c r="AD251" i="1"/>
  <c r="AD249" i="1"/>
  <c r="AD248" i="1"/>
  <c r="AD247" i="1"/>
  <c r="AD246" i="1"/>
  <c r="AD245" i="1"/>
  <c r="AD220" i="1"/>
  <c r="AD213" i="1"/>
  <c r="AD212" i="1"/>
  <c r="AD210" i="1"/>
  <c r="AD209" i="1"/>
  <c r="AD208" i="1"/>
  <c r="AD207" i="1"/>
  <c r="AD192" i="1"/>
  <c r="AD191" i="1"/>
  <c r="AD178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4" i="1"/>
  <c r="D204" i="1" l="1"/>
  <c r="Q204" i="1"/>
  <c r="AD203" i="1"/>
  <c r="AE206" i="1"/>
  <c r="Q205" i="1"/>
  <c r="E206" i="1"/>
  <c r="R206" i="1"/>
  <c r="AD205" i="1"/>
  <c r="AD200" i="1"/>
  <c r="AD201" i="1"/>
  <c r="Q201" i="1"/>
  <c r="D201" i="1"/>
  <c r="D205" i="1"/>
  <c r="D202" i="1"/>
  <c r="D199" i="1"/>
  <c r="D203" i="1"/>
  <c r="D200" i="1"/>
  <c r="Q202" i="1"/>
  <c r="Q199" i="1"/>
  <c r="Q203" i="1"/>
  <c r="Q200" i="1"/>
  <c r="AD202" i="1"/>
  <c r="AD199" i="1"/>
  <c r="C290" i="1"/>
  <c r="C251" i="1"/>
  <c r="C250" i="1"/>
  <c r="C249" i="1"/>
  <c r="C247" i="1"/>
  <c r="C246" i="1"/>
  <c r="C245" i="1"/>
  <c r="C248" i="1"/>
  <c r="C230" i="1"/>
  <c r="C220" i="1"/>
  <c r="C213" i="1"/>
  <c r="C192" i="1"/>
  <c r="C191" i="1"/>
  <c r="C178" i="1"/>
  <c r="C172" i="1"/>
  <c r="C171" i="1"/>
  <c r="C169" i="1"/>
  <c r="C168" i="1"/>
  <c r="C167" i="1"/>
  <c r="C166" i="1"/>
  <c r="C165" i="1"/>
  <c r="C164" i="1"/>
  <c r="C163" i="1"/>
  <c r="C150" i="1"/>
  <c r="C149" i="1"/>
  <c r="C147" i="1"/>
  <c r="C146" i="1"/>
  <c r="C145" i="1"/>
  <c r="C144" i="1"/>
  <c r="C143" i="1"/>
  <c r="C142" i="1"/>
  <c r="C141" i="1"/>
  <c r="C148" i="1"/>
  <c r="C81" i="1"/>
  <c r="C80" i="1"/>
  <c r="C79" i="1"/>
  <c r="C77" i="1"/>
  <c r="C76" i="1"/>
  <c r="C75" i="1"/>
  <c r="C74" i="1"/>
  <c r="C73" i="1"/>
  <c r="C72" i="1"/>
  <c r="C71" i="1"/>
  <c r="C78" i="1"/>
  <c r="P290" i="1"/>
  <c r="P251" i="1"/>
  <c r="P250" i="1"/>
  <c r="P249" i="1"/>
  <c r="P248" i="1"/>
  <c r="P247" i="1"/>
  <c r="P246" i="1"/>
  <c r="P245" i="1"/>
  <c r="P220" i="1"/>
  <c r="P213" i="1"/>
  <c r="P192" i="1"/>
  <c r="P191" i="1"/>
  <c r="P178" i="1"/>
  <c r="P172" i="1"/>
  <c r="P171" i="1"/>
  <c r="P169" i="1"/>
  <c r="P168" i="1"/>
  <c r="P167" i="1"/>
  <c r="P166" i="1"/>
  <c r="P165" i="1"/>
  <c r="P164" i="1"/>
  <c r="P163" i="1"/>
  <c r="P150" i="1"/>
  <c r="P149" i="1"/>
  <c r="P147" i="1"/>
  <c r="P146" i="1"/>
  <c r="P145" i="1"/>
  <c r="P144" i="1"/>
  <c r="P143" i="1"/>
  <c r="P142" i="1"/>
  <c r="P141" i="1"/>
  <c r="P151" i="1"/>
  <c r="P80" i="1"/>
  <c r="P79" i="1"/>
  <c r="P77" i="1"/>
  <c r="P76" i="1"/>
  <c r="P75" i="1"/>
  <c r="P74" i="1"/>
  <c r="P73" i="1"/>
  <c r="P72" i="1"/>
  <c r="P71" i="1"/>
  <c r="P81" i="1"/>
  <c r="P173" i="1"/>
  <c r="AC290" i="1"/>
  <c r="AC251" i="1"/>
  <c r="AC249" i="1"/>
  <c r="AC248" i="1"/>
  <c r="AC247" i="1"/>
  <c r="AC246" i="1"/>
  <c r="AC245" i="1"/>
  <c r="AC220" i="1"/>
  <c r="AC213" i="1"/>
  <c r="AC192" i="1"/>
  <c r="AC203" i="1" s="1"/>
  <c r="AC191" i="1"/>
  <c r="AC178" i="1"/>
  <c r="AC172" i="1"/>
  <c r="AC171" i="1"/>
  <c r="AC169" i="1"/>
  <c r="AC168" i="1"/>
  <c r="AC167" i="1"/>
  <c r="AC166" i="1"/>
  <c r="AC165" i="1"/>
  <c r="AC164" i="1"/>
  <c r="AC163" i="1"/>
  <c r="AC150" i="1"/>
  <c r="AC149" i="1"/>
  <c r="AC147" i="1"/>
  <c r="AC146" i="1"/>
  <c r="AC145" i="1"/>
  <c r="AC144" i="1"/>
  <c r="AC143" i="1"/>
  <c r="AC142" i="1"/>
  <c r="AC141" i="1"/>
  <c r="AC80" i="1"/>
  <c r="AC79" i="1"/>
  <c r="AC77" i="1"/>
  <c r="AC76" i="1"/>
  <c r="AC75" i="1"/>
  <c r="AC74" i="1"/>
  <c r="AC73" i="1"/>
  <c r="AC72" i="1"/>
  <c r="AC71" i="1"/>
  <c r="AC170" i="1"/>
  <c r="AC201" i="1" l="1"/>
  <c r="AD206" i="1"/>
  <c r="AC200" i="1"/>
  <c r="P205" i="1"/>
  <c r="P200" i="1"/>
  <c r="Q206" i="1"/>
  <c r="D206" i="1"/>
  <c r="AC199" i="1"/>
  <c r="AC205" i="1"/>
  <c r="AC151" i="1"/>
  <c r="AC81" i="1"/>
  <c r="AC173" i="1"/>
  <c r="P199" i="1"/>
  <c r="P204" i="1"/>
  <c r="P203" i="1"/>
  <c r="P170" i="1"/>
  <c r="P78" i="1"/>
  <c r="C205" i="1"/>
  <c r="C200" i="1"/>
  <c r="C203" i="1"/>
  <c r="C199" i="1"/>
  <c r="C204" i="1"/>
  <c r="C201" i="1"/>
  <c r="C173" i="1"/>
  <c r="C151" i="1"/>
  <c r="C170" i="1"/>
  <c r="C202" i="1"/>
  <c r="P148" i="1"/>
  <c r="P202" i="1"/>
  <c r="P201" i="1"/>
  <c r="AC78" i="1"/>
  <c r="AC148" i="1"/>
  <c r="AC202" i="1"/>
</calcChain>
</file>

<file path=xl/comments1.xml><?xml version="1.0" encoding="utf-8"?>
<comments xmlns="http://schemas.openxmlformats.org/spreadsheetml/2006/main">
  <authors>
    <author>Андрей</author>
    <author>Антонова Екатерина Ильинична</author>
    <author>Ефимов</author>
  </authors>
  <commentList>
    <comment ref="A104" authorId="0" shapeId="0">
      <text>
        <r>
          <rPr>
            <sz val="9"/>
            <color indexed="81"/>
            <rFont val="Tahoma"/>
            <family val="2"/>
            <charset val="204"/>
          </rPr>
          <t xml:space="preserve">Активы рассчитаны по Указанию БР 4383-У:
по МФК - п. 3.11 + 3.22
по МКК - п. 3.6 + 3.7 
</t>
        </r>
      </text>
    </comment>
    <comment ref="A105" authorId="1" shapeId="0">
      <text>
        <r>
          <rPr>
            <sz val="9"/>
            <color indexed="81"/>
            <rFont val="Tahoma"/>
            <family val="2"/>
            <charset val="204"/>
          </rPr>
          <t>Капитал рассчитан по Указанию БР 4383-У:
по МФК - п. 3.11
по МКК - п.3.2</t>
        </r>
      </text>
    </comment>
    <comment ref="A235" authorId="1" shapeId="0">
      <text>
        <r>
          <rPr>
            <sz val="9"/>
            <color indexed="81"/>
            <rFont val="Tahoma"/>
            <family val="2"/>
            <charset val="204"/>
          </rPr>
          <t xml:space="preserve">Данные указаны только по МФК, поскольку МКК в соответствии с законодательсвом не привлекает денежные средства от не учредителей 
</t>
        </r>
      </text>
    </comment>
    <comment ref="A237" authorId="1" shapeId="0">
      <text>
        <r>
          <rPr>
            <sz val="9"/>
            <color indexed="81"/>
            <rFont val="Tahoma"/>
            <family val="2"/>
            <charset val="204"/>
          </rPr>
          <t>Данные указаны только по МФК, поскольку МКК в соответствии с законодательсвом не привлекает денежные средства от не учредителей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43" authorId="1" shapeId="0">
      <text>
        <r>
          <rPr>
            <sz val="9"/>
            <color indexed="81"/>
            <rFont val="Tahoma"/>
            <family val="2"/>
            <charset val="204"/>
          </rPr>
          <t xml:space="preserve">Данные указаны только по МФК, поскольку МКК в соответствии с законодательсвом не привлекает денежные средства от не учредителей 
</t>
        </r>
      </text>
    </comment>
    <comment ref="A250" authorId="1" shapeId="0">
      <text>
        <r>
          <rPr>
            <sz val="9"/>
            <color indexed="81"/>
            <rFont val="Tahoma"/>
            <family val="2"/>
            <charset val="204"/>
          </rPr>
          <t xml:space="preserve">Данные указаны только по МФК, поскольку МКК в соответствии с законодательсвом не привлекает денежные средства от не учредителей 
</t>
        </r>
      </text>
    </comment>
    <comment ref="A257" authorId="1" shapeId="0">
      <text>
        <r>
          <rPr>
            <sz val="9"/>
            <color indexed="81"/>
            <rFont val="Tahoma"/>
            <family val="2"/>
            <charset val="204"/>
          </rPr>
          <t xml:space="preserve">Данные указаны только по МФК, поскольку МКК в соответствии с законодательсвом не привлекает денежные средства от не учредителей 
</t>
        </r>
      </text>
    </comment>
    <comment ref="A292" authorId="1" shapeId="0">
      <text>
        <r>
          <rPr>
            <sz val="9"/>
            <color indexed="81"/>
            <rFont val="Tahoma"/>
            <family val="2"/>
            <charset val="204"/>
          </rPr>
          <t>При расчете NPL 90+ в числителе указывается сумма NPL 90+, а в знаменателе отражаются данные 4 Раздела. Учитываются только те МФО, у которых расхождение 4 и 2 раздела составляет не более 10%</t>
        </r>
      </text>
    </comment>
    <comment ref="A293" authorId="1" shapeId="0">
      <text>
        <r>
          <rPr>
            <sz val="9"/>
            <color indexed="81"/>
            <rFont val="Tahoma"/>
            <family val="2"/>
            <charset val="204"/>
          </rPr>
          <t>Расчет Оборачиваемости до 1квартала 2019 года включительно осуществлялся как отношение поступивших в погашение денежных средств и иного имущества за прошедший год к среднегодовому портфелю.
Например, для 1 квартала Оборачиваемость равна (2.7_31.03.2019 + 2.17_31.03.2019 + 2.7_31.12.2018 + 2.17_31.12.2018  - 2.7_31.03.2018  - 2.17_31.03.2018) / ((2.1_31.03.2019 + 2.11_31.03.2019 + 2.1_31.03.2018 + 2.11_31.03.2018)/2). 
С 2 квартала 2019 года в соответствии с предложением ДИП в знаменателе используется среднегодовой портфель по 5-ти последним отчетным кварталам</t>
        </r>
      </text>
    </comment>
    <comment ref="A294" authorId="1" shapeId="0">
      <text>
        <r>
          <rPr>
            <sz val="9"/>
            <color indexed="81"/>
            <rFont val="Tahoma"/>
            <family val="2"/>
            <charset val="204"/>
          </rPr>
          <t>Расчет осуществлен по перечню МФО, которые обязаны соблюдать норматив.</t>
        </r>
      </text>
    </comment>
    <comment ref="A295" authorId="2" shapeId="0">
      <text>
        <r>
          <rPr>
            <sz val="9"/>
            <color indexed="81"/>
            <rFont val="Tahoma"/>
            <family val="2"/>
            <charset val="204"/>
          </rPr>
          <t xml:space="preserve">Расчет ROE осуществлен как отношение прибыли за прошедший год к среднегодовому капиталу по двум периодам. </t>
        </r>
      </text>
    </comment>
    <comment ref="A296" authorId="1" shapeId="0">
      <text>
        <r>
          <rPr>
            <sz val="9"/>
            <color indexed="81"/>
            <rFont val="Tahoma"/>
            <family val="2"/>
            <charset val="204"/>
          </rPr>
          <t>Расчет ROE осуществлен как отношение прибыли за прошедший год к среднегодовому капиталу. 
Кроме того, в целях корректности определения медианы из расчета исключены МФО, по которым отсутствуют данные за все 3 периода, необходимых для расчета ROE, а также МФО, имеющих одновременно отрицательное значение среднего капитала и годовой прибыли</t>
        </r>
      </text>
    </comment>
  </commentList>
</comments>
</file>

<file path=xl/sharedStrings.xml><?xml version="1.0" encoding="utf-8"?>
<sst xmlns="http://schemas.openxmlformats.org/spreadsheetml/2006/main" count="1619" uniqueCount="224">
  <si>
    <t>Единица измерения</t>
  </si>
  <si>
    <t>X</t>
  </si>
  <si>
    <t>Изменение за год</t>
  </si>
  <si>
    <t xml:space="preserve">ед.  </t>
  </si>
  <si>
    <t>Изменение количества микрофинансовых организаций (за квартал)</t>
  </si>
  <si>
    <t>Количество жилищных накопительных кооперативов</t>
  </si>
  <si>
    <t>Изменение количества жилищных накопительных кооперативов (за квартал)</t>
  </si>
  <si>
    <t>Количество кредитных потребительских кооперативов</t>
  </si>
  <si>
    <t>Изменение количества кредитных потребительских кооперативов (за квартал)</t>
  </si>
  <si>
    <t>Количество сельскохозяйственных кредитных потребительских кооперативов</t>
  </si>
  <si>
    <t>Изменение количества сельскохозяйственных кредитных потребительских кооперативов (за квартал)</t>
  </si>
  <si>
    <t>Количество ломбардов</t>
  </si>
  <si>
    <t>Изменение количества ломбардов (за квартал)</t>
  </si>
  <si>
    <t>Концентрация  по активам (сумма задолженности по основному долгу по выданным микрозаймам на конец отчетного периода)</t>
  </si>
  <si>
    <t xml:space="preserve">     top-20</t>
  </si>
  <si>
    <t>%</t>
  </si>
  <si>
    <t xml:space="preserve">     top-100 </t>
  </si>
  <si>
    <t xml:space="preserve">      юридическим лицам</t>
  </si>
  <si>
    <t xml:space="preserve">      физическим лицам,  в том числе:</t>
  </si>
  <si>
    <t xml:space="preserve">Капитал </t>
  </si>
  <si>
    <t xml:space="preserve">      индивидуальным предпринимателям, в том числе:</t>
  </si>
  <si>
    <t>Доля микрозаймов физическим лицам в общей стоимости выданных за отчетный период микрозаймов</t>
  </si>
  <si>
    <t xml:space="preserve">      индивидуальным предпринимателям</t>
  </si>
  <si>
    <t>тыс.руб</t>
  </si>
  <si>
    <t>тыс.руб.</t>
  </si>
  <si>
    <t>Сумма денежных средств и/или стоимость иного имущества, поступившая в погашение задолженности по основному долгу по договорам микрозаймов за отчетный период, в том числе:</t>
  </si>
  <si>
    <t xml:space="preserve">         сумма денежных средств</t>
  </si>
  <si>
    <t>Соотношение выданных и погашенных микрозаймов за отчетный период</t>
  </si>
  <si>
    <t>Доля списанной задолженности по микрозаймам в общей сумме задолженности по выданным микрозаймам</t>
  </si>
  <si>
    <t xml:space="preserve">      по договорам, заключенным с кредитными организациями</t>
  </si>
  <si>
    <t xml:space="preserve">Количество лиц, предоставивших микрофинансовой организации денежные средства (за отчетный период): </t>
  </si>
  <si>
    <t>Сумма денежных средств, предоставленных микрофинансовой организации (за отчетный период), в том числе структура привлеченных денежных средств МФО:</t>
  </si>
  <si>
    <t xml:space="preserve">юридическими лицами по договорам займа и кредитным договорам, в том числе: </t>
  </si>
  <si>
    <t xml:space="preserve">     не являющимися учредителями (членами, участниками, акционерами)</t>
  </si>
  <si>
    <t>Количество МФО, привлекающих займы от сторонних физических лиц и индивидуальных предпринимателей,  не являющихся учредителями (членами, участниками, акционерами)</t>
  </si>
  <si>
    <t>Сумма денежных средств, предоставленных микрофинансовой организации (за отчетный квартал):</t>
  </si>
  <si>
    <t>Общая сумма займов, не являющихся микрозаймами, выданных микрофинансовой организацией за отчетный период</t>
  </si>
  <si>
    <t>Количество займов, не являющихся микрозаймами, выданных микрофинансовой организацией за отчетный период</t>
  </si>
  <si>
    <t>Сумма задолженности по займам, не являющимся микрозаймами, выданным микрофинансовой организацией, на конец отчетного периода</t>
  </si>
  <si>
    <t>Приобретение и уступка прав требований по договорам микрозайма, займа и кредитным договорам:</t>
  </si>
  <si>
    <t>Количество договоров микрозайма, займа и кредитных договоров, права требования по которым были приобретены микрофинансовой организацией в отчетном периоде, в том числе:</t>
  </si>
  <si>
    <t xml:space="preserve">         количество договоров микрозайма</t>
  </si>
  <si>
    <t>Вложения в приобретенные микрофинансовой организацией права требования по договорам микрозайма, займа и кредитным договорам, на конец отчетного периода, в том числе:</t>
  </si>
  <si>
    <t xml:space="preserve">         по договорам микрозайма</t>
  </si>
  <si>
    <t>Сумма денежных средств, уплаченных микрофинансовой организацией за приобретенные права требования по договорам микрозайма, займа и кредитным договорам, за отчетный период, в том числе:</t>
  </si>
  <si>
    <t xml:space="preserve">         за приобретенные права требования по договорам микрозайма</t>
  </si>
  <si>
    <t>Сумма задолженности по договорам микрозайма, займа и кредитным договорам, права требования по которым были приобретены микрофинансовой организацией, на конец отчетного периода, в том числе:</t>
  </si>
  <si>
    <t xml:space="preserve">         по договорам микрозайма, в том числе:</t>
  </si>
  <si>
    <t xml:space="preserve">                   по основному долгу</t>
  </si>
  <si>
    <t>Сумма задолженности по договорам микрозайма, займа и кредитным договорам, права требования по которым были уступлены микрофинансовой организацией за отчетный период, в том числе:</t>
  </si>
  <si>
    <t xml:space="preserve">       по договорам микрозайма, в том числе:</t>
  </si>
  <si>
    <t xml:space="preserve">                 по основному долгу</t>
  </si>
  <si>
    <t>Сумма денежных средств, полученных микрофинансовой организацией за реализованные права требования по договорам микрозайма, займа и кредитным договорам, за отчетный период, в том числе:</t>
  </si>
  <si>
    <t xml:space="preserve">        за реализованные права требования по договорам микрозайма</t>
  </si>
  <si>
    <t xml:space="preserve">      индивидуальными предпринимателями, в том числе:</t>
  </si>
  <si>
    <t>млн руб.</t>
  </si>
  <si>
    <t>Количество микрофинансовых организаций (далее - МФО), в т.ч.</t>
  </si>
  <si>
    <t>раз</t>
  </si>
  <si>
    <t>Доля непогашенной задолженности, по которой выплата основного долга и процентов просрочена на 90 дней и более, в том числе:</t>
  </si>
  <si>
    <t>Оборачиваемость портфеля микрозаймов (отношение погашенной за год задолженности по микрозаймам к среднегодовой стоимости портфеля), в том числе:</t>
  </si>
  <si>
    <t>Рентабельность капитала (ROE), в целом по отрасли</t>
  </si>
  <si>
    <t>Рентабельность капитала (ROE), медиана</t>
  </si>
  <si>
    <t>Норматив достаточности капитала, медиана, в том числе:</t>
  </si>
  <si>
    <t xml:space="preserve">      юридическими лицами</t>
  </si>
  <si>
    <t xml:space="preserve">Количество договоров микрозайма, заключенных за отчетный период, в том числе 
структура заключенных договоров микрозайма с: </t>
  </si>
  <si>
    <t xml:space="preserve">Количество договоров микрозайма, заключенных за отчетный квартал, в том числе с: </t>
  </si>
  <si>
    <t xml:space="preserve">      физическими лицами,  в том числе:</t>
  </si>
  <si>
    <t xml:space="preserve">          являющимся субъектами малого и среднего предпринимательства</t>
  </si>
  <si>
    <t>Количество действующих договоров микрозайма на конец отчетного периода, в том числе заключенных со следующими субъектами:</t>
  </si>
  <si>
    <t>Количество заемщиков по действующим договорам микрозайма на конец отчетного периода, в том числе:</t>
  </si>
  <si>
    <t xml:space="preserve">      индивидуальных предпринимателей, в том числе:</t>
  </si>
  <si>
    <t xml:space="preserve">          являющихся субъектами малого и среднего предпринимательства</t>
  </si>
  <si>
    <t xml:space="preserve">      юридических лиц</t>
  </si>
  <si>
    <t xml:space="preserve">      физических лиц,  в том числе:</t>
  </si>
  <si>
    <t xml:space="preserve">          являющимися субъектами малого и среднего предпринимательства</t>
  </si>
  <si>
    <t>Сумма задолженности по микрозаймам, списанной за отчетный период, в том числе:</t>
  </si>
  <si>
    <t>являющимся субъектами малого и среднего предпринимательства</t>
  </si>
  <si>
    <t>Сумма задолженности по процентам по выданным микрозаймам на конец отчетного периода, в том числе:</t>
  </si>
  <si>
    <t xml:space="preserve"> физических лиц и индивидуальных предпринимателей, по договорам займа, в том числе:</t>
  </si>
  <si>
    <t xml:space="preserve">     не являющихся учредителями (членами, участниками, акционерами)</t>
  </si>
  <si>
    <t>Количество физических лиц, в том числе индивидуальных предпринимателей, на конец отчетного периода, предоставивших микрофинансовой компании денежные средства по действующим договорам займа, в том числе:</t>
  </si>
  <si>
    <t xml:space="preserve">          PDL</t>
  </si>
  <si>
    <t xml:space="preserve">          IL</t>
  </si>
  <si>
    <t>по договорам онлайн-микрозайма, в том числе:</t>
  </si>
  <si>
    <t xml:space="preserve">          онлайн-PDL</t>
  </si>
  <si>
    <t xml:space="preserve">          онлайн-IL</t>
  </si>
  <si>
    <t xml:space="preserve">     являющимися учредителями (членами, участниками, акционерами)</t>
  </si>
  <si>
    <t xml:space="preserve">     являющихся учредителями (членами, участниками, акционерами)</t>
  </si>
  <si>
    <t xml:space="preserve">      по договорам, заключенным с юридическими лицами (за исключением кредитных организаций)</t>
  </si>
  <si>
    <t>от займов, не являющихся микрозаймами</t>
  </si>
  <si>
    <t>от микрофинансовой деятельности</t>
  </si>
  <si>
    <t>от уступки прав требования по микрозаймам</t>
  </si>
  <si>
    <t>от прочих направлений деятельности</t>
  </si>
  <si>
    <t>Количество договоров микрозайма, займа и кредитных договоров, права требования по которым были уступлены микрофинансовой организацией в отчетном периоде, в том числе:</t>
  </si>
  <si>
    <t xml:space="preserve">         по основному долгу</t>
  </si>
  <si>
    <t>Активы</t>
  </si>
  <si>
    <t>Весь рынок</t>
  </si>
  <si>
    <t>Микрофинансовые компании (МФК)</t>
  </si>
  <si>
    <t>Микрокредитные компании (МКК)</t>
  </si>
  <si>
    <t>юридических лиц, по договорам займа и кредитным договорам, в том числе:</t>
  </si>
  <si>
    <t>Чистая прибыль, за отчетный период</t>
  </si>
  <si>
    <t>Чистая прибыль, за отчетный квартал</t>
  </si>
  <si>
    <t>Доходы (не включая сумму налога на добавленную стоимость) от всех видов деятельности за отчетный период, в том числе:</t>
  </si>
  <si>
    <t>Доходы (не включая сумму налога на добавленную стоимость) от всех видов деятельности за отчетный квартал, в том числе:</t>
  </si>
  <si>
    <t>Сумма денежных средств и/или стоимость иного имущества, поступившая в погашение задолженности по основному долгу по договорам микрозаймов за отчетный квартал, в том числе:</t>
  </si>
  <si>
    <t>Сумма денежных средств и/или стоимость иного имущества, поступившая в погашение задолженности по процентам по договорам микрозайма за отчетный период, в том числе:</t>
  </si>
  <si>
    <t>Сумма денежных средств и/или стоимость иного имущества, поступившая в погашение задолженности по процентам по договорам микрозайма за отчетный квартал, в том числе:</t>
  </si>
  <si>
    <t>Сумма денежных средств и/или стоимость иного имущества, поступившая в погашение задолженности по неустойке (штрафы и пени) по договорам микрозайма за отчетный период, в том числе:</t>
  </si>
  <si>
    <t>Сумма денежных средств и/или стоимость иного имущества, поступившая в погашение задолженности по неустойке (штрафы и пени) по договорам микрозайма за отчетный квартал, в том числе:</t>
  </si>
  <si>
    <t>Сумма задолженности по микрозаймам, списанной за отчетный квартал, в том числе:</t>
  </si>
  <si>
    <t>Количество договоров микрозайма, займа и кредитных договоров, права требования по которым были приобретены микрофинансовой организацией в отчетном квартале, в том числе:</t>
  </si>
  <si>
    <t>Сумма денежных средств, уплаченных микрофинансовой организацией за приобретенные права требования по договорам микрозайма, займа и кредитным договорам, за отчетный квартал, в том числе:</t>
  </si>
  <si>
    <t>Количество договоров микрозайма, займа и кредитных договоров, права требования по которым были уступлены микрофинансовой организацией в отчетном квартале, в том числе:</t>
  </si>
  <si>
    <t>Сумма задолженности по договорам микрозайма, займа и кредитным договорам, права требования по которым были уступлены микрофинансовой организацией за отчетный квартал, в том числе:</t>
  </si>
  <si>
    <t>Сумма денежных средств, полученных микрофинансовой организацией за реализованные права требования по договорам микрозайма, займа и кредитным договорам, за отчетный квартал, в том числе:</t>
  </si>
  <si>
    <t>Дисконт при реализации прав требования по договорам микрозайма</t>
  </si>
  <si>
    <t xml:space="preserve">Структура выдачи микрозаймов МФО: </t>
  </si>
  <si>
    <t xml:space="preserve">Сумма микрозаймов, выданных за отчетный квартал, в том числе: </t>
  </si>
  <si>
    <t>Профильные активы (сумма задолженности по основному долгу по выданным микрозаймам на конец отчетного периода), в том числе:</t>
  </si>
  <si>
    <t>Структура портфеля микрозаймов:</t>
  </si>
  <si>
    <t xml:space="preserve">Квартальная динамика выдачи микрозаймов МФО: </t>
  </si>
  <si>
    <t>Квартальная динамика портфеля микрозаймов:</t>
  </si>
  <si>
    <t xml:space="preserve">Сумма микрозаймов, выданных за отчетный период, в том числе: </t>
  </si>
  <si>
    <t>Средства, привлеченные для осуществления микрофинансовой деятельности - задолженность по основному долгу (на конец отчетного периода):</t>
  </si>
  <si>
    <t>по договорам займа и кредитным договорам, заключенным с юридическими лицами, в том числе:</t>
  </si>
  <si>
    <t>по договорам займа, заключенным с физическими лицами и индивидуальными предпринимателями, в том числе:</t>
  </si>
  <si>
    <t>Средства, привлеченные для осуществления микрофинансовой деятельности - задолженность по процентам (на конец отчетного периода):</t>
  </si>
  <si>
    <t>Структура задолженности по основному долгу по средствам, привлеченным для осуществления микрофинансовой деятельности, в том числе:</t>
  </si>
  <si>
    <t>Квартальная динамика задолженности по основному долгу по средствам, привлеченным для осуществления микрофинансовой деятельности, в том числе:</t>
  </si>
  <si>
    <t>Средняя сумма микрозаймов, выданных за отчетный квартал, в том числе:</t>
  </si>
  <si>
    <t>Изменение за квартал</t>
  </si>
  <si>
    <t xml:space="preserve">     кредитных организаций</t>
  </si>
  <si>
    <t xml:space="preserve">     юридических лиц (за исключением кредитных организаций)</t>
  </si>
  <si>
    <t>физическими лицами и индивидуальными предпринимателями по договорам займа, в том числе</t>
  </si>
  <si>
    <t xml:space="preserve">     предоставленных кредитными организациями</t>
  </si>
  <si>
    <t xml:space="preserve">     предоставленных юридическими лицами (за исключением кредитных организаций)</t>
  </si>
  <si>
    <t>Структура денежных средств, предоставленных микрофинансовой организации (за отчетный квартал):</t>
  </si>
  <si>
    <t>Квартальная динамика денежных средств, предоставленных микрофинансовой организации:</t>
  </si>
  <si>
    <t>30.09.2018</t>
  </si>
  <si>
    <t>31.12.2018</t>
  </si>
  <si>
    <t>31.03.2019</t>
  </si>
  <si>
    <t>30.06.2019</t>
  </si>
  <si>
    <t>30.09.2019</t>
  </si>
  <si>
    <t>31.12.2019</t>
  </si>
  <si>
    <t>31.03.2020</t>
  </si>
  <si>
    <t>Число заемщиков ломбардов</t>
  </si>
  <si>
    <t>тыс. чел.</t>
  </si>
  <si>
    <t>Портфель займов  КПК</t>
  </si>
  <si>
    <t>Количество пайщиков КПК</t>
  </si>
  <si>
    <t>Портфель займов  СКПК</t>
  </si>
  <si>
    <t>Количество пайщиков СКПК</t>
  </si>
  <si>
    <t>Активы КПК</t>
  </si>
  <si>
    <t>Капитал КПК</t>
  </si>
  <si>
    <t>Активы СКПК</t>
  </si>
  <si>
    <t>Капитал СКПК</t>
  </si>
  <si>
    <t>Наименование ключевых показателей деятельности микрофинансовых институтов</t>
  </si>
  <si>
    <t>Отдельные показатели деятельности ломбардов</t>
  </si>
  <si>
    <t>Отдельные показатели деятельности МФО</t>
  </si>
  <si>
    <t>Отдельные показатели деятельности КПК</t>
  </si>
  <si>
    <t>Отдельные показатели деятельности СКПК</t>
  </si>
  <si>
    <t>Объем средств, привлеченных СКПК за отчетный период</t>
  </si>
  <si>
    <t>Объем средств, привлеченных КПК за отчетный период</t>
  </si>
  <si>
    <t>Общие положения</t>
  </si>
  <si>
    <t>Характеристика отдельных показателей</t>
  </si>
  <si>
    <t>В разделе «Ключевые показатели деятельности микрофинансовых институтов» представлена таблица, отражающая динамику изменения агрегированных показателей, характеризующих деятельность микрофинансовых организаций в течение отчетного периода (далее – Показатели МФО): сведения о микрозаймах и средствах, привлеченных от юридических и физических лиц.</t>
  </si>
  <si>
    <t>Показатели МФО рассчитываются Банком России ежеквартально на основе отчетности, представляемой МФО в Банк России в соответствии с требованиями Федерального закона от 02.07.2010 № 151-ФЗ «О микрофинансовой деятельности и микрофинансовых организациях».</t>
  </si>
  <si>
    <t>Показатели МФО приводятся как за отчетный период, так и за несколько предыдущих ему периодов.</t>
  </si>
  <si>
    <t>Источником Показателей МФО являются формы отчета о микрофинансовой деятельности микрофинансовой организации, утвержденные Указанием Банка России от 24.05.2017 № 4383-У «О формах, сроках и порядке составления и представления в Банк России отчетности микрофинансовыми компаниями и микрокредитными компаниями, порядке и сроках раскрытия бухгалтерской (финансовой) отчетности и аудиторского заключения микрофинансовой компании» (далее – Отчетность МФО).</t>
  </si>
  <si>
    <t>Количественные показатели</t>
  </si>
  <si>
    <t>Количество организаций в ежеквартальной динамике на указанную отчетную дату показывает общее число действующих субъектов рынка микрофинансирования. Отдельно выделяется количество МФО, жилищных накопительных кооперативов, кредитных потребительских кооперативов, сельскохозяйственных кредитных потребительских кооперативов, ломбардов.</t>
  </si>
  <si>
    <t>Сведения о субъектах рынка микрофинансирования подлежат внесению в государственные реестры субъектов рынка микрофинансирования.</t>
  </si>
  <si>
    <t>Изменения количества организаций показывают, насколько изменилось количество организаций за отчетный квартал.</t>
  </si>
  <si>
    <t>Показатель «Количество договоров микрозайма, заключенных за отчетный период/квартал» отражает данные о количестве договоров микрозайма, заключенных микрофинансовой организацией в течение отчетного периода. В данный показатель включаются сведения как по действующим договорам микрозайма, так и по договорам микрозайма, по которым в течение отчетного периода заемщики полностью погасили свои обязательства. В указанный показатель не включается информация о количестве договоров микрозайма, займа и кредитных договоров, приобретенных микрофинансовой организацией по договорам уступки прав требования.</t>
  </si>
  <si>
    <t xml:space="preserve">Информация об общем количестве договоров микрозайма разделяется на сведения о количестве договоров микрозайма, заключенных с индивидуальными предпринимателями, юридическими лицами и физическими лицами, не являющимися индивидуальными предпринимателями. </t>
  </si>
  <si>
    <t xml:space="preserve">В настоящем показателе и в следующих показателях МФО под онлайн-микрозаймами понимаются микрозаймы, договоры по которым заключены через информационно-телекоммуникационную сеть «Интернет» и денежные средства по которым предоставлены физическому лицу в безналичной форме. </t>
  </si>
  <si>
    <t>Концентрация – относительная величина лидирующих на рынке микрофинансирования МФО по общему объему суммы задолженности по выданным микрозаймам.</t>
  </si>
  <si>
    <t>Финансовые показатели</t>
  </si>
  <si>
    <t>Показатель «Профильные активы (сумма задолженности по основному долгу по выданным микрозаймам на конец отчетного периода)» отражает сумму задолженности по основному долгу по выданным микрофинансовой организацией микрозаймам на конец отчетного периода. В указанную строку не включается сумма задолженности по основному долгу по договорам микрозайма, займа и кредитным договорам, приобретенным микрофинансовой организацией по договорам уступки прав требования.</t>
  </si>
  <si>
    <t>Сумма задолженности по процентам по выданным микрозаймам отражает сумму задолженности по процентам по выданным микрофинансовой организацией микрозаймам на конец отчетного периода. В указанную строку не включается сумма задолженности по процентам по договорам микрозайма, займа и кредитным договорам, приобретенным микрофинансовой организацией по договорам уступки прав требования. В настоящем показателе и в следующих показателях МФО под процентами понимается любой заранее установленный договором микрозайма доход по микрозайму.</t>
  </si>
  <si>
    <t>Капитал – агрегированная величина раздела III «Капитал и резервы» («Целевое финансирование» для некоммерческих организаций) бухгалтерского баланса МФО.</t>
  </si>
  <si>
    <t>Чистая прибыль – агрегированная величина чистой прибыли (убытка) по всем видам деятельности.</t>
  </si>
  <si>
    <t>Сумма микрозаймов, выданных за отчетный период/квартал, отражает общую сумму микрозаймов, выданных микрофинансовой организацией за отчетный период/квартал. Отдельно представлены суммы микрозаймов, выданных микрофинансовой организацией за отчетный период/квартал индивидуальным предпринимателям, юридическим лицам и физическим лицам, не являющимся индивидуальными предпринимателями.</t>
  </si>
  <si>
    <t>Показатель «Доля микрозаймов физическим лицам в общем объеме выданных за отчетный период микрозаймов» рассчитывается как отношение суммы микрозаймов, выданных микрофинансовой организацией за отчетный период физическим лицам, к общей сумме микрозаймов, выданных микрофинансовой организацией за отчетный период.</t>
  </si>
  <si>
    <t>Сумма денежных средств и/или стоимость иного имущества, поступившая в погашение задолженности по основному долгу по договорам микрозаймов за отчетный период, отражает сведения о сумме денежных средств и/или стоимости иного имущества, полученных микрофинансовой организацией в счет погашения задолженности по основному долгу по договорам микрозайма, в том числе не погашенным в установленный срок. В данный показатель включаются сведения как по действующим договорам микрозайма, так и по договорам микрозайма, по которым в течение отчетного периода заемщики полностью погасили свои обязательства. В указанный показатель не включается информация о сумме денежных средств и/или стоимости иного имущества, поступивших в счет погашения задолженности по начисленным процентам и по неустойке (штрафам и пеням), а также информация о сумме денежных средств и/или стоимости иного имущества, поступивших в счет погашения задолженности по договорам микрозайма, займа и кредитным договорам, приобретенным микрофинансовой организацией по договору уступки прав требования.</t>
  </si>
  <si>
    <t>Сумма задолженности по микрозаймам, списанной за отчетный период, отражает сумму списанной за отчетный период задолженности по договорам микрозайма, признанной в соответствии с действующим законодательством Российской Федерации безнадежной (нереальной к взысканию). В указанный показатель не включается информация о сумме, списанной за отчетный период задолженности по договорам микрозайма, займа и кредитным договорам, приобретенным микрофинансовой организацией по договору уступки прав требования.</t>
  </si>
  <si>
    <t>Показатель «Доля списанной задолженности по микрозаймам в общей сумме задолженности по выданным микрозаймам» рассчитывается как отношение суммы списанной за отчетный период задолженности по микрозаймам к общей сумме задолженности по выданным микрозаймам.</t>
  </si>
  <si>
    <t>Средства, привлеченные для осуществления микрофинансовой деятельности, включают в себя следующие показатели:</t>
  </si>
  <si>
    <t>– сумма задолженности по договорам займа и кредита, заключенным с юридическими лицами, на конец отчетного периода отражает задолженность микрофинансовой организации по основному долгу по договорам займа и кредитным договорам, заключенным с юридическими лицами. В указанный показатель не включаются сведения о процентах, начисленных по договорам займа и кредитным договорам, заключенным с юридическими лицами, а также задолженности по неустойке (штрафам и пеням) по договорам займа и кредитным договорам;</t>
  </si>
  <si>
    <t>– сумма задолженности по процентам по договорам займа и кредита, заключенным с юридическими лицами, на конец отчетного периода отражает задолженность микрофинансовой организации по процентам, начисленным в соответствии с договорами займа и кредитными договорами, заключенными с юридическими лицами. В указанный показатель не включаются сведения о задолженности по основному долгу, а также о задолженности по неустойке (штрафам и пеням) по договорам займа и кредитным договорам;</t>
  </si>
  <si>
    <t>– сумма задолженности по основному долгу по договорам займа, заключенным с физическими лицами и индивидуальными предпринимателями, отражает задолженность микрофинансовой организации по основному долгу по договорам займа, заключенным с физическими лицами и индивидуальными предпринимателями. В указанный показатель не включаются сведения о процентах, начисленных по договорам займа, заключенным с физическими лицами и индивидуальными предпринимателями, а также задолженности по неустойке (штрафам и пеням) по договорам займа;</t>
  </si>
  <si>
    <t>– сумма задолженности по процентам по договорам займа, заключенным с физическими лицами и индивидуальными предпринимателями, на конец отчетного периода отражает задолженность микрофинансовой организации по процентам, начисленным в соответствии с договорами займа, заключенными с физическими лицами и индивидуальными предпринимателями. В указанный показатель не включаются сведения о задолженности по основному долгу и неустойке (штрафах, пенях) по договорам займа.</t>
  </si>
  <si>
    <t>Количество лиц, предоставивших микрофинансовой организации денежные средства за отчетный период, отражает количество юридических лиц, физических лиц и индивидуальных предпринимателей, предоставивших микрофинансовой организации денежные средства по договорам займа и кредитным договорам за отчетный период. В указанный показатель включаются сведения как по договорам займа (и кредитным договорам), не погашенным на конец отчетного периода, так и по договорам займа (и кредитным договорам), обязательства по которым были погашены микрофинансовой организацией в отчетном периоде.</t>
  </si>
  <si>
    <t>Сумма денежных средств, предоставленных микрофинансовой организации (за отчетный период/квартал), отражает сумму денежных средств, предоставленных микрофинансовой организации юридическими лицами по договорам займа и кредитным договорам / физическими лицами и индивидуальными предпринимателями по договорам займа за отчетный период/квартал. В указанную строку включаются сведения как по договорам займа (и кредитным договорам), не погашенным на конец отчетного периода/квартала, так и по договорам займа (и кредитным договорам), обязательства по которым были погашены микрофинансовой организацией в отчетном периоде/квартале.</t>
  </si>
  <si>
    <t xml:space="preserve">Показатель «Количество МФО, привлекающих займы от сторонних физических лиц и индивидуальных предпринимателей, не являющихся учредителями (членами, участниками, акционерами)» отражает количество МФО, имеющих сумму денежных средств, предоставленных микрофинансовой организации физическими лицами и индивидуальными предпринимателями, не являющимися учредителями (членами, участниками, акционерами) по договорам займа за отчетный период больше нуля. </t>
  </si>
  <si>
    <t>Общая сумма займов, не являющихся микрозаймами, выданных микрофинансовой организацией за отчетный период, отражает сумму займов, выданных микрофинансовой организацией по договорам займа, информация о которых указана в следующем показателе.</t>
  </si>
  <si>
    <t xml:space="preserve">Количество займов, не являющихся микрозаймами, выданных микрофинансовой организацией, за отчетный период отражает количество договоров займа, не являющихся микрозаймами, заключенных микрофинансовой организацией за отчетный период. В указанном показателе указывается информация как по договорам займа, не погашенным на конец отчетного периода, так и по договорам займа, обязательства по которым были погашены в отчетном периоде. В данный показатель не включается информация о договорах займа, приобретенных микрофинансовой организацией по договору уступки прав требования. </t>
  </si>
  <si>
    <t>Сумма задолженности по займам, не являющимся микрозаймами, выданным микрофинансовой организацией, на конец отчетного периода отражает сумму задолженности по основному долгу, по начисленным процентам, а также по неустойке (штрафам и пеням), предусмотренным условиями договора займа, информация о которых указана в предыдущем показателе.</t>
  </si>
  <si>
    <t xml:space="preserve">В показателях о сведениях по приобретению и уступке прав требований по договорам микрозайма, займа и кредитным договорам: </t>
  </si>
  <si>
    <t>– под договорами микрозайма, приобретенными микрофинансовой организацией по договору уступки прав требования, понимаются все договоры микрозайма, которые были заключены иными организациями и по которым были приобретены права требования;</t>
  </si>
  <si>
    <t>– под договорами микрозайма, права требования по которым были уступлены микрофинансовой организацией, понимаются все договоры микрозайма, которые были заключены иными организациями и по которым были приобретены права требования, а также договоры микрозайма, заключенные микрофинансовой организацией самостоятельно.</t>
  </si>
  <si>
    <t>В показателях о сведениях по приобретению и уступке прав требований по договорам микрозайма, займа и кредитным договорам:</t>
  </si>
  <si>
    <t xml:space="preserve">Количество договоров микрозайма, займа и кредитных договоров, права требования по которым были приобретены микрофинансовой организацией, в отчетном периоде отражает количество договоров микрозайма, займа и кредитных договоров, права требования по которым приобретены микрофинансовой организацией в отчетном периоде. </t>
  </si>
  <si>
    <t xml:space="preserve">Вложения в приобретенные микрофинансовой организацией права требования по договорам микрозайма, займа и кредитным договорам, на конец отчетного периода отражают остаток по соответствующему субсчету. Вложения в приобретенные микрофинансовой организацией права требования по договорам микрозайма, займа и кредитным договорам на конец отчетного периода отражают остаток по соответствующему субсчету, предназначенному для учета операций по приобретению прав требования и открытому к счету по учету финансовых вложений. </t>
  </si>
  <si>
    <t xml:space="preserve">Сумма денежных средств, уплаченных микрофинансовой организацией за приобретенные права требования по договорам микрозайма, займа и кредитным договорам, за отчетный период отражает сумму денежных средств, уплаченных микрофинансовой организацией за отчетный период за приобретенные права требования по договорам микрозайма, займа и кредитным договорам. </t>
  </si>
  <si>
    <t>Сумма задолженности по договорам микрозайма, займа и кредитным договорам, права требования по которым были приобретены микрофинансовой организацией, на конец отчетного периода отражает сумму задолженности по основному долгу, процентам и неустойке (штрафам, пеням) по договорам микрозайма, займа и кредитным договорам, права требования по которым были приобретены микрофинансовой организацией на конец отчетного периода.</t>
  </si>
  <si>
    <t xml:space="preserve">Количество договоров микрозайма, займа и кредитных договоров, права требования по которым были уступлены микрофинансовой организацией, в отчетном периоде отражает количество договоров микрозайма, займа и кредитных договоров, права требования по которым были уступлены микрофинансовой организацией в отчетном периоде. </t>
  </si>
  <si>
    <t xml:space="preserve">Сумма задолженности по договорам микрозайма, займа и кредитным договорам, права требования по которым были уступлены микрофинансовой организацией, за отчетный период отражает остаток задолженности (основной долг, проценты и неустойка (штрафы, пени) на дату уступки прав требования по договорам микрозайма, займа и кредитным договорам, переданным микрофинансовой организацией другим лицам за отчетный период. </t>
  </si>
  <si>
    <t>Сумма денежных средств, полученных микрофинансовой организацией за реализованные права требования по договорам микрозайма, займа и кредитным договорам, за отчетный период отражает сумму денежных средств, полученных микрофинансовой организацией за отчетный период за реализованные права требования по договорам микрозайма, займа и кредитным договорам.</t>
  </si>
  <si>
    <t>Портфель займов ломбардов (сумма задолженности по основному долгу), в том числе:</t>
  </si>
  <si>
    <t>Сумма задолженности по процентам по предоставленным займам на конец отчетного периода</t>
  </si>
  <si>
    <t>Сумма займов, выданных за отчетный период</t>
  </si>
  <si>
    <t>Сумма займов, выданных за отчетный квартал</t>
  </si>
  <si>
    <t>Количество договоров займа, заключенных за отчетный период</t>
  </si>
  <si>
    <t>Количество договоров займа, заключенных за отчетный квартал</t>
  </si>
  <si>
    <t>Средний размер займа, выданного в отчетном квартале</t>
  </si>
  <si>
    <t>Сумма денежных средств, поступивших за отчетный период в погашение задолженности по основному долгу по предоставленным займам</t>
  </si>
  <si>
    <t>Сумма фактически полученных за отчетный период процентов по предоставленным займам</t>
  </si>
  <si>
    <t>Сумма денежных средств от реализации невостребованных вещей, поступивших за отчетный период в погашение задолженности по основному долгу по предоставленным займам</t>
  </si>
  <si>
    <t>Сумма денежных средств от реализации невостребованных вещей, поступивших за отчетный период в погашение задолженности по процентам по предоставленным займам</t>
  </si>
  <si>
    <t>Сумма списанной в отчетном периоде задолженности по основному долгу по договорам займа</t>
  </si>
  <si>
    <t>Чистая прибыль (убыток) по всем видам деятельности</t>
  </si>
  <si>
    <t>Рентабельность капитала (ROE) ломбардов, в целом по отрасли</t>
  </si>
  <si>
    <t>тыс. ед.</t>
  </si>
  <si>
    <t>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</si>
</sst>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sz val="8"/>
      <color rgb="FFFFFFFF"/>
      <name val="Calibri"/>
      <family val="2"/>
      <charset val="204"/>
      <scheme val="minor"/>
    </font>
    <font>
      <b/>
      <sz val="8"/>
      <color rgb="FFFFFFFF"/>
      <name val="Calibri"/>
      <family val="2"/>
      <charset val="204"/>
      <scheme val="minor"/>
    </font>
    <font>
      <i/>
      <sz val="1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i/>
      <sz val="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i/>
      <sz val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ACA0A7"/>
        <bgColor indexed="64"/>
      </patternFill>
    </fill>
    <fill>
      <patternFill patternType="solid">
        <fgColor rgb="FFC9C1C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7" fillId="0" borderId="0"/>
    <xf numFmtId="0" fontId="1" fillId="0" borderId="0"/>
  </cellStyleXfs>
  <cellXfs count="92">
    <xf numFmtId="0" fontId="0" fillId="0" borderId="0" xfId="0"/>
    <xf numFmtId="2" fontId="6" fillId="0" borderId="0" xfId="0" applyNumberFormat="1" applyFont="1" applyAlignment="1"/>
    <xf numFmtId="0" fontId="0" fillId="0" borderId="0" xfId="0" applyFont="1" applyAlignment="1"/>
    <xf numFmtId="0" fontId="0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165" fontId="7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166" fontId="7" fillId="4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readingOrder="1"/>
    </xf>
    <xf numFmtId="3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readingOrder="1"/>
    </xf>
    <xf numFmtId="3" fontId="7" fillId="4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165" fontId="7" fillId="0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/>
    </xf>
    <xf numFmtId="166" fontId="7" fillId="5" borderId="1" xfId="1" applyNumberFormat="1" applyFont="1" applyFill="1" applyBorder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11" fillId="0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3" fontId="0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left" vertical="center" wrapText="1" readingOrder="1"/>
    </xf>
    <xf numFmtId="0" fontId="8" fillId="0" borderId="1" xfId="0" applyFont="1" applyFill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left" vertical="center" wrapText="1" readingOrder="1"/>
    </xf>
    <xf numFmtId="0" fontId="8" fillId="0" borderId="1" xfId="0" applyFont="1" applyFill="1" applyBorder="1" applyAlignment="1">
      <alignment horizontal="right" vertical="center" wrapText="1" readingOrder="1"/>
    </xf>
    <xf numFmtId="0" fontId="8" fillId="5" borderId="1" xfId="0" applyFont="1" applyFill="1" applyBorder="1" applyAlignment="1">
      <alignment horizontal="left" vertical="center" wrapText="1" readingOrder="1"/>
    </xf>
    <xf numFmtId="0" fontId="0" fillId="0" borderId="0" xfId="0" applyFill="1" applyAlignment="1">
      <alignment vertical="center"/>
    </xf>
    <xf numFmtId="165" fontId="13" fillId="4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2" fontId="6" fillId="0" borderId="0" xfId="0" applyNumberFormat="1" applyFont="1" applyFill="1" applyAlignment="1"/>
    <xf numFmtId="164" fontId="7" fillId="0" borderId="1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readingOrder="1"/>
    </xf>
    <xf numFmtId="165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readingOrder="1"/>
    </xf>
    <xf numFmtId="3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8" fillId="4" borderId="2" xfId="0" applyFont="1" applyFill="1" applyBorder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165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 readingOrder="1"/>
    </xf>
    <xf numFmtId="0" fontId="8" fillId="0" borderId="3" xfId="0" applyFont="1" applyFill="1" applyBorder="1" applyAlignment="1">
      <alignment horizontal="left" vertical="center" wrapText="1" readingOrder="1"/>
    </xf>
    <xf numFmtId="0" fontId="8" fillId="0" borderId="2" xfId="0" applyFont="1" applyFill="1" applyBorder="1" applyAlignment="1">
      <alignment horizontal="left" vertical="center" wrapText="1" readingOrder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left" wrapText="1" indent="1"/>
    </xf>
    <xf numFmtId="0" fontId="19" fillId="0" borderId="0" xfId="0" applyFont="1" applyAlignment="1">
      <alignment horizontal="left" wrapText="1"/>
    </xf>
    <xf numFmtId="166" fontId="7" fillId="5" borderId="1" xfId="0" applyNumberFormat="1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</cellXfs>
  <cellStyles count="22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Обычный" xfId="0" builtinId="0"/>
    <cellStyle name="Обычный 2" xfId="20"/>
    <cellStyle name="Обычный 3" xfId="21"/>
    <cellStyle name="Процентный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326"/>
  <sheetViews>
    <sheetView tabSelected="1" zoomScale="90" zoomScaleNormal="9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K8" sqref="K8"/>
    </sheetView>
  </sheetViews>
  <sheetFormatPr defaultRowHeight="15" x14ac:dyDescent="0.25"/>
  <cols>
    <col min="1" max="1" width="46.85546875" customWidth="1"/>
    <col min="2" max="2" width="8.7109375" style="3" customWidth="1"/>
    <col min="3" max="11" width="9.42578125" style="5" customWidth="1"/>
    <col min="12" max="12" width="0.7109375" style="1" customWidth="1"/>
    <col min="13" max="13" width="9" style="1" customWidth="1"/>
    <col min="14" max="14" width="9" style="5" customWidth="1"/>
    <col min="15" max="15" width="2.85546875" style="2" customWidth="1"/>
    <col min="16" max="21" width="9.42578125" style="2" customWidth="1"/>
    <col min="22" max="24" width="9.42578125" style="69" customWidth="1"/>
    <col min="25" max="25" width="0.7109375" customWidth="1"/>
    <col min="26" max="26" width="9" style="6" customWidth="1"/>
    <col min="27" max="27" width="9" style="5" customWidth="1"/>
    <col min="28" max="28" width="2.85546875" customWidth="1"/>
    <col min="29" max="37" width="9.42578125" style="6" customWidth="1"/>
    <col min="38" max="38" width="0.85546875" customWidth="1"/>
    <col min="39" max="40" width="9" style="6" customWidth="1"/>
  </cols>
  <sheetData>
    <row r="1" spans="1:40" s="6" customFormat="1" x14ac:dyDescent="0.25">
      <c r="A1" s="11"/>
      <c r="B1" s="7"/>
      <c r="C1" s="88" t="s">
        <v>96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3"/>
      <c r="O1" s="7"/>
      <c r="P1" s="86" t="s">
        <v>97</v>
      </c>
      <c r="Q1" s="87"/>
      <c r="R1" s="87"/>
      <c r="S1" s="87"/>
      <c r="T1" s="87"/>
      <c r="U1" s="87"/>
      <c r="V1" s="87"/>
      <c r="W1" s="87"/>
      <c r="X1" s="87"/>
      <c r="Y1" s="87"/>
      <c r="Z1" s="87"/>
      <c r="AA1" s="84"/>
      <c r="AB1" s="11"/>
      <c r="AC1" s="90" t="s">
        <v>98</v>
      </c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85"/>
    </row>
    <row r="2" spans="1:40" ht="25.5" x14ac:dyDescent="0.25">
      <c r="A2" s="14" t="s">
        <v>155</v>
      </c>
      <c r="B2" s="15" t="s">
        <v>0</v>
      </c>
      <c r="C2" s="16" t="s">
        <v>138</v>
      </c>
      <c r="D2" s="16" t="s">
        <v>139</v>
      </c>
      <c r="E2" s="16" t="s">
        <v>140</v>
      </c>
      <c r="F2" s="16" t="s">
        <v>141</v>
      </c>
      <c r="G2" s="16" t="s">
        <v>142</v>
      </c>
      <c r="H2" s="16" t="s">
        <v>143</v>
      </c>
      <c r="I2" s="16" t="s">
        <v>144</v>
      </c>
      <c r="J2" s="16">
        <v>44012</v>
      </c>
      <c r="K2" s="16">
        <v>44104</v>
      </c>
      <c r="L2" s="29"/>
      <c r="M2" s="16" t="s">
        <v>130</v>
      </c>
      <c r="N2" s="16" t="s">
        <v>2</v>
      </c>
      <c r="O2" s="7"/>
      <c r="P2" s="16" t="s">
        <v>138</v>
      </c>
      <c r="Q2" s="16" t="s">
        <v>139</v>
      </c>
      <c r="R2" s="16" t="s">
        <v>140</v>
      </c>
      <c r="S2" s="16" t="s">
        <v>141</v>
      </c>
      <c r="T2" s="16" t="s">
        <v>142</v>
      </c>
      <c r="U2" s="16" t="s">
        <v>143</v>
      </c>
      <c r="V2" s="16" t="s">
        <v>144</v>
      </c>
      <c r="W2" s="16">
        <v>44012</v>
      </c>
      <c r="X2" s="16">
        <v>44104</v>
      </c>
      <c r="Y2" s="29"/>
      <c r="Z2" s="16" t="s">
        <v>130</v>
      </c>
      <c r="AA2" s="16" t="s">
        <v>2</v>
      </c>
      <c r="AB2" s="11"/>
      <c r="AC2" s="16" t="s">
        <v>138</v>
      </c>
      <c r="AD2" s="16" t="s">
        <v>139</v>
      </c>
      <c r="AE2" s="16" t="s">
        <v>140</v>
      </c>
      <c r="AF2" s="16" t="s">
        <v>141</v>
      </c>
      <c r="AG2" s="16" t="s">
        <v>142</v>
      </c>
      <c r="AH2" s="16" t="s">
        <v>143</v>
      </c>
      <c r="AI2" s="16" t="s">
        <v>144</v>
      </c>
      <c r="AJ2" s="16">
        <v>44012</v>
      </c>
      <c r="AK2" s="16">
        <v>44104</v>
      </c>
      <c r="AL2" s="29"/>
      <c r="AM2" s="16" t="s">
        <v>130</v>
      </c>
      <c r="AN2" s="16" t="s">
        <v>2</v>
      </c>
    </row>
    <row r="3" spans="1:40" x14ac:dyDescent="0.25">
      <c r="A3" s="47" t="s">
        <v>56</v>
      </c>
      <c r="B3" s="17" t="s">
        <v>3</v>
      </c>
      <c r="C3" s="18">
        <v>2001</v>
      </c>
      <c r="D3" s="18">
        <v>2002</v>
      </c>
      <c r="E3" s="18">
        <v>1999</v>
      </c>
      <c r="F3" s="18">
        <v>1960</v>
      </c>
      <c r="G3" s="18">
        <v>1898</v>
      </c>
      <c r="H3" s="18">
        <v>1774</v>
      </c>
      <c r="I3" s="18">
        <v>1728</v>
      </c>
      <c r="J3" s="18">
        <v>1660</v>
      </c>
      <c r="K3" s="18">
        <v>1548</v>
      </c>
      <c r="L3" s="29"/>
      <c r="M3" s="19">
        <f>K3/J3-1</f>
        <v>-6.7469879518072262E-2</v>
      </c>
      <c r="N3" s="19">
        <f>K3/G3-1</f>
        <v>-0.18440463645943095</v>
      </c>
      <c r="O3" s="7"/>
      <c r="P3" s="18">
        <v>54</v>
      </c>
      <c r="Q3" s="18">
        <v>53</v>
      </c>
      <c r="R3" s="18">
        <v>51</v>
      </c>
      <c r="S3" s="18">
        <v>48</v>
      </c>
      <c r="T3" s="18">
        <v>44</v>
      </c>
      <c r="U3" s="18">
        <v>38</v>
      </c>
      <c r="V3" s="18">
        <v>35</v>
      </c>
      <c r="W3" s="18">
        <v>36</v>
      </c>
      <c r="X3" s="18">
        <v>36</v>
      </c>
      <c r="Y3" s="29"/>
      <c r="Z3" s="19">
        <f>X3/W3-1</f>
        <v>0</v>
      </c>
      <c r="AA3" s="19">
        <f>X3/T3-1</f>
        <v>-0.18181818181818177</v>
      </c>
      <c r="AB3" s="11"/>
      <c r="AC3" s="18">
        <v>1947</v>
      </c>
      <c r="AD3" s="18">
        <v>1949</v>
      </c>
      <c r="AE3" s="18">
        <v>1948</v>
      </c>
      <c r="AF3" s="18">
        <v>1912</v>
      </c>
      <c r="AG3" s="18">
        <v>1854</v>
      </c>
      <c r="AH3" s="18">
        <v>1736</v>
      </c>
      <c r="AI3" s="18">
        <v>1693</v>
      </c>
      <c r="AJ3" s="18">
        <v>1624</v>
      </c>
      <c r="AK3" s="18">
        <v>1512</v>
      </c>
      <c r="AL3" s="29"/>
      <c r="AM3" s="19">
        <f>AK3/AJ3-1</f>
        <v>-6.8965517241379337E-2</v>
      </c>
      <c r="AN3" s="19">
        <f>AK3/AG3-1</f>
        <v>-0.18446601941747576</v>
      </c>
    </row>
    <row r="4" spans="1:40" ht="22.5" x14ac:dyDescent="0.25">
      <c r="A4" s="48" t="s">
        <v>4</v>
      </c>
      <c r="B4" s="20" t="s">
        <v>3</v>
      </c>
      <c r="C4" s="22" t="s">
        <v>1</v>
      </c>
      <c r="D4" s="21">
        <f t="shared" ref="D4:K4" si="0">D3-C3</f>
        <v>1</v>
      </c>
      <c r="E4" s="21">
        <f t="shared" si="0"/>
        <v>-3</v>
      </c>
      <c r="F4" s="21">
        <f t="shared" si="0"/>
        <v>-39</v>
      </c>
      <c r="G4" s="21">
        <f t="shared" si="0"/>
        <v>-62</v>
      </c>
      <c r="H4" s="21">
        <f t="shared" si="0"/>
        <v>-124</v>
      </c>
      <c r="I4" s="21">
        <f t="shared" si="0"/>
        <v>-46</v>
      </c>
      <c r="J4" s="21">
        <f t="shared" si="0"/>
        <v>-68</v>
      </c>
      <c r="K4" s="21">
        <f t="shared" si="0"/>
        <v>-112</v>
      </c>
      <c r="L4" s="29"/>
      <c r="M4" s="22" t="s">
        <v>1</v>
      </c>
      <c r="N4" s="22" t="s">
        <v>1</v>
      </c>
      <c r="O4" s="7"/>
      <c r="P4" s="21"/>
      <c r="Q4" s="21">
        <f t="shared" ref="Q4:V4" si="1">Q3-P3</f>
        <v>-1</v>
      </c>
      <c r="R4" s="21">
        <f t="shared" si="1"/>
        <v>-2</v>
      </c>
      <c r="S4" s="21">
        <f t="shared" si="1"/>
        <v>-3</v>
      </c>
      <c r="T4" s="21">
        <f t="shared" si="1"/>
        <v>-4</v>
      </c>
      <c r="U4" s="21">
        <f t="shared" si="1"/>
        <v>-6</v>
      </c>
      <c r="V4" s="21">
        <f t="shared" si="1"/>
        <v>-3</v>
      </c>
      <c r="W4" s="21">
        <v>1</v>
      </c>
      <c r="X4" s="21">
        <v>0</v>
      </c>
      <c r="Y4" s="29"/>
      <c r="Z4" s="22" t="s">
        <v>1</v>
      </c>
      <c r="AA4" s="22" t="s">
        <v>1</v>
      </c>
      <c r="AB4" s="11"/>
      <c r="AC4" s="21"/>
      <c r="AD4" s="21">
        <f t="shared" ref="AD4:AI4" si="2">AD3-AC3</f>
        <v>2</v>
      </c>
      <c r="AE4" s="21">
        <f t="shared" si="2"/>
        <v>-1</v>
      </c>
      <c r="AF4" s="21">
        <f t="shared" si="2"/>
        <v>-36</v>
      </c>
      <c r="AG4" s="21">
        <f t="shared" si="2"/>
        <v>-58</v>
      </c>
      <c r="AH4" s="21">
        <f t="shared" si="2"/>
        <v>-118</v>
      </c>
      <c r="AI4" s="21">
        <f t="shared" si="2"/>
        <v>-43</v>
      </c>
      <c r="AJ4" s="21">
        <v>-69</v>
      </c>
      <c r="AK4" s="21">
        <v>-112</v>
      </c>
      <c r="AL4" s="29"/>
      <c r="AM4" s="22" t="s">
        <v>1</v>
      </c>
      <c r="AN4" s="22" t="s">
        <v>1</v>
      </c>
    </row>
    <row r="5" spans="1:40" x14ac:dyDescent="0.25">
      <c r="A5" s="47" t="s">
        <v>5</v>
      </c>
      <c r="B5" s="17" t="s">
        <v>3</v>
      </c>
      <c r="C5" s="61">
        <v>61</v>
      </c>
      <c r="D5" s="61">
        <v>59</v>
      </c>
      <c r="E5" s="61">
        <v>56</v>
      </c>
      <c r="F5" s="61">
        <v>51</v>
      </c>
      <c r="G5" s="61">
        <v>48</v>
      </c>
      <c r="H5" s="18">
        <v>50</v>
      </c>
      <c r="I5" s="18">
        <v>50</v>
      </c>
      <c r="J5" s="18">
        <v>48</v>
      </c>
      <c r="K5" s="18">
        <v>48</v>
      </c>
      <c r="L5" s="29"/>
      <c r="M5" s="19">
        <f>K5/J5-1</f>
        <v>0</v>
      </c>
      <c r="N5" s="19">
        <f>K5/G5-1</f>
        <v>0</v>
      </c>
      <c r="O5" s="7"/>
      <c r="P5" s="18" t="s">
        <v>1</v>
      </c>
      <c r="Q5" s="18" t="s">
        <v>1</v>
      </c>
      <c r="R5" s="18" t="s">
        <v>1</v>
      </c>
      <c r="S5" s="18" t="s">
        <v>1</v>
      </c>
      <c r="T5" s="18" t="s">
        <v>1</v>
      </c>
      <c r="U5" s="18" t="s">
        <v>1</v>
      </c>
      <c r="V5" s="18" t="s">
        <v>1</v>
      </c>
      <c r="W5" s="18" t="s">
        <v>1</v>
      </c>
      <c r="X5" s="18" t="s">
        <v>1</v>
      </c>
      <c r="Y5" s="29"/>
      <c r="Z5" s="18" t="s">
        <v>1</v>
      </c>
      <c r="AA5" s="18" t="s">
        <v>1</v>
      </c>
      <c r="AB5" s="11"/>
      <c r="AC5" s="18" t="s">
        <v>1</v>
      </c>
      <c r="AD5" s="18" t="s">
        <v>1</v>
      </c>
      <c r="AE5" s="18" t="s">
        <v>1</v>
      </c>
      <c r="AF5" s="18" t="s">
        <v>1</v>
      </c>
      <c r="AG5" s="18" t="s">
        <v>1</v>
      </c>
      <c r="AH5" s="18" t="s">
        <v>1</v>
      </c>
      <c r="AI5" s="18" t="s">
        <v>1</v>
      </c>
      <c r="AJ5" s="18" t="s">
        <v>1</v>
      </c>
      <c r="AK5" s="18" t="s">
        <v>1</v>
      </c>
      <c r="AL5" s="29"/>
      <c r="AM5" s="18" t="s">
        <v>1</v>
      </c>
      <c r="AN5" s="18" t="s">
        <v>1</v>
      </c>
    </row>
    <row r="6" spans="1:40" ht="22.5" x14ac:dyDescent="0.25">
      <c r="A6" s="48" t="s">
        <v>6</v>
      </c>
      <c r="B6" s="20" t="s">
        <v>3</v>
      </c>
      <c r="C6" s="22" t="s">
        <v>1</v>
      </c>
      <c r="D6" s="21">
        <f t="shared" ref="D6:K6" si="3">D5-C5</f>
        <v>-2</v>
      </c>
      <c r="E6" s="21">
        <f t="shared" si="3"/>
        <v>-3</v>
      </c>
      <c r="F6" s="21">
        <f t="shared" si="3"/>
        <v>-5</v>
      </c>
      <c r="G6" s="21">
        <f t="shared" si="3"/>
        <v>-3</v>
      </c>
      <c r="H6" s="21">
        <f t="shared" si="3"/>
        <v>2</v>
      </c>
      <c r="I6" s="21">
        <f t="shared" si="3"/>
        <v>0</v>
      </c>
      <c r="J6" s="21">
        <f t="shared" si="3"/>
        <v>-2</v>
      </c>
      <c r="K6" s="21">
        <f t="shared" si="3"/>
        <v>0</v>
      </c>
      <c r="L6" s="29"/>
      <c r="M6" s="22" t="s">
        <v>1</v>
      </c>
      <c r="N6" s="22" t="s">
        <v>1</v>
      </c>
      <c r="O6" s="7"/>
      <c r="P6" s="23" t="s">
        <v>1</v>
      </c>
      <c r="Q6" s="23" t="s">
        <v>1</v>
      </c>
      <c r="R6" s="23" t="s">
        <v>1</v>
      </c>
      <c r="S6" s="23" t="s">
        <v>1</v>
      </c>
      <c r="T6" s="23" t="s">
        <v>1</v>
      </c>
      <c r="U6" s="23" t="s">
        <v>1</v>
      </c>
      <c r="V6" s="23" t="s">
        <v>1</v>
      </c>
      <c r="W6" s="23" t="s">
        <v>1</v>
      </c>
      <c r="X6" s="23" t="s">
        <v>1</v>
      </c>
      <c r="Y6" s="29"/>
      <c r="Z6" s="22" t="s">
        <v>1</v>
      </c>
      <c r="AA6" s="22" t="s">
        <v>1</v>
      </c>
      <c r="AB6" s="11"/>
      <c r="AC6" s="23" t="s">
        <v>1</v>
      </c>
      <c r="AD6" s="23" t="s">
        <v>1</v>
      </c>
      <c r="AE6" s="23" t="s">
        <v>1</v>
      </c>
      <c r="AF6" s="23" t="s">
        <v>1</v>
      </c>
      <c r="AG6" s="23" t="s">
        <v>1</v>
      </c>
      <c r="AH6" s="23" t="s">
        <v>1</v>
      </c>
      <c r="AI6" s="23" t="s">
        <v>1</v>
      </c>
      <c r="AJ6" s="23" t="s">
        <v>1</v>
      </c>
      <c r="AK6" s="23" t="s">
        <v>1</v>
      </c>
      <c r="AL6" s="29"/>
      <c r="AM6" s="22" t="s">
        <v>1</v>
      </c>
      <c r="AN6" s="22" t="s">
        <v>1</v>
      </c>
    </row>
    <row r="7" spans="1:40" x14ac:dyDescent="0.25">
      <c r="A7" s="47" t="s">
        <v>7</v>
      </c>
      <c r="B7" s="17" t="s">
        <v>3</v>
      </c>
      <c r="C7" s="61">
        <v>2361</v>
      </c>
      <c r="D7" s="61">
        <v>2285</v>
      </c>
      <c r="E7" s="61">
        <v>2175</v>
      </c>
      <c r="F7" s="61">
        <v>2114</v>
      </c>
      <c r="G7" s="61">
        <v>2063</v>
      </c>
      <c r="H7" s="18">
        <v>2058</v>
      </c>
      <c r="I7" s="18">
        <v>2046</v>
      </c>
      <c r="J7" s="18">
        <v>2013</v>
      </c>
      <c r="K7" s="18">
        <v>1996</v>
      </c>
      <c r="L7" s="29"/>
      <c r="M7" s="19">
        <f>K7/J7-1</f>
        <v>-8.4451068057624923E-3</v>
      </c>
      <c r="N7" s="19">
        <f>K7/G7-1</f>
        <v>-3.2476975278720288E-2</v>
      </c>
      <c r="O7" s="49"/>
      <c r="P7" s="18" t="s">
        <v>1</v>
      </c>
      <c r="Q7" s="18" t="s">
        <v>1</v>
      </c>
      <c r="R7" s="18" t="s">
        <v>1</v>
      </c>
      <c r="S7" s="18" t="s">
        <v>1</v>
      </c>
      <c r="T7" s="18" t="s">
        <v>1</v>
      </c>
      <c r="U7" s="18" t="s">
        <v>1</v>
      </c>
      <c r="V7" s="18" t="s">
        <v>1</v>
      </c>
      <c r="W7" s="18" t="s">
        <v>1</v>
      </c>
      <c r="X7" s="18" t="s">
        <v>1</v>
      </c>
      <c r="Y7" s="29"/>
      <c r="Z7" s="18" t="s">
        <v>1</v>
      </c>
      <c r="AA7" s="18" t="s">
        <v>1</v>
      </c>
      <c r="AB7" s="11"/>
      <c r="AC7" s="18" t="s">
        <v>1</v>
      </c>
      <c r="AD7" s="18" t="s">
        <v>1</v>
      </c>
      <c r="AE7" s="18" t="s">
        <v>1</v>
      </c>
      <c r="AF7" s="18" t="s">
        <v>1</v>
      </c>
      <c r="AG7" s="18" t="s">
        <v>1</v>
      </c>
      <c r="AH7" s="18" t="s">
        <v>1</v>
      </c>
      <c r="AI7" s="18" t="s">
        <v>1</v>
      </c>
      <c r="AJ7" s="18" t="s">
        <v>1</v>
      </c>
      <c r="AK7" s="18" t="s">
        <v>1</v>
      </c>
      <c r="AL7" s="29"/>
      <c r="AM7" s="18" t="s">
        <v>1</v>
      </c>
      <c r="AN7" s="18" t="s">
        <v>1</v>
      </c>
    </row>
    <row r="8" spans="1:40" ht="22.5" x14ac:dyDescent="0.25">
      <c r="A8" s="48" t="s">
        <v>8</v>
      </c>
      <c r="B8" s="20" t="s">
        <v>3</v>
      </c>
      <c r="C8" s="22" t="s">
        <v>1</v>
      </c>
      <c r="D8" s="21">
        <f t="shared" ref="D8" si="4">D7-C7</f>
        <v>-76</v>
      </c>
      <c r="E8" s="21">
        <f t="shared" ref="E8" si="5">E7-D7</f>
        <v>-110</v>
      </c>
      <c r="F8" s="21">
        <f t="shared" ref="F8" si="6">F7-E7</f>
        <v>-61</v>
      </c>
      <c r="G8" s="21">
        <f t="shared" ref="G8" si="7">G7-F7</f>
        <v>-51</v>
      </c>
      <c r="H8" s="21">
        <f t="shared" ref="H8" si="8">H7-G7</f>
        <v>-5</v>
      </c>
      <c r="I8" s="21">
        <f t="shared" ref="I8:K8" si="9">I7-H7</f>
        <v>-12</v>
      </c>
      <c r="J8" s="21">
        <f t="shared" si="9"/>
        <v>-33</v>
      </c>
      <c r="K8" s="21">
        <f t="shared" si="9"/>
        <v>-17</v>
      </c>
      <c r="L8" s="29"/>
      <c r="M8" s="22" t="s">
        <v>1</v>
      </c>
      <c r="N8" s="22" t="s">
        <v>1</v>
      </c>
      <c r="O8" s="7"/>
      <c r="P8" s="23" t="s">
        <v>1</v>
      </c>
      <c r="Q8" s="23" t="s">
        <v>1</v>
      </c>
      <c r="R8" s="23" t="s">
        <v>1</v>
      </c>
      <c r="S8" s="23" t="s">
        <v>1</v>
      </c>
      <c r="T8" s="23" t="s">
        <v>1</v>
      </c>
      <c r="U8" s="23" t="s">
        <v>1</v>
      </c>
      <c r="V8" s="23" t="s">
        <v>1</v>
      </c>
      <c r="W8" s="23" t="s">
        <v>1</v>
      </c>
      <c r="X8" s="23" t="s">
        <v>1</v>
      </c>
      <c r="Y8" s="29"/>
      <c r="Z8" s="22" t="s">
        <v>1</v>
      </c>
      <c r="AA8" s="22" t="s">
        <v>1</v>
      </c>
      <c r="AB8" s="11"/>
      <c r="AC8" s="23" t="s">
        <v>1</v>
      </c>
      <c r="AD8" s="23" t="s">
        <v>1</v>
      </c>
      <c r="AE8" s="23" t="s">
        <v>1</v>
      </c>
      <c r="AF8" s="23" t="s">
        <v>1</v>
      </c>
      <c r="AG8" s="23" t="s">
        <v>1</v>
      </c>
      <c r="AH8" s="23" t="s">
        <v>1</v>
      </c>
      <c r="AI8" s="23" t="s">
        <v>1</v>
      </c>
      <c r="AJ8" s="23" t="s">
        <v>1</v>
      </c>
      <c r="AK8" s="23" t="s">
        <v>1</v>
      </c>
      <c r="AL8" s="29"/>
      <c r="AM8" s="22" t="s">
        <v>1</v>
      </c>
      <c r="AN8" s="22" t="s">
        <v>1</v>
      </c>
    </row>
    <row r="9" spans="1:40" ht="22.5" x14ac:dyDescent="0.25">
      <c r="A9" s="47" t="s">
        <v>9</v>
      </c>
      <c r="B9" s="17" t="s">
        <v>3</v>
      </c>
      <c r="C9" s="61">
        <v>1092</v>
      </c>
      <c r="D9" s="61">
        <v>1042</v>
      </c>
      <c r="E9" s="61">
        <v>999</v>
      </c>
      <c r="F9" s="61">
        <v>941</v>
      </c>
      <c r="G9" s="61">
        <v>897</v>
      </c>
      <c r="H9" s="18">
        <v>863</v>
      </c>
      <c r="I9" s="18">
        <v>832</v>
      </c>
      <c r="J9" s="18">
        <v>804</v>
      </c>
      <c r="K9" s="18">
        <v>781</v>
      </c>
      <c r="L9" s="29"/>
      <c r="M9" s="19">
        <f>K9/J9-1</f>
        <v>-2.8606965174129306E-2</v>
      </c>
      <c r="N9" s="19">
        <f>K9/G9-1</f>
        <v>-0.12931995540691188</v>
      </c>
      <c r="O9" s="49"/>
      <c r="P9" s="18" t="s">
        <v>1</v>
      </c>
      <c r="Q9" s="18" t="s">
        <v>1</v>
      </c>
      <c r="R9" s="18" t="s">
        <v>1</v>
      </c>
      <c r="S9" s="18" t="s">
        <v>1</v>
      </c>
      <c r="T9" s="18" t="s">
        <v>1</v>
      </c>
      <c r="U9" s="18" t="s">
        <v>1</v>
      </c>
      <c r="V9" s="18" t="s">
        <v>1</v>
      </c>
      <c r="W9" s="18" t="s">
        <v>1</v>
      </c>
      <c r="X9" s="18" t="s">
        <v>1</v>
      </c>
      <c r="Y9" s="29"/>
      <c r="Z9" s="18" t="s">
        <v>1</v>
      </c>
      <c r="AA9" s="18" t="s">
        <v>1</v>
      </c>
      <c r="AB9" s="11"/>
      <c r="AC9" s="18" t="s">
        <v>1</v>
      </c>
      <c r="AD9" s="18" t="s">
        <v>1</v>
      </c>
      <c r="AE9" s="18" t="s">
        <v>1</v>
      </c>
      <c r="AF9" s="18" t="s">
        <v>1</v>
      </c>
      <c r="AG9" s="18" t="s">
        <v>1</v>
      </c>
      <c r="AH9" s="18" t="s">
        <v>1</v>
      </c>
      <c r="AI9" s="18" t="s">
        <v>1</v>
      </c>
      <c r="AJ9" s="18" t="s">
        <v>1</v>
      </c>
      <c r="AK9" s="18" t="s">
        <v>1</v>
      </c>
      <c r="AL9" s="29"/>
      <c r="AM9" s="18" t="s">
        <v>1</v>
      </c>
      <c r="AN9" s="18" t="s">
        <v>1</v>
      </c>
    </row>
    <row r="10" spans="1:40" ht="22.5" x14ac:dyDescent="0.25">
      <c r="A10" s="48" t="s">
        <v>10</v>
      </c>
      <c r="B10" s="20" t="s">
        <v>3</v>
      </c>
      <c r="C10" s="22" t="s">
        <v>1</v>
      </c>
      <c r="D10" s="21">
        <f t="shared" ref="D10" si="10">D9-C9</f>
        <v>-50</v>
      </c>
      <c r="E10" s="21">
        <f t="shared" ref="E10" si="11">E9-D9</f>
        <v>-43</v>
      </c>
      <c r="F10" s="21">
        <f t="shared" ref="F10" si="12">F9-E9</f>
        <v>-58</v>
      </c>
      <c r="G10" s="21">
        <f t="shared" ref="G10" si="13">G9-F9</f>
        <v>-44</v>
      </c>
      <c r="H10" s="21">
        <f t="shared" ref="H10" si="14">H9-G9</f>
        <v>-34</v>
      </c>
      <c r="I10" s="21">
        <f t="shared" ref="I10:K10" si="15">I9-H9</f>
        <v>-31</v>
      </c>
      <c r="J10" s="21">
        <f t="shared" si="15"/>
        <v>-28</v>
      </c>
      <c r="K10" s="21">
        <f t="shared" si="15"/>
        <v>-23</v>
      </c>
      <c r="L10" s="29"/>
      <c r="M10" s="22" t="s">
        <v>1</v>
      </c>
      <c r="N10" s="22" t="s">
        <v>1</v>
      </c>
      <c r="O10" s="7"/>
      <c r="P10" s="23" t="s">
        <v>1</v>
      </c>
      <c r="Q10" s="23" t="s">
        <v>1</v>
      </c>
      <c r="R10" s="23" t="s">
        <v>1</v>
      </c>
      <c r="S10" s="23" t="s">
        <v>1</v>
      </c>
      <c r="T10" s="23" t="s">
        <v>1</v>
      </c>
      <c r="U10" s="23" t="s">
        <v>1</v>
      </c>
      <c r="V10" s="23" t="s">
        <v>1</v>
      </c>
      <c r="W10" s="23" t="s">
        <v>1</v>
      </c>
      <c r="X10" s="23" t="s">
        <v>1</v>
      </c>
      <c r="Y10" s="29"/>
      <c r="Z10" s="22" t="s">
        <v>1</v>
      </c>
      <c r="AA10" s="22" t="s">
        <v>1</v>
      </c>
      <c r="AB10" s="11"/>
      <c r="AC10" s="23" t="s">
        <v>1</v>
      </c>
      <c r="AD10" s="23" t="s">
        <v>1</v>
      </c>
      <c r="AE10" s="23" t="s">
        <v>1</v>
      </c>
      <c r="AF10" s="23" t="s">
        <v>1</v>
      </c>
      <c r="AG10" s="23" t="s">
        <v>1</v>
      </c>
      <c r="AH10" s="23" t="s">
        <v>1</v>
      </c>
      <c r="AI10" s="23" t="s">
        <v>1</v>
      </c>
      <c r="AJ10" s="23" t="s">
        <v>1</v>
      </c>
      <c r="AK10" s="23" t="s">
        <v>1</v>
      </c>
      <c r="AL10" s="29"/>
      <c r="AM10" s="22" t="s">
        <v>1</v>
      </c>
      <c r="AN10" s="22" t="s">
        <v>1</v>
      </c>
    </row>
    <row r="11" spans="1:40" x14ac:dyDescent="0.25">
      <c r="A11" s="47" t="s">
        <v>11</v>
      </c>
      <c r="B11" s="17" t="s">
        <v>3</v>
      </c>
      <c r="C11" s="61">
        <v>4965</v>
      </c>
      <c r="D11" s="61">
        <v>4617</v>
      </c>
      <c r="E11" s="61">
        <v>4354</v>
      </c>
      <c r="F11" s="61">
        <v>4079</v>
      </c>
      <c r="G11" s="61">
        <v>3826</v>
      </c>
      <c r="H11" s="18">
        <v>3599</v>
      </c>
      <c r="I11" s="18">
        <v>3455</v>
      </c>
      <c r="J11" s="18">
        <v>3372</v>
      </c>
      <c r="K11" s="18">
        <v>3269</v>
      </c>
      <c r="L11" s="29"/>
      <c r="M11" s="19">
        <f>K11/J11-1</f>
        <v>-3.0545670225385568E-2</v>
      </c>
      <c r="N11" s="19">
        <f>K11/G11-1</f>
        <v>-0.14558285415577632</v>
      </c>
      <c r="O11" s="49"/>
      <c r="P11" s="18" t="s">
        <v>1</v>
      </c>
      <c r="Q11" s="18" t="s">
        <v>1</v>
      </c>
      <c r="R11" s="18" t="s">
        <v>1</v>
      </c>
      <c r="S11" s="18" t="s">
        <v>1</v>
      </c>
      <c r="T11" s="18" t="s">
        <v>1</v>
      </c>
      <c r="U11" s="18" t="s">
        <v>1</v>
      </c>
      <c r="V11" s="18" t="s">
        <v>1</v>
      </c>
      <c r="W11" s="18" t="s">
        <v>1</v>
      </c>
      <c r="X11" s="18" t="s">
        <v>1</v>
      </c>
      <c r="Y11" s="29"/>
      <c r="Z11" s="18" t="s">
        <v>1</v>
      </c>
      <c r="AA11" s="18" t="s">
        <v>1</v>
      </c>
      <c r="AB11" s="11"/>
      <c r="AC11" s="18" t="s">
        <v>1</v>
      </c>
      <c r="AD11" s="18" t="s">
        <v>1</v>
      </c>
      <c r="AE11" s="18" t="s">
        <v>1</v>
      </c>
      <c r="AF11" s="18" t="s">
        <v>1</v>
      </c>
      <c r="AG11" s="18" t="s">
        <v>1</v>
      </c>
      <c r="AH11" s="18" t="s">
        <v>1</v>
      </c>
      <c r="AI11" s="18" t="s">
        <v>1</v>
      </c>
      <c r="AJ11" s="18" t="s">
        <v>1</v>
      </c>
      <c r="AK11" s="18" t="s">
        <v>1</v>
      </c>
      <c r="AL11" s="29"/>
      <c r="AM11" s="18" t="s">
        <v>1</v>
      </c>
      <c r="AN11" s="18" t="s">
        <v>1</v>
      </c>
    </row>
    <row r="12" spans="1:40" x14ac:dyDescent="0.25">
      <c r="A12" s="48" t="s">
        <v>12</v>
      </c>
      <c r="B12" s="20" t="s">
        <v>3</v>
      </c>
      <c r="C12" s="22" t="s">
        <v>1</v>
      </c>
      <c r="D12" s="21">
        <f t="shared" ref="D12" si="16">D11-C11</f>
        <v>-348</v>
      </c>
      <c r="E12" s="21">
        <f t="shared" ref="E12" si="17">E11-D11</f>
        <v>-263</v>
      </c>
      <c r="F12" s="21">
        <f t="shared" ref="F12" si="18">F11-E11</f>
        <v>-275</v>
      </c>
      <c r="G12" s="21">
        <f t="shared" ref="G12" si="19">G11-F11</f>
        <v>-253</v>
      </c>
      <c r="H12" s="21">
        <f t="shared" ref="H12" si="20">H11-G11</f>
        <v>-227</v>
      </c>
      <c r="I12" s="21">
        <f t="shared" ref="I12:K12" si="21">I11-H11</f>
        <v>-144</v>
      </c>
      <c r="J12" s="21">
        <f t="shared" si="21"/>
        <v>-83</v>
      </c>
      <c r="K12" s="21">
        <f t="shared" si="21"/>
        <v>-103</v>
      </c>
      <c r="L12" s="29"/>
      <c r="M12" s="22" t="s">
        <v>1</v>
      </c>
      <c r="N12" s="22" t="s">
        <v>1</v>
      </c>
      <c r="O12" s="7"/>
      <c r="P12" s="23" t="s">
        <v>1</v>
      </c>
      <c r="Q12" s="23" t="s">
        <v>1</v>
      </c>
      <c r="R12" s="23" t="s">
        <v>1</v>
      </c>
      <c r="S12" s="23" t="s">
        <v>1</v>
      </c>
      <c r="T12" s="23" t="s">
        <v>1</v>
      </c>
      <c r="U12" s="23" t="s">
        <v>1</v>
      </c>
      <c r="V12" s="23" t="s">
        <v>1</v>
      </c>
      <c r="W12" s="23" t="s">
        <v>1</v>
      </c>
      <c r="X12" s="23" t="s">
        <v>1</v>
      </c>
      <c r="Y12" s="29"/>
      <c r="Z12" s="22" t="s">
        <v>1</v>
      </c>
      <c r="AA12" s="22" t="s">
        <v>1</v>
      </c>
      <c r="AB12" s="11"/>
      <c r="AC12" s="23" t="s">
        <v>1</v>
      </c>
      <c r="AD12" s="23" t="s">
        <v>1</v>
      </c>
      <c r="AE12" s="23" t="s">
        <v>1</v>
      </c>
      <c r="AF12" s="23" t="s">
        <v>1</v>
      </c>
      <c r="AG12" s="23" t="s">
        <v>1</v>
      </c>
      <c r="AH12" s="23" t="s">
        <v>1</v>
      </c>
      <c r="AI12" s="23" t="s">
        <v>1</v>
      </c>
      <c r="AJ12" s="23" t="s">
        <v>1</v>
      </c>
      <c r="AK12" s="23" t="s">
        <v>1</v>
      </c>
      <c r="AL12" s="29"/>
      <c r="AM12" s="22" t="s">
        <v>1</v>
      </c>
      <c r="AN12" s="22" t="s">
        <v>1</v>
      </c>
    </row>
    <row r="13" spans="1:40" ht="33.75" x14ac:dyDescent="0.25">
      <c r="A13" s="47" t="s">
        <v>64</v>
      </c>
      <c r="B13" s="17" t="s">
        <v>3</v>
      </c>
      <c r="C13" s="18">
        <v>21245181</v>
      </c>
      <c r="D13" s="18">
        <v>28902466</v>
      </c>
      <c r="E13" s="18">
        <v>8355092</v>
      </c>
      <c r="F13" s="18">
        <v>16878670</v>
      </c>
      <c r="G13" s="18">
        <v>24938852</v>
      </c>
      <c r="H13" s="18">
        <v>33816468</v>
      </c>
      <c r="I13" s="18">
        <v>8232232</v>
      </c>
      <c r="J13" s="18">
        <v>14843499</v>
      </c>
      <c r="K13" s="18">
        <v>22818969</v>
      </c>
      <c r="L13" s="29"/>
      <c r="M13" s="19" t="s">
        <v>1</v>
      </c>
      <c r="N13" s="19">
        <f t="shared" ref="N13:N56" si="22">K13/G13-1</f>
        <v>-8.500323110301955E-2</v>
      </c>
      <c r="O13" s="7"/>
      <c r="P13" s="18">
        <v>8642999</v>
      </c>
      <c r="Q13" s="18">
        <v>12236800</v>
      </c>
      <c r="R13" s="18">
        <v>3726543</v>
      </c>
      <c r="S13" s="18">
        <v>7155978</v>
      </c>
      <c r="T13" s="18">
        <v>10035783</v>
      </c>
      <c r="U13" s="18">
        <v>13516524</v>
      </c>
      <c r="V13" s="18">
        <v>3005069</v>
      </c>
      <c r="W13" s="18">
        <v>5340877</v>
      </c>
      <c r="X13" s="18">
        <v>8364360</v>
      </c>
      <c r="Y13" s="29"/>
      <c r="Z13" s="19" t="s">
        <v>1</v>
      </c>
      <c r="AA13" s="19">
        <f t="shared" ref="AA13:AA56" si="23">X13/T13-1</f>
        <v>-0.16654634720579353</v>
      </c>
      <c r="AB13" s="11"/>
      <c r="AC13" s="18">
        <v>12602182</v>
      </c>
      <c r="AD13" s="18">
        <v>16665666</v>
      </c>
      <c r="AE13" s="18">
        <v>4628549</v>
      </c>
      <c r="AF13" s="18">
        <v>9722692</v>
      </c>
      <c r="AG13" s="18">
        <v>14903069</v>
      </c>
      <c r="AH13" s="18">
        <v>20299944</v>
      </c>
      <c r="AI13" s="18">
        <v>5227163</v>
      </c>
      <c r="AJ13" s="18">
        <v>9502622</v>
      </c>
      <c r="AK13" s="18">
        <v>14454609</v>
      </c>
      <c r="AL13" s="29"/>
      <c r="AM13" s="19" t="s">
        <v>1</v>
      </c>
      <c r="AN13" s="19">
        <f t="shared" ref="AN13:AN56" si="24">AK13/AG13-1</f>
        <v>-3.0091788476588333E-2</v>
      </c>
    </row>
    <row r="14" spans="1:40" x14ac:dyDescent="0.25">
      <c r="A14" s="50" t="s">
        <v>54</v>
      </c>
      <c r="B14" s="20" t="s">
        <v>3</v>
      </c>
      <c r="C14" s="21">
        <v>9832</v>
      </c>
      <c r="D14" s="21">
        <v>15019</v>
      </c>
      <c r="E14" s="21">
        <v>3989</v>
      </c>
      <c r="F14" s="21">
        <v>8944</v>
      </c>
      <c r="G14" s="21">
        <v>13066</v>
      </c>
      <c r="H14" s="21">
        <v>19332</v>
      </c>
      <c r="I14" s="21">
        <v>3422</v>
      </c>
      <c r="J14" s="21">
        <v>7505</v>
      </c>
      <c r="K14" s="21">
        <v>12514</v>
      </c>
      <c r="L14" s="29"/>
      <c r="M14" s="24" t="s">
        <v>1</v>
      </c>
      <c r="N14" s="24">
        <f t="shared" si="22"/>
        <v>-4.2247053421092917E-2</v>
      </c>
      <c r="O14" s="7"/>
      <c r="P14" s="21">
        <v>1075</v>
      </c>
      <c r="Q14" s="21">
        <v>1568</v>
      </c>
      <c r="R14" s="21">
        <v>272</v>
      </c>
      <c r="S14" s="21">
        <v>565</v>
      </c>
      <c r="T14" s="21">
        <v>837</v>
      </c>
      <c r="U14" s="21">
        <v>1233</v>
      </c>
      <c r="V14" s="21">
        <v>213</v>
      </c>
      <c r="W14" s="21">
        <v>443</v>
      </c>
      <c r="X14" s="21">
        <v>847</v>
      </c>
      <c r="Y14" s="29"/>
      <c r="Z14" s="24" t="s">
        <v>1</v>
      </c>
      <c r="AA14" s="24">
        <f t="shared" si="23"/>
        <v>1.1947431302270051E-2</v>
      </c>
      <c r="AB14" s="11"/>
      <c r="AC14" s="21">
        <v>8757</v>
      </c>
      <c r="AD14" s="21">
        <v>13451</v>
      </c>
      <c r="AE14" s="21">
        <v>3717</v>
      </c>
      <c r="AF14" s="21">
        <v>8379</v>
      </c>
      <c r="AG14" s="21">
        <v>12229</v>
      </c>
      <c r="AH14" s="21">
        <v>18099</v>
      </c>
      <c r="AI14" s="21">
        <v>3209</v>
      </c>
      <c r="AJ14" s="21">
        <v>7062</v>
      </c>
      <c r="AK14" s="21">
        <v>11667</v>
      </c>
      <c r="AL14" s="29"/>
      <c r="AM14" s="24" t="s">
        <v>1</v>
      </c>
      <c r="AN14" s="24">
        <f t="shared" si="24"/>
        <v>-4.5956333306075736E-2</v>
      </c>
    </row>
    <row r="15" spans="1:40" ht="22.5" x14ac:dyDescent="0.25">
      <c r="A15" s="48" t="s">
        <v>67</v>
      </c>
      <c r="B15" s="20" t="s">
        <v>3</v>
      </c>
      <c r="C15" s="21">
        <v>9520</v>
      </c>
      <c r="D15" s="21">
        <v>14650</v>
      </c>
      <c r="E15" s="21">
        <v>3817</v>
      </c>
      <c r="F15" s="21">
        <v>8392</v>
      </c>
      <c r="G15" s="21">
        <v>12001</v>
      </c>
      <c r="H15" s="21">
        <v>18236</v>
      </c>
      <c r="I15" s="21">
        <v>3241</v>
      </c>
      <c r="J15" s="21">
        <v>7052</v>
      </c>
      <c r="K15" s="21">
        <v>11899</v>
      </c>
      <c r="L15" s="29"/>
      <c r="M15" s="24" t="s">
        <v>1</v>
      </c>
      <c r="N15" s="24">
        <f t="shared" si="22"/>
        <v>-8.4992917256895284E-3</v>
      </c>
      <c r="O15" s="7"/>
      <c r="P15" s="21">
        <v>1030</v>
      </c>
      <c r="Q15" s="21">
        <v>1496</v>
      </c>
      <c r="R15" s="21">
        <v>210</v>
      </c>
      <c r="S15" s="21">
        <v>418</v>
      </c>
      <c r="T15" s="21">
        <v>612</v>
      </c>
      <c r="U15" s="21">
        <v>870</v>
      </c>
      <c r="V15" s="21">
        <v>159</v>
      </c>
      <c r="W15" s="21">
        <v>345</v>
      </c>
      <c r="X15" s="21">
        <v>682</v>
      </c>
      <c r="Y15" s="29"/>
      <c r="Z15" s="24" t="s">
        <v>1</v>
      </c>
      <c r="AA15" s="24">
        <f t="shared" si="23"/>
        <v>0.1143790849673203</v>
      </c>
      <c r="AB15" s="11"/>
      <c r="AC15" s="21">
        <v>8490</v>
      </c>
      <c r="AD15" s="21">
        <v>13154</v>
      </c>
      <c r="AE15" s="21">
        <v>3607</v>
      </c>
      <c r="AF15" s="21">
        <v>7974</v>
      </c>
      <c r="AG15" s="21">
        <v>11389</v>
      </c>
      <c r="AH15" s="21">
        <v>17366</v>
      </c>
      <c r="AI15" s="21">
        <v>3082</v>
      </c>
      <c r="AJ15" s="21">
        <v>6707</v>
      </c>
      <c r="AK15" s="21">
        <v>11217</v>
      </c>
      <c r="AL15" s="29"/>
      <c r="AM15" s="24" t="s">
        <v>1</v>
      </c>
      <c r="AN15" s="24">
        <f t="shared" si="24"/>
        <v>-1.5102291684959135E-2</v>
      </c>
    </row>
    <row r="16" spans="1:40" x14ac:dyDescent="0.25">
      <c r="A16" s="50" t="s">
        <v>63</v>
      </c>
      <c r="B16" s="20" t="s">
        <v>3</v>
      </c>
      <c r="C16" s="21">
        <v>12486</v>
      </c>
      <c r="D16" s="21">
        <v>16964</v>
      </c>
      <c r="E16" s="21">
        <v>3293</v>
      </c>
      <c r="F16" s="21">
        <v>8160</v>
      </c>
      <c r="G16" s="21">
        <v>11846</v>
      </c>
      <c r="H16" s="21">
        <v>16359</v>
      </c>
      <c r="I16" s="21">
        <v>2484</v>
      </c>
      <c r="J16" s="21">
        <v>6161</v>
      </c>
      <c r="K16" s="21">
        <v>10643</v>
      </c>
      <c r="L16" s="29"/>
      <c r="M16" s="24" t="s">
        <v>1</v>
      </c>
      <c r="N16" s="24">
        <f t="shared" si="22"/>
        <v>-0.10155326692554445</v>
      </c>
      <c r="O16" s="7"/>
      <c r="P16" s="21">
        <v>889</v>
      </c>
      <c r="Q16" s="21">
        <v>1152</v>
      </c>
      <c r="R16" s="21">
        <v>158</v>
      </c>
      <c r="S16" s="21">
        <v>367</v>
      </c>
      <c r="T16" s="21">
        <v>571</v>
      </c>
      <c r="U16" s="21">
        <v>812</v>
      </c>
      <c r="V16" s="21">
        <v>186</v>
      </c>
      <c r="W16" s="21">
        <v>345</v>
      </c>
      <c r="X16" s="21">
        <v>641</v>
      </c>
      <c r="Y16" s="29"/>
      <c r="Z16" s="24" t="s">
        <v>1</v>
      </c>
      <c r="AA16" s="24">
        <f t="shared" si="23"/>
        <v>0.12259194395796857</v>
      </c>
      <c r="AB16" s="11"/>
      <c r="AC16" s="21">
        <v>11597</v>
      </c>
      <c r="AD16" s="21">
        <v>15812</v>
      </c>
      <c r="AE16" s="21">
        <v>3135</v>
      </c>
      <c r="AF16" s="21">
        <v>7793</v>
      </c>
      <c r="AG16" s="21">
        <v>11275</v>
      </c>
      <c r="AH16" s="21">
        <v>15547</v>
      </c>
      <c r="AI16" s="21">
        <v>2298</v>
      </c>
      <c r="AJ16" s="21">
        <v>5816</v>
      </c>
      <c r="AK16" s="21">
        <v>10002</v>
      </c>
      <c r="AL16" s="29"/>
      <c r="AM16" s="24" t="s">
        <v>1</v>
      </c>
      <c r="AN16" s="24">
        <f t="shared" si="24"/>
        <v>-0.11290465631929048</v>
      </c>
    </row>
    <row r="17" spans="1:40" ht="22.5" x14ac:dyDescent="0.25">
      <c r="A17" s="48" t="s">
        <v>67</v>
      </c>
      <c r="B17" s="20" t="s">
        <v>3</v>
      </c>
      <c r="C17" s="21">
        <v>12239</v>
      </c>
      <c r="D17" s="21">
        <v>16618</v>
      </c>
      <c r="E17" s="21">
        <v>2871</v>
      </c>
      <c r="F17" s="21">
        <v>7071</v>
      </c>
      <c r="G17" s="21">
        <v>11320</v>
      </c>
      <c r="H17" s="21">
        <v>15823</v>
      </c>
      <c r="I17" s="21">
        <v>2364</v>
      </c>
      <c r="J17" s="21">
        <v>5986</v>
      </c>
      <c r="K17" s="21">
        <v>10358</v>
      </c>
      <c r="L17" s="29"/>
      <c r="M17" s="24" t="s">
        <v>1</v>
      </c>
      <c r="N17" s="24">
        <f t="shared" si="22"/>
        <v>-8.4982332155477014E-2</v>
      </c>
      <c r="O17" s="7"/>
      <c r="P17" s="21">
        <v>876</v>
      </c>
      <c r="Q17" s="21">
        <v>1138</v>
      </c>
      <c r="R17" s="21">
        <v>136</v>
      </c>
      <c r="S17" s="21">
        <v>327</v>
      </c>
      <c r="T17" s="21">
        <v>519</v>
      </c>
      <c r="U17" s="21">
        <v>734</v>
      </c>
      <c r="V17" s="21">
        <v>165</v>
      </c>
      <c r="W17" s="21">
        <v>291</v>
      </c>
      <c r="X17" s="21">
        <v>540</v>
      </c>
      <c r="Y17" s="29"/>
      <c r="Z17" s="24" t="s">
        <v>1</v>
      </c>
      <c r="AA17" s="24">
        <f t="shared" si="23"/>
        <v>4.0462427745664664E-2</v>
      </c>
      <c r="AB17" s="11"/>
      <c r="AC17" s="21">
        <v>11363</v>
      </c>
      <c r="AD17" s="21">
        <v>15480</v>
      </c>
      <c r="AE17" s="21">
        <v>2735</v>
      </c>
      <c r="AF17" s="21">
        <v>6744</v>
      </c>
      <c r="AG17" s="21">
        <v>10801</v>
      </c>
      <c r="AH17" s="21">
        <v>15089</v>
      </c>
      <c r="AI17" s="21">
        <v>2199</v>
      </c>
      <c r="AJ17" s="21">
        <v>5695</v>
      </c>
      <c r="AK17" s="21">
        <v>9818</v>
      </c>
      <c r="AL17" s="29"/>
      <c r="AM17" s="24" t="s">
        <v>1</v>
      </c>
      <c r="AN17" s="24">
        <f t="shared" si="24"/>
        <v>-9.1010091658179748E-2</v>
      </c>
    </row>
    <row r="18" spans="1:40" x14ac:dyDescent="0.25">
      <c r="A18" s="54" t="s">
        <v>66</v>
      </c>
      <c r="B18" s="20" t="s">
        <v>3</v>
      </c>
      <c r="C18" s="21">
        <v>21222863</v>
      </c>
      <c r="D18" s="21">
        <v>28870483</v>
      </c>
      <c r="E18" s="21">
        <v>8347810</v>
      </c>
      <c r="F18" s="21">
        <v>16861566</v>
      </c>
      <c r="G18" s="21">
        <v>24913940</v>
      </c>
      <c r="H18" s="21">
        <v>33780777</v>
      </c>
      <c r="I18" s="21">
        <v>8226326</v>
      </c>
      <c r="J18" s="21">
        <v>14829833</v>
      </c>
      <c r="K18" s="21">
        <v>22795812</v>
      </c>
      <c r="L18" s="29"/>
      <c r="M18" s="24" t="s">
        <v>1</v>
      </c>
      <c r="N18" s="24">
        <f t="shared" si="22"/>
        <v>-8.5017785223854614E-2</v>
      </c>
      <c r="O18" s="7"/>
      <c r="P18" s="21">
        <v>8641035</v>
      </c>
      <c r="Q18" s="21">
        <v>12234080</v>
      </c>
      <c r="R18" s="21">
        <v>3726113</v>
      </c>
      <c r="S18" s="21">
        <v>7155046</v>
      </c>
      <c r="T18" s="21">
        <v>10034375</v>
      </c>
      <c r="U18" s="21">
        <v>13514479</v>
      </c>
      <c r="V18" s="21">
        <v>3004670</v>
      </c>
      <c r="W18" s="21">
        <v>5340089</v>
      </c>
      <c r="X18" s="21">
        <v>8362872</v>
      </c>
      <c r="Y18" s="29"/>
      <c r="Z18" s="24" t="s">
        <v>1</v>
      </c>
      <c r="AA18" s="24">
        <f t="shared" si="23"/>
        <v>-0.16657768919339766</v>
      </c>
      <c r="AB18" s="11"/>
      <c r="AC18" s="21">
        <v>12581828</v>
      </c>
      <c r="AD18" s="21">
        <v>16636403</v>
      </c>
      <c r="AE18" s="21">
        <v>4621697</v>
      </c>
      <c r="AF18" s="21">
        <v>9706520</v>
      </c>
      <c r="AG18" s="21">
        <v>14879565</v>
      </c>
      <c r="AH18" s="21">
        <v>20266298</v>
      </c>
      <c r="AI18" s="21">
        <v>5221656</v>
      </c>
      <c r="AJ18" s="21">
        <v>9489744</v>
      </c>
      <c r="AK18" s="21">
        <v>14432940</v>
      </c>
      <c r="AL18" s="29"/>
      <c r="AM18" s="24" t="s">
        <v>1</v>
      </c>
      <c r="AN18" s="24">
        <f t="shared" si="24"/>
        <v>-3.001599845156766E-2</v>
      </c>
    </row>
    <row r="19" spans="1:40" x14ac:dyDescent="0.25">
      <c r="A19" s="52" t="s">
        <v>81</v>
      </c>
      <c r="B19" s="20" t="s">
        <v>3</v>
      </c>
      <c r="C19" s="25">
        <v>15192648</v>
      </c>
      <c r="D19" s="25">
        <v>20372329</v>
      </c>
      <c r="E19" s="25">
        <v>6034102</v>
      </c>
      <c r="F19" s="25">
        <v>11948740</v>
      </c>
      <c r="G19" s="25">
        <v>17046822</v>
      </c>
      <c r="H19" s="25">
        <v>22741969</v>
      </c>
      <c r="I19" s="25">
        <v>5102704</v>
      </c>
      <c r="J19" s="25">
        <v>9504847</v>
      </c>
      <c r="K19" s="25">
        <v>14488517</v>
      </c>
      <c r="L19" s="29"/>
      <c r="M19" s="24" t="s">
        <v>1</v>
      </c>
      <c r="N19" s="24">
        <f t="shared" si="22"/>
        <v>-0.150075187034862</v>
      </c>
      <c r="O19" s="7"/>
      <c r="P19" s="25">
        <v>6198135</v>
      </c>
      <c r="Q19" s="25">
        <v>8735403</v>
      </c>
      <c r="R19" s="25">
        <v>2649626</v>
      </c>
      <c r="S19" s="25">
        <v>4987191</v>
      </c>
      <c r="T19" s="25">
        <v>6532448</v>
      </c>
      <c r="U19" s="25">
        <v>8502628</v>
      </c>
      <c r="V19" s="25">
        <v>1489047</v>
      </c>
      <c r="W19" s="25">
        <v>2736274</v>
      </c>
      <c r="X19" s="25">
        <v>4221561</v>
      </c>
      <c r="Y19" s="29"/>
      <c r="Z19" s="24" t="s">
        <v>1</v>
      </c>
      <c r="AA19" s="24">
        <f t="shared" si="23"/>
        <v>-0.3537551313075894</v>
      </c>
      <c r="AB19" s="11"/>
      <c r="AC19" s="25">
        <v>8994513</v>
      </c>
      <c r="AD19" s="25">
        <v>11636926</v>
      </c>
      <c r="AE19" s="25">
        <v>3384476</v>
      </c>
      <c r="AF19" s="25">
        <v>6961549</v>
      </c>
      <c r="AG19" s="25">
        <v>10514374</v>
      </c>
      <c r="AH19" s="25">
        <v>14239341</v>
      </c>
      <c r="AI19" s="25">
        <v>3613657</v>
      </c>
      <c r="AJ19" s="25">
        <v>6768573</v>
      </c>
      <c r="AK19" s="25">
        <v>10266956</v>
      </c>
      <c r="AL19" s="29"/>
      <c r="AM19" s="24" t="s">
        <v>1</v>
      </c>
      <c r="AN19" s="24">
        <f t="shared" si="24"/>
        <v>-2.3531405673794747E-2</v>
      </c>
    </row>
    <row r="20" spans="1:40" s="6" customFormat="1" x14ac:dyDescent="0.25">
      <c r="A20" s="52" t="s">
        <v>82</v>
      </c>
      <c r="B20" s="20" t="s">
        <v>3</v>
      </c>
      <c r="C20" s="25">
        <v>6030215</v>
      </c>
      <c r="D20" s="25">
        <v>8498154</v>
      </c>
      <c r="E20" s="25">
        <v>2313708</v>
      </c>
      <c r="F20" s="25">
        <v>4912826</v>
      </c>
      <c r="G20" s="25">
        <v>7867118</v>
      </c>
      <c r="H20" s="25">
        <v>11038808</v>
      </c>
      <c r="I20" s="25">
        <v>3123622</v>
      </c>
      <c r="J20" s="25">
        <v>5324986</v>
      </c>
      <c r="K20" s="25">
        <v>8307295</v>
      </c>
      <c r="L20" s="29"/>
      <c r="M20" s="24" t="s">
        <v>1</v>
      </c>
      <c r="N20" s="24">
        <f t="shared" si="22"/>
        <v>5.5951493291444221E-2</v>
      </c>
      <c r="O20" s="7"/>
      <c r="P20" s="25">
        <v>2442900</v>
      </c>
      <c r="Q20" s="25">
        <v>3498677</v>
      </c>
      <c r="R20" s="25">
        <v>1076487</v>
      </c>
      <c r="S20" s="25">
        <v>2167855</v>
      </c>
      <c r="T20" s="25">
        <v>3501927</v>
      </c>
      <c r="U20" s="25">
        <v>5011851</v>
      </c>
      <c r="V20" s="25">
        <v>1515623</v>
      </c>
      <c r="W20" s="25">
        <v>2603815</v>
      </c>
      <c r="X20" s="25">
        <v>4141311</v>
      </c>
      <c r="Y20" s="29"/>
      <c r="Z20" s="24" t="s">
        <v>1</v>
      </c>
      <c r="AA20" s="24">
        <f t="shared" si="23"/>
        <v>0.18258061918480872</v>
      </c>
      <c r="AB20" s="11"/>
      <c r="AC20" s="25">
        <v>3587315</v>
      </c>
      <c r="AD20" s="25">
        <v>4999477</v>
      </c>
      <c r="AE20" s="25">
        <v>1237221</v>
      </c>
      <c r="AF20" s="25">
        <v>2744971</v>
      </c>
      <c r="AG20" s="25">
        <v>4365191</v>
      </c>
      <c r="AH20" s="25">
        <v>6026957</v>
      </c>
      <c r="AI20" s="25">
        <v>1607999</v>
      </c>
      <c r="AJ20" s="25">
        <v>2721171</v>
      </c>
      <c r="AK20" s="25">
        <v>4165984</v>
      </c>
      <c r="AL20" s="29"/>
      <c r="AM20" s="24" t="s">
        <v>1</v>
      </c>
      <c r="AN20" s="24">
        <f t="shared" si="24"/>
        <v>-4.5635345624051693E-2</v>
      </c>
    </row>
    <row r="21" spans="1:40" x14ac:dyDescent="0.25">
      <c r="A21" s="54" t="s">
        <v>83</v>
      </c>
      <c r="B21" s="20" t="s">
        <v>3</v>
      </c>
      <c r="C21" s="23">
        <v>8759006</v>
      </c>
      <c r="D21" s="23">
        <v>12537453</v>
      </c>
      <c r="E21" s="23">
        <v>4067791</v>
      </c>
      <c r="F21" s="23">
        <v>8094690</v>
      </c>
      <c r="G21" s="23">
        <v>11950034</v>
      </c>
      <c r="H21" s="23">
        <v>16586550</v>
      </c>
      <c r="I21" s="23">
        <v>4318631</v>
      </c>
      <c r="J21" s="23">
        <v>8101338</v>
      </c>
      <c r="K21" s="23">
        <v>12538194</v>
      </c>
      <c r="L21" s="29"/>
      <c r="M21" s="24" t="s">
        <v>1</v>
      </c>
      <c r="N21" s="24">
        <f t="shared" si="22"/>
        <v>4.9218270006595732E-2</v>
      </c>
      <c r="O21" s="7"/>
      <c r="P21" s="23">
        <v>6182092</v>
      </c>
      <c r="Q21" s="23">
        <v>8916309</v>
      </c>
      <c r="R21" s="23">
        <v>2818438</v>
      </c>
      <c r="S21" s="23">
        <v>5418414</v>
      </c>
      <c r="T21" s="23">
        <v>7447195</v>
      </c>
      <c r="U21" s="23">
        <v>10153332</v>
      </c>
      <c r="V21" s="23">
        <v>2109625</v>
      </c>
      <c r="W21" s="23">
        <v>3898279</v>
      </c>
      <c r="X21" s="23">
        <v>6065209</v>
      </c>
      <c r="Y21" s="29"/>
      <c r="Z21" s="24" t="s">
        <v>1</v>
      </c>
      <c r="AA21" s="24">
        <f t="shared" si="23"/>
        <v>-0.18557134599000025</v>
      </c>
      <c r="AB21" s="11"/>
      <c r="AC21" s="23">
        <v>2576914</v>
      </c>
      <c r="AD21" s="23">
        <v>3621144</v>
      </c>
      <c r="AE21" s="23">
        <v>1249353</v>
      </c>
      <c r="AF21" s="23">
        <v>2676276</v>
      </c>
      <c r="AG21" s="23">
        <v>4502839</v>
      </c>
      <c r="AH21" s="23">
        <v>6433218</v>
      </c>
      <c r="AI21" s="23">
        <v>2209006</v>
      </c>
      <c r="AJ21" s="23">
        <v>4203059</v>
      </c>
      <c r="AK21" s="23">
        <v>6472985</v>
      </c>
      <c r="AL21" s="29"/>
      <c r="AM21" s="24" t="s">
        <v>1</v>
      </c>
      <c r="AN21" s="24">
        <f t="shared" si="24"/>
        <v>0.43753418676528288</v>
      </c>
    </row>
    <row r="22" spans="1:40" x14ac:dyDescent="0.25">
      <c r="A22" s="52" t="s">
        <v>84</v>
      </c>
      <c r="B22" s="20" t="s">
        <v>3</v>
      </c>
      <c r="C22" s="23">
        <v>7852148</v>
      </c>
      <c r="D22" s="23">
        <v>11156821</v>
      </c>
      <c r="E22" s="23">
        <v>3586990</v>
      </c>
      <c r="F22" s="23">
        <v>7052991</v>
      </c>
      <c r="G22" s="23">
        <v>10173863</v>
      </c>
      <c r="H22" s="23">
        <v>13968633</v>
      </c>
      <c r="I22" s="23">
        <v>3422506</v>
      </c>
      <c r="J22" s="23">
        <v>6468094</v>
      </c>
      <c r="K22" s="23">
        <v>9943619</v>
      </c>
      <c r="L22" s="29"/>
      <c r="M22" s="24" t="s">
        <v>1</v>
      </c>
      <c r="N22" s="24">
        <f t="shared" si="22"/>
        <v>-2.2630931829925371E-2</v>
      </c>
      <c r="O22" s="7"/>
      <c r="P22" s="23">
        <v>5353636</v>
      </c>
      <c r="Q22" s="23">
        <v>7632750</v>
      </c>
      <c r="R22" s="23">
        <v>2341763</v>
      </c>
      <c r="S22" s="23">
        <v>4388126</v>
      </c>
      <c r="T22" s="23">
        <v>5707864</v>
      </c>
      <c r="U22" s="23">
        <v>7618049</v>
      </c>
      <c r="V22" s="23">
        <v>1344882</v>
      </c>
      <c r="W22" s="23">
        <v>2534011</v>
      </c>
      <c r="X22" s="23">
        <v>3934246</v>
      </c>
      <c r="Y22" s="29"/>
      <c r="Z22" s="24" t="s">
        <v>1</v>
      </c>
      <c r="AA22" s="24">
        <f t="shared" si="23"/>
        <v>-0.31073235101607188</v>
      </c>
      <c r="AB22" s="11"/>
      <c r="AC22" s="23">
        <v>2498512</v>
      </c>
      <c r="AD22" s="23">
        <v>3524071</v>
      </c>
      <c r="AE22" s="23">
        <v>1245227</v>
      </c>
      <c r="AF22" s="23">
        <v>2664865</v>
      </c>
      <c r="AG22" s="23">
        <v>4465999</v>
      </c>
      <c r="AH22" s="23">
        <v>6350584</v>
      </c>
      <c r="AI22" s="23">
        <v>2077624</v>
      </c>
      <c r="AJ22" s="23">
        <v>3934083</v>
      </c>
      <c r="AK22" s="23">
        <v>6009373</v>
      </c>
      <c r="AL22" s="29"/>
      <c r="AM22" s="24" t="s">
        <v>1</v>
      </c>
      <c r="AN22" s="24">
        <f t="shared" si="24"/>
        <v>0.34558314948122471</v>
      </c>
    </row>
    <row r="23" spans="1:40" s="6" customFormat="1" x14ac:dyDescent="0.25">
      <c r="A23" s="52" t="s">
        <v>85</v>
      </c>
      <c r="B23" s="20" t="s">
        <v>3</v>
      </c>
      <c r="C23" s="23">
        <v>906858</v>
      </c>
      <c r="D23" s="23">
        <v>1380632</v>
      </c>
      <c r="E23" s="23">
        <v>480801</v>
      </c>
      <c r="F23" s="23">
        <v>1041699</v>
      </c>
      <c r="G23" s="23">
        <v>1776171</v>
      </c>
      <c r="H23" s="23">
        <v>2617917</v>
      </c>
      <c r="I23" s="23">
        <v>896125</v>
      </c>
      <c r="J23" s="23">
        <v>1633244</v>
      </c>
      <c r="K23" s="23">
        <v>2594575</v>
      </c>
      <c r="L23" s="29"/>
      <c r="M23" s="24" t="s">
        <v>1</v>
      </c>
      <c r="N23" s="24">
        <f t="shared" si="22"/>
        <v>0.46076869850932156</v>
      </c>
      <c r="O23" s="7"/>
      <c r="P23" s="25">
        <v>828456</v>
      </c>
      <c r="Q23" s="25">
        <v>1283559</v>
      </c>
      <c r="R23" s="25">
        <v>476675</v>
      </c>
      <c r="S23" s="25">
        <v>1030288</v>
      </c>
      <c r="T23" s="25">
        <v>1739331</v>
      </c>
      <c r="U23" s="25">
        <v>2535283</v>
      </c>
      <c r="V23" s="25">
        <v>764743</v>
      </c>
      <c r="W23" s="25">
        <v>1364268</v>
      </c>
      <c r="X23" s="25">
        <v>2130963</v>
      </c>
      <c r="Y23" s="29"/>
      <c r="Z23" s="24" t="s">
        <v>1</v>
      </c>
      <c r="AA23" s="24">
        <f t="shared" si="23"/>
        <v>0.22516243314239781</v>
      </c>
      <c r="AB23" s="11"/>
      <c r="AC23" s="25">
        <v>78402</v>
      </c>
      <c r="AD23" s="25">
        <v>97073</v>
      </c>
      <c r="AE23" s="25">
        <v>4126</v>
      </c>
      <c r="AF23" s="25">
        <v>11411</v>
      </c>
      <c r="AG23" s="25">
        <v>36840</v>
      </c>
      <c r="AH23" s="25">
        <v>82634</v>
      </c>
      <c r="AI23" s="25">
        <v>131382</v>
      </c>
      <c r="AJ23" s="25">
        <v>268976</v>
      </c>
      <c r="AK23" s="25">
        <v>463612</v>
      </c>
      <c r="AL23" s="29"/>
      <c r="AM23" s="24" t="s">
        <v>1</v>
      </c>
      <c r="AN23" s="24">
        <f t="shared" si="24"/>
        <v>11.584473398479913</v>
      </c>
    </row>
    <row r="24" spans="1:40" ht="22.5" x14ac:dyDescent="0.25">
      <c r="A24" s="47" t="s">
        <v>65</v>
      </c>
      <c r="B24" s="17" t="s">
        <v>3</v>
      </c>
      <c r="C24" s="26">
        <v>7531452</v>
      </c>
      <c r="D24" s="26">
        <v>7657285</v>
      </c>
      <c r="E24" s="26">
        <v>8355092</v>
      </c>
      <c r="F24" s="26">
        <v>8523578</v>
      </c>
      <c r="G24" s="26">
        <v>8060182</v>
      </c>
      <c r="H24" s="26">
        <v>8877616</v>
      </c>
      <c r="I24" s="26">
        <v>8232232</v>
      </c>
      <c r="J24" s="26">
        <v>6611267</v>
      </c>
      <c r="K24" s="26">
        <v>7975470</v>
      </c>
      <c r="L24" s="29"/>
      <c r="M24" s="19">
        <f t="shared" ref="M24:M56" si="25">K24/J24-1</f>
        <v>0.20634516802906311</v>
      </c>
      <c r="N24" s="19">
        <f t="shared" si="22"/>
        <v>-1.0509936376126516E-2</v>
      </c>
      <c r="O24" s="7"/>
      <c r="P24" s="26">
        <v>3110677</v>
      </c>
      <c r="Q24" s="26">
        <v>3593801</v>
      </c>
      <c r="R24" s="26">
        <v>3726543</v>
      </c>
      <c r="S24" s="26">
        <v>3429435</v>
      </c>
      <c r="T24" s="26">
        <v>2879805</v>
      </c>
      <c r="U24" s="26">
        <v>3480741</v>
      </c>
      <c r="V24" s="26">
        <v>3005069</v>
      </c>
      <c r="W24" s="26">
        <v>2335808</v>
      </c>
      <c r="X24" s="26">
        <v>3023483</v>
      </c>
      <c r="Y24" s="29"/>
      <c r="Z24" s="19">
        <f t="shared" ref="Z24:Z56" si="26">X24/W24-1</f>
        <v>0.29440561895498263</v>
      </c>
      <c r="AA24" s="19">
        <f t="shared" si="23"/>
        <v>4.9891572519667138E-2</v>
      </c>
      <c r="AB24" s="11"/>
      <c r="AC24" s="26">
        <v>4420775</v>
      </c>
      <c r="AD24" s="26">
        <v>4063484</v>
      </c>
      <c r="AE24" s="26">
        <v>4628549</v>
      </c>
      <c r="AF24" s="26">
        <v>5094143</v>
      </c>
      <c r="AG24" s="26">
        <v>5180377</v>
      </c>
      <c r="AH24" s="26">
        <v>5396875</v>
      </c>
      <c r="AI24" s="26">
        <v>5227163</v>
      </c>
      <c r="AJ24" s="26">
        <v>4275459</v>
      </c>
      <c r="AK24" s="26">
        <v>4951987</v>
      </c>
      <c r="AL24" s="29"/>
      <c r="AM24" s="19">
        <f t="shared" ref="AM24:AM56" si="27">AK24/AJ24-1</f>
        <v>0.15823517428187239</v>
      </c>
      <c r="AN24" s="19">
        <f t="shared" si="24"/>
        <v>-4.4087524904075526E-2</v>
      </c>
    </row>
    <row r="25" spans="1:40" x14ac:dyDescent="0.25">
      <c r="A25" s="50" t="s">
        <v>54</v>
      </c>
      <c r="B25" s="20" t="s">
        <v>3</v>
      </c>
      <c r="C25" s="25">
        <v>3521</v>
      </c>
      <c r="D25" s="25">
        <v>5187</v>
      </c>
      <c r="E25" s="25">
        <v>3989</v>
      </c>
      <c r="F25" s="25">
        <v>4955</v>
      </c>
      <c r="G25" s="25">
        <v>4122</v>
      </c>
      <c r="H25" s="25">
        <v>6266</v>
      </c>
      <c r="I25" s="25">
        <v>3422</v>
      </c>
      <c r="J25" s="25">
        <v>4083</v>
      </c>
      <c r="K25" s="25">
        <v>5009</v>
      </c>
      <c r="L25" s="29"/>
      <c r="M25" s="24">
        <f t="shared" si="25"/>
        <v>0.22679402400195925</v>
      </c>
      <c r="N25" s="24">
        <f t="shared" si="22"/>
        <v>0.215186802523047</v>
      </c>
      <c r="O25" s="7"/>
      <c r="P25" s="25">
        <v>310</v>
      </c>
      <c r="Q25" s="25">
        <v>493</v>
      </c>
      <c r="R25" s="25">
        <v>272</v>
      </c>
      <c r="S25" s="25">
        <v>293</v>
      </c>
      <c r="T25" s="25">
        <v>272</v>
      </c>
      <c r="U25" s="25">
        <v>396</v>
      </c>
      <c r="V25" s="25">
        <v>213</v>
      </c>
      <c r="W25" s="25">
        <v>230</v>
      </c>
      <c r="X25" s="25">
        <v>404</v>
      </c>
      <c r="Y25" s="29"/>
      <c r="Z25" s="24">
        <f t="shared" si="26"/>
        <v>0.75652173913043486</v>
      </c>
      <c r="AA25" s="24">
        <f t="shared" si="23"/>
        <v>0.48529411764705888</v>
      </c>
      <c r="AB25" s="11"/>
      <c r="AC25" s="25">
        <v>3211</v>
      </c>
      <c r="AD25" s="25">
        <v>4694</v>
      </c>
      <c r="AE25" s="25">
        <v>3717</v>
      </c>
      <c r="AF25" s="25">
        <v>4662</v>
      </c>
      <c r="AG25" s="25">
        <v>3850</v>
      </c>
      <c r="AH25" s="25">
        <v>5870</v>
      </c>
      <c r="AI25" s="25">
        <v>3209</v>
      </c>
      <c r="AJ25" s="25">
        <v>3853</v>
      </c>
      <c r="AK25" s="25">
        <v>4605</v>
      </c>
      <c r="AL25" s="29"/>
      <c r="AM25" s="24">
        <f t="shared" si="27"/>
        <v>0.19517259278484289</v>
      </c>
      <c r="AN25" s="24">
        <f t="shared" si="24"/>
        <v>0.19610389610389611</v>
      </c>
    </row>
    <row r="26" spans="1:40" ht="22.5" x14ac:dyDescent="0.25">
      <c r="A26" s="48" t="s">
        <v>67</v>
      </c>
      <c r="B26" s="20" t="s">
        <v>3</v>
      </c>
      <c r="C26" s="25">
        <v>3397</v>
      </c>
      <c r="D26" s="25">
        <v>5130</v>
      </c>
      <c r="E26" s="25">
        <v>3817</v>
      </c>
      <c r="F26" s="25">
        <v>4575</v>
      </c>
      <c r="G26" s="25">
        <v>3609</v>
      </c>
      <c r="H26" s="25">
        <v>6235</v>
      </c>
      <c r="I26" s="25">
        <v>3241</v>
      </c>
      <c r="J26" s="25">
        <v>3811</v>
      </c>
      <c r="K26" s="25">
        <v>4847</v>
      </c>
      <c r="L26" s="29"/>
      <c r="M26" s="24">
        <f t="shared" si="25"/>
        <v>0.27184466019417486</v>
      </c>
      <c r="N26" s="24">
        <f t="shared" si="22"/>
        <v>0.34303131061235792</v>
      </c>
      <c r="O26" s="7"/>
      <c r="P26" s="25">
        <v>284</v>
      </c>
      <c r="Q26" s="25">
        <v>466</v>
      </c>
      <c r="R26" s="25">
        <v>210</v>
      </c>
      <c r="S26" s="25">
        <v>208</v>
      </c>
      <c r="T26" s="25">
        <v>194</v>
      </c>
      <c r="U26" s="25">
        <v>258</v>
      </c>
      <c r="V26" s="25">
        <v>159</v>
      </c>
      <c r="W26" s="25">
        <v>186</v>
      </c>
      <c r="X26" s="25">
        <v>337</v>
      </c>
      <c r="Y26" s="29"/>
      <c r="Z26" s="24">
        <f t="shared" si="26"/>
        <v>0.81182795698924726</v>
      </c>
      <c r="AA26" s="24">
        <f t="shared" si="23"/>
        <v>0.73711340206185572</v>
      </c>
      <c r="AB26" s="11"/>
      <c r="AC26" s="25">
        <v>3113</v>
      </c>
      <c r="AD26" s="25">
        <v>4664</v>
      </c>
      <c r="AE26" s="25">
        <v>3607</v>
      </c>
      <c r="AF26" s="25">
        <v>4367</v>
      </c>
      <c r="AG26" s="25">
        <v>3415</v>
      </c>
      <c r="AH26" s="25">
        <v>5977</v>
      </c>
      <c r="AI26" s="25">
        <v>3082</v>
      </c>
      <c r="AJ26" s="25">
        <v>3625</v>
      </c>
      <c r="AK26" s="25">
        <v>4510</v>
      </c>
      <c r="AL26" s="29"/>
      <c r="AM26" s="24">
        <f t="shared" si="27"/>
        <v>0.24413793103448267</v>
      </c>
      <c r="AN26" s="24">
        <f t="shared" si="24"/>
        <v>0.3206442166910688</v>
      </c>
    </row>
    <row r="27" spans="1:40" x14ac:dyDescent="0.25">
      <c r="A27" s="54" t="s">
        <v>63</v>
      </c>
      <c r="B27" s="20" t="s">
        <v>3</v>
      </c>
      <c r="C27" s="25">
        <v>3937</v>
      </c>
      <c r="D27" s="25">
        <v>4478</v>
      </c>
      <c r="E27" s="25">
        <v>3293</v>
      </c>
      <c r="F27" s="25">
        <v>4867</v>
      </c>
      <c r="G27" s="25">
        <v>3686</v>
      </c>
      <c r="H27" s="25">
        <v>4513</v>
      </c>
      <c r="I27" s="25">
        <v>2484</v>
      </c>
      <c r="J27" s="25">
        <v>3677</v>
      </c>
      <c r="K27" s="25">
        <v>4482</v>
      </c>
      <c r="L27" s="29"/>
      <c r="M27" s="24">
        <f t="shared" si="25"/>
        <v>0.21892847429970086</v>
      </c>
      <c r="N27" s="24">
        <f t="shared" si="22"/>
        <v>0.21595225176342914</v>
      </c>
      <c r="O27" s="7"/>
      <c r="P27" s="25">
        <v>1</v>
      </c>
      <c r="Q27" s="25">
        <v>263</v>
      </c>
      <c r="R27" s="25">
        <v>158</v>
      </c>
      <c r="S27" s="25">
        <v>209</v>
      </c>
      <c r="T27" s="25">
        <v>204</v>
      </c>
      <c r="U27" s="25">
        <v>241</v>
      </c>
      <c r="V27" s="25">
        <v>186</v>
      </c>
      <c r="W27" s="25">
        <v>159</v>
      </c>
      <c r="X27" s="25">
        <v>296</v>
      </c>
      <c r="Y27" s="29"/>
      <c r="Z27" s="24">
        <f t="shared" si="26"/>
        <v>0.86163522012578619</v>
      </c>
      <c r="AA27" s="24">
        <f t="shared" si="23"/>
        <v>0.4509803921568627</v>
      </c>
      <c r="AB27" s="11"/>
      <c r="AC27" s="25">
        <v>3936</v>
      </c>
      <c r="AD27" s="25">
        <v>4215</v>
      </c>
      <c r="AE27" s="25">
        <v>3135</v>
      </c>
      <c r="AF27" s="25">
        <v>4658</v>
      </c>
      <c r="AG27" s="25">
        <v>3482</v>
      </c>
      <c r="AH27" s="25">
        <v>4272</v>
      </c>
      <c r="AI27" s="25">
        <v>2298</v>
      </c>
      <c r="AJ27" s="25">
        <v>3518</v>
      </c>
      <c r="AK27" s="25">
        <v>4186</v>
      </c>
      <c r="AL27" s="29"/>
      <c r="AM27" s="24">
        <f t="shared" si="27"/>
        <v>0.18988061398521894</v>
      </c>
      <c r="AN27" s="24">
        <f t="shared" si="24"/>
        <v>0.20218265364732901</v>
      </c>
    </row>
    <row r="28" spans="1:40" ht="22.5" x14ac:dyDescent="0.25">
      <c r="A28" s="52" t="s">
        <v>67</v>
      </c>
      <c r="B28" s="20" t="s">
        <v>3</v>
      </c>
      <c r="C28" s="25">
        <v>3882</v>
      </c>
      <c r="D28" s="25">
        <v>4379</v>
      </c>
      <c r="E28" s="25">
        <v>2871</v>
      </c>
      <c r="F28" s="25">
        <v>4200</v>
      </c>
      <c r="G28" s="25">
        <v>4249</v>
      </c>
      <c r="H28" s="25">
        <v>4503</v>
      </c>
      <c r="I28" s="25">
        <v>2364</v>
      </c>
      <c r="J28" s="25">
        <v>3622</v>
      </c>
      <c r="K28" s="25">
        <v>4372</v>
      </c>
      <c r="L28" s="29"/>
      <c r="M28" s="24">
        <f t="shared" si="25"/>
        <v>0.20706791827719484</v>
      </c>
      <c r="N28" s="24">
        <f t="shared" si="22"/>
        <v>2.8947987761826388E-2</v>
      </c>
      <c r="O28" s="7"/>
      <c r="P28" s="25">
        <v>3</v>
      </c>
      <c r="Q28" s="25">
        <v>262</v>
      </c>
      <c r="R28" s="25">
        <v>136</v>
      </c>
      <c r="S28" s="25">
        <v>191</v>
      </c>
      <c r="T28" s="25">
        <v>192</v>
      </c>
      <c r="U28" s="25">
        <v>215</v>
      </c>
      <c r="V28" s="25">
        <v>165</v>
      </c>
      <c r="W28" s="25">
        <v>126</v>
      </c>
      <c r="X28" s="25">
        <v>249</v>
      </c>
      <c r="Y28" s="29"/>
      <c r="Z28" s="24">
        <f t="shared" si="26"/>
        <v>0.97619047619047628</v>
      </c>
      <c r="AA28" s="24">
        <f t="shared" si="23"/>
        <v>0.296875</v>
      </c>
      <c r="AB28" s="11"/>
      <c r="AC28" s="25">
        <v>3879</v>
      </c>
      <c r="AD28" s="25">
        <v>4117</v>
      </c>
      <c r="AE28" s="25">
        <v>2735</v>
      </c>
      <c r="AF28" s="25">
        <v>4009</v>
      </c>
      <c r="AG28" s="25">
        <v>4057</v>
      </c>
      <c r="AH28" s="25">
        <v>4288</v>
      </c>
      <c r="AI28" s="25">
        <v>2199</v>
      </c>
      <c r="AJ28" s="25">
        <v>3496</v>
      </c>
      <c r="AK28" s="25">
        <v>4123</v>
      </c>
      <c r="AL28" s="29"/>
      <c r="AM28" s="24">
        <f t="shared" si="27"/>
        <v>0.17934782608695654</v>
      </c>
      <c r="AN28" s="24">
        <f t="shared" si="24"/>
        <v>1.6268178456988025E-2</v>
      </c>
    </row>
    <row r="29" spans="1:40" x14ac:dyDescent="0.25">
      <c r="A29" s="54" t="s">
        <v>66</v>
      </c>
      <c r="B29" s="20" t="s">
        <v>3</v>
      </c>
      <c r="C29" s="25">
        <v>7523994</v>
      </c>
      <c r="D29" s="25">
        <v>7647620</v>
      </c>
      <c r="E29" s="25">
        <v>8347810</v>
      </c>
      <c r="F29" s="25">
        <v>8513756</v>
      </c>
      <c r="G29" s="25">
        <v>8052374</v>
      </c>
      <c r="H29" s="25">
        <v>8866837</v>
      </c>
      <c r="I29" s="25">
        <v>8226326</v>
      </c>
      <c r="J29" s="25">
        <v>6603507</v>
      </c>
      <c r="K29" s="25">
        <v>7965979</v>
      </c>
      <c r="L29" s="29"/>
      <c r="M29" s="24">
        <f t="shared" si="25"/>
        <v>0.20632551763782492</v>
      </c>
      <c r="N29" s="24">
        <f t="shared" si="22"/>
        <v>-1.0729134041712385E-2</v>
      </c>
      <c r="O29" s="7"/>
      <c r="P29" s="25">
        <v>3110366</v>
      </c>
      <c r="Q29" s="25">
        <v>3593045</v>
      </c>
      <c r="R29" s="25">
        <v>3726113</v>
      </c>
      <c r="S29" s="25">
        <v>3428933</v>
      </c>
      <c r="T29" s="25">
        <v>2879329</v>
      </c>
      <c r="U29" s="25">
        <v>3480104</v>
      </c>
      <c r="V29" s="25">
        <v>3004670</v>
      </c>
      <c r="W29" s="25">
        <v>2335419</v>
      </c>
      <c r="X29" s="25">
        <v>3022783</v>
      </c>
      <c r="Y29" s="29"/>
      <c r="Z29" s="24">
        <f t="shared" si="26"/>
        <v>0.29432149006238273</v>
      </c>
      <c r="AA29" s="24">
        <f t="shared" si="23"/>
        <v>4.982202450640405E-2</v>
      </c>
      <c r="AB29" s="11"/>
      <c r="AC29" s="25">
        <v>4413628</v>
      </c>
      <c r="AD29" s="25">
        <v>4054575</v>
      </c>
      <c r="AE29" s="25">
        <v>4621697</v>
      </c>
      <c r="AF29" s="25">
        <v>5084823</v>
      </c>
      <c r="AG29" s="25">
        <v>5173045</v>
      </c>
      <c r="AH29" s="25">
        <v>5386733</v>
      </c>
      <c r="AI29" s="25">
        <v>5221656</v>
      </c>
      <c r="AJ29" s="25">
        <v>4268088</v>
      </c>
      <c r="AK29" s="25">
        <v>4943196</v>
      </c>
      <c r="AL29" s="29"/>
      <c r="AM29" s="24">
        <f t="shared" si="27"/>
        <v>0.15817574520487865</v>
      </c>
      <c r="AN29" s="24">
        <f t="shared" si="24"/>
        <v>-4.4432051142025641E-2</v>
      </c>
    </row>
    <row r="30" spans="1:40" x14ac:dyDescent="0.25">
      <c r="A30" s="52" t="s">
        <v>81</v>
      </c>
      <c r="B30" s="20" t="s">
        <v>3</v>
      </c>
      <c r="C30" s="25">
        <v>5278937</v>
      </c>
      <c r="D30" s="25">
        <v>5179681</v>
      </c>
      <c r="E30" s="25">
        <v>6034102</v>
      </c>
      <c r="F30" s="25">
        <v>5914638</v>
      </c>
      <c r="G30" s="25">
        <v>5098082</v>
      </c>
      <c r="H30" s="25">
        <v>5695147</v>
      </c>
      <c r="I30" s="25">
        <v>5102704</v>
      </c>
      <c r="J30" s="25">
        <v>4402143</v>
      </c>
      <c r="K30" s="25">
        <v>4983670</v>
      </c>
      <c r="L30" s="29"/>
      <c r="M30" s="24">
        <f t="shared" si="25"/>
        <v>0.13210088813561938</v>
      </c>
      <c r="N30" s="24">
        <f t="shared" si="22"/>
        <v>-2.2442165504595657E-2</v>
      </c>
      <c r="O30" s="7"/>
      <c r="P30" s="25">
        <v>2212202</v>
      </c>
      <c r="Q30" s="25">
        <v>2537268</v>
      </c>
      <c r="R30" s="25">
        <v>2649626</v>
      </c>
      <c r="S30" s="25">
        <v>2337565</v>
      </c>
      <c r="T30" s="25">
        <v>1545257</v>
      </c>
      <c r="U30" s="25">
        <v>1970180</v>
      </c>
      <c r="V30" s="25">
        <v>1489047</v>
      </c>
      <c r="W30" s="25">
        <v>1247227</v>
      </c>
      <c r="X30" s="25">
        <v>1485287</v>
      </c>
      <c r="Y30" s="29"/>
      <c r="Z30" s="24">
        <f t="shared" si="26"/>
        <v>0.19087142917848965</v>
      </c>
      <c r="AA30" s="24">
        <f t="shared" si="23"/>
        <v>-3.8809078360428018E-2</v>
      </c>
      <c r="AB30" s="11"/>
      <c r="AC30" s="25">
        <v>3066735</v>
      </c>
      <c r="AD30" s="25">
        <v>2642413</v>
      </c>
      <c r="AE30" s="25">
        <v>3384476</v>
      </c>
      <c r="AF30" s="25">
        <v>3577073</v>
      </c>
      <c r="AG30" s="25">
        <v>3552825</v>
      </c>
      <c r="AH30" s="25">
        <v>3724967</v>
      </c>
      <c r="AI30" s="25">
        <v>3613657</v>
      </c>
      <c r="AJ30" s="25">
        <v>3154916</v>
      </c>
      <c r="AK30" s="25">
        <v>3498383</v>
      </c>
      <c r="AL30" s="29"/>
      <c r="AM30" s="24">
        <f t="shared" si="27"/>
        <v>0.10886724083937582</v>
      </c>
      <c r="AN30" s="24">
        <f t="shared" si="24"/>
        <v>-1.5323580530985925E-2</v>
      </c>
    </row>
    <row r="31" spans="1:40" s="6" customFormat="1" x14ac:dyDescent="0.25">
      <c r="A31" s="52" t="s">
        <v>82</v>
      </c>
      <c r="B31" s="20" t="s">
        <v>3</v>
      </c>
      <c r="C31" s="25">
        <v>2245057</v>
      </c>
      <c r="D31" s="25">
        <v>2467939</v>
      </c>
      <c r="E31" s="25">
        <v>2313708</v>
      </c>
      <c r="F31" s="25">
        <v>2599118</v>
      </c>
      <c r="G31" s="25">
        <v>2954292</v>
      </c>
      <c r="H31" s="25">
        <v>3171690</v>
      </c>
      <c r="I31" s="25">
        <v>3123622</v>
      </c>
      <c r="J31" s="25">
        <v>2201364</v>
      </c>
      <c r="K31" s="25">
        <v>2982309</v>
      </c>
      <c r="L31" s="29"/>
      <c r="M31" s="24">
        <f t="shared" si="25"/>
        <v>0.35475505186784195</v>
      </c>
      <c r="N31" s="24">
        <f t="shared" si="22"/>
        <v>9.4834904606586612E-3</v>
      </c>
      <c r="O31" s="7"/>
      <c r="P31" s="25">
        <v>898164</v>
      </c>
      <c r="Q31" s="25">
        <v>1055777</v>
      </c>
      <c r="R31" s="25">
        <v>1076487</v>
      </c>
      <c r="S31" s="25">
        <v>1091368</v>
      </c>
      <c r="T31" s="25">
        <v>1334072</v>
      </c>
      <c r="U31" s="25">
        <v>1509924</v>
      </c>
      <c r="V31" s="25">
        <v>1515623</v>
      </c>
      <c r="W31" s="25">
        <v>1088192</v>
      </c>
      <c r="X31" s="25">
        <v>1537496</v>
      </c>
      <c r="Y31" s="29"/>
      <c r="Z31" s="24">
        <f t="shared" si="26"/>
        <v>0.41289037228724346</v>
      </c>
      <c r="AA31" s="24">
        <f t="shared" si="23"/>
        <v>0.15248352412763322</v>
      </c>
      <c r="AB31" s="11"/>
      <c r="AC31" s="25">
        <v>1346893</v>
      </c>
      <c r="AD31" s="25">
        <v>1412162</v>
      </c>
      <c r="AE31" s="25">
        <v>1237221</v>
      </c>
      <c r="AF31" s="25">
        <v>1507750</v>
      </c>
      <c r="AG31" s="25">
        <v>1620220</v>
      </c>
      <c r="AH31" s="25">
        <v>1661766</v>
      </c>
      <c r="AI31" s="25">
        <v>1607999</v>
      </c>
      <c r="AJ31" s="25">
        <v>1113172</v>
      </c>
      <c r="AK31" s="25">
        <v>1444813</v>
      </c>
      <c r="AL31" s="29"/>
      <c r="AM31" s="24">
        <f t="shared" si="27"/>
        <v>0.29792430998983077</v>
      </c>
      <c r="AN31" s="24">
        <f t="shared" si="24"/>
        <v>-0.10826122378442438</v>
      </c>
    </row>
    <row r="32" spans="1:40" x14ac:dyDescent="0.25">
      <c r="A32" s="54" t="s">
        <v>83</v>
      </c>
      <c r="B32" s="20" t="s">
        <v>3</v>
      </c>
      <c r="C32" s="25">
        <v>3186567</v>
      </c>
      <c r="D32" s="25">
        <v>3778447</v>
      </c>
      <c r="E32" s="25">
        <v>4067791</v>
      </c>
      <c r="F32" s="25">
        <v>4026899</v>
      </c>
      <c r="G32" s="25">
        <v>3855344</v>
      </c>
      <c r="H32" s="25">
        <v>4636516</v>
      </c>
      <c r="I32" s="25">
        <v>4318631</v>
      </c>
      <c r="J32" s="25">
        <v>3782707</v>
      </c>
      <c r="K32" s="25">
        <v>4436856</v>
      </c>
      <c r="L32" s="29"/>
      <c r="M32" s="24">
        <f t="shared" si="25"/>
        <v>0.17293144829879759</v>
      </c>
      <c r="N32" s="24">
        <f t="shared" si="22"/>
        <v>0.15083271427919276</v>
      </c>
      <c r="O32" s="7"/>
      <c r="P32" s="25">
        <v>2258096</v>
      </c>
      <c r="Q32" s="25">
        <v>2734217</v>
      </c>
      <c r="R32" s="25">
        <v>2818438</v>
      </c>
      <c r="S32" s="25">
        <v>2599976</v>
      </c>
      <c r="T32" s="25">
        <v>2028781</v>
      </c>
      <c r="U32" s="25">
        <v>2706137</v>
      </c>
      <c r="V32" s="25">
        <v>2109625</v>
      </c>
      <c r="W32" s="25">
        <v>1788654</v>
      </c>
      <c r="X32" s="25">
        <v>2166930</v>
      </c>
      <c r="Y32" s="29"/>
      <c r="Z32" s="24">
        <f t="shared" si="26"/>
        <v>0.21148640262454332</v>
      </c>
      <c r="AA32" s="24">
        <f t="shared" si="23"/>
        <v>6.8094584876337017E-2</v>
      </c>
      <c r="AB32" s="11"/>
      <c r="AC32" s="25">
        <v>928471</v>
      </c>
      <c r="AD32" s="25">
        <v>1044230</v>
      </c>
      <c r="AE32" s="25">
        <v>1249353</v>
      </c>
      <c r="AF32" s="25">
        <v>1426923</v>
      </c>
      <c r="AG32" s="25">
        <v>1826563</v>
      </c>
      <c r="AH32" s="25">
        <v>1930379</v>
      </c>
      <c r="AI32" s="25">
        <v>2209006</v>
      </c>
      <c r="AJ32" s="25">
        <v>1994053</v>
      </c>
      <c r="AK32" s="25">
        <v>2269926</v>
      </c>
      <c r="AL32" s="29"/>
      <c r="AM32" s="24">
        <f t="shared" si="27"/>
        <v>0.13834787741348897</v>
      </c>
      <c r="AN32" s="24">
        <f t="shared" si="24"/>
        <v>0.24273074621570667</v>
      </c>
    </row>
    <row r="33" spans="1:40" x14ac:dyDescent="0.25">
      <c r="A33" s="52" t="s">
        <v>84</v>
      </c>
      <c r="B33" s="20" t="s">
        <v>3</v>
      </c>
      <c r="C33" s="25">
        <v>2861927</v>
      </c>
      <c r="D33" s="25">
        <v>3304673</v>
      </c>
      <c r="E33" s="25">
        <v>3586990</v>
      </c>
      <c r="F33" s="25">
        <v>3466001</v>
      </c>
      <c r="G33" s="25">
        <v>3120872</v>
      </c>
      <c r="H33" s="25">
        <v>3794770</v>
      </c>
      <c r="I33" s="25">
        <v>3422506</v>
      </c>
      <c r="J33" s="25">
        <v>3045588</v>
      </c>
      <c r="K33" s="25">
        <v>3475525</v>
      </c>
      <c r="L33" s="29"/>
      <c r="M33" s="24">
        <f t="shared" si="25"/>
        <v>0.14116715721233475</v>
      </c>
      <c r="N33" s="24">
        <f t="shared" si="22"/>
        <v>0.11363907266943341</v>
      </c>
      <c r="O33" s="7"/>
      <c r="P33" s="25">
        <v>1954102</v>
      </c>
      <c r="Q33" s="25">
        <v>2279114</v>
      </c>
      <c r="R33" s="25">
        <v>2341763</v>
      </c>
      <c r="S33" s="25">
        <v>2046363</v>
      </c>
      <c r="T33" s="25">
        <v>1319738</v>
      </c>
      <c r="U33" s="25">
        <v>1910185</v>
      </c>
      <c r="V33" s="25">
        <v>1344882</v>
      </c>
      <c r="W33" s="25">
        <v>1189129</v>
      </c>
      <c r="X33" s="25">
        <v>1400235</v>
      </c>
      <c r="Y33" s="29"/>
      <c r="Z33" s="24">
        <f t="shared" si="26"/>
        <v>0.17752993998128042</v>
      </c>
      <c r="AA33" s="24">
        <f t="shared" si="23"/>
        <v>6.0994682277845991E-2</v>
      </c>
      <c r="AB33" s="11"/>
      <c r="AC33" s="25">
        <v>907825</v>
      </c>
      <c r="AD33" s="25">
        <v>1025559</v>
      </c>
      <c r="AE33" s="25">
        <v>1245227</v>
      </c>
      <c r="AF33" s="25">
        <v>1419638</v>
      </c>
      <c r="AG33" s="25">
        <v>1801134</v>
      </c>
      <c r="AH33" s="25">
        <v>1884585</v>
      </c>
      <c r="AI33" s="25">
        <v>2077624</v>
      </c>
      <c r="AJ33" s="25">
        <v>1856459</v>
      </c>
      <c r="AK33" s="25">
        <v>2075290</v>
      </c>
      <c r="AL33" s="29"/>
      <c r="AM33" s="24">
        <f t="shared" si="27"/>
        <v>0.1178754823025987</v>
      </c>
      <c r="AN33" s="24">
        <f t="shared" si="24"/>
        <v>0.15221299470222638</v>
      </c>
    </row>
    <row r="34" spans="1:40" s="6" customFormat="1" x14ac:dyDescent="0.25">
      <c r="A34" s="52" t="s">
        <v>85</v>
      </c>
      <c r="B34" s="20" t="s">
        <v>3</v>
      </c>
      <c r="C34" s="25">
        <v>324640</v>
      </c>
      <c r="D34" s="25">
        <v>473774</v>
      </c>
      <c r="E34" s="25">
        <v>480801</v>
      </c>
      <c r="F34" s="25">
        <v>560898</v>
      </c>
      <c r="G34" s="25">
        <v>734472</v>
      </c>
      <c r="H34" s="25">
        <v>841746</v>
      </c>
      <c r="I34" s="25">
        <v>896125</v>
      </c>
      <c r="J34" s="25">
        <v>737119</v>
      </c>
      <c r="K34" s="25">
        <v>961331</v>
      </c>
      <c r="L34" s="29"/>
      <c r="M34" s="24">
        <f t="shared" si="25"/>
        <v>0.30417341026347167</v>
      </c>
      <c r="N34" s="24">
        <f t="shared" si="22"/>
        <v>0.30887358537833975</v>
      </c>
      <c r="O34" s="7"/>
      <c r="P34" s="25">
        <v>303994</v>
      </c>
      <c r="Q34" s="25">
        <v>455103</v>
      </c>
      <c r="R34" s="25">
        <v>476675</v>
      </c>
      <c r="S34" s="25">
        <v>553613</v>
      </c>
      <c r="T34" s="25">
        <v>709043</v>
      </c>
      <c r="U34" s="25">
        <v>795952</v>
      </c>
      <c r="V34" s="25">
        <v>764743</v>
      </c>
      <c r="W34" s="25">
        <v>599525</v>
      </c>
      <c r="X34" s="25">
        <v>766695</v>
      </c>
      <c r="Y34" s="29"/>
      <c r="Z34" s="24">
        <f t="shared" si="26"/>
        <v>0.27883741295192022</v>
      </c>
      <c r="AA34" s="24">
        <f t="shared" si="23"/>
        <v>8.13095961739978E-2</v>
      </c>
      <c r="AB34" s="11"/>
      <c r="AC34" s="25">
        <v>20646</v>
      </c>
      <c r="AD34" s="25">
        <v>18671</v>
      </c>
      <c r="AE34" s="25">
        <v>4126</v>
      </c>
      <c r="AF34" s="25">
        <v>7285</v>
      </c>
      <c r="AG34" s="25">
        <v>25429</v>
      </c>
      <c r="AH34" s="25">
        <v>45794</v>
      </c>
      <c r="AI34" s="25">
        <v>131382</v>
      </c>
      <c r="AJ34" s="25">
        <v>137594</v>
      </c>
      <c r="AK34" s="25">
        <v>194636</v>
      </c>
      <c r="AL34" s="29"/>
      <c r="AM34" s="24">
        <f t="shared" si="27"/>
        <v>0.41456749567568352</v>
      </c>
      <c r="AN34" s="24">
        <f t="shared" si="24"/>
        <v>6.6540957174879072</v>
      </c>
    </row>
    <row r="35" spans="1:40" s="6" customFormat="1" ht="33.75" x14ac:dyDescent="0.25">
      <c r="A35" s="47" t="s">
        <v>68</v>
      </c>
      <c r="B35" s="17" t="s">
        <v>3</v>
      </c>
      <c r="C35" s="26">
        <v>8746184</v>
      </c>
      <c r="D35" s="26">
        <v>9440088</v>
      </c>
      <c r="E35" s="26">
        <v>10305924</v>
      </c>
      <c r="F35" s="26">
        <v>11135377</v>
      </c>
      <c r="G35" s="26">
        <v>11728000</v>
      </c>
      <c r="H35" s="26">
        <v>12047921</v>
      </c>
      <c r="I35" s="26">
        <v>12818230</v>
      </c>
      <c r="J35" s="26">
        <v>12198862</v>
      </c>
      <c r="K35" s="26">
        <v>12540713</v>
      </c>
      <c r="L35" s="29"/>
      <c r="M35" s="19">
        <f t="shared" si="25"/>
        <v>2.8023187736692101E-2</v>
      </c>
      <c r="N35" s="19">
        <f t="shared" si="22"/>
        <v>6.9296811050477469E-2</v>
      </c>
      <c r="O35" s="7"/>
      <c r="P35" s="26">
        <v>4398477</v>
      </c>
      <c r="Q35" s="26">
        <v>4913900</v>
      </c>
      <c r="R35" s="26">
        <v>5270102</v>
      </c>
      <c r="S35" s="26">
        <v>5621618</v>
      </c>
      <c r="T35" s="26">
        <v>5777897</v>
      </c>
      <c r="U35" s="26">
        <v>6003476</v>
      </c>
      <c r="V35" s="26">
        <v>6143500</v>
      </c>
      <c r="W35" s="26">
        <v>5634933</v>
      </c>
      <c r="X35" s="26">
        <v>5768793</v>
      </c>
      <c r="Y35" s="29"/>
      <c r="Z35" s="19">
        <f t="shared" si="26"/>
        <v>2.3755384491705556E-2</v>
      </c>
      <c r="AA35" s="19">
        <f t="shared" si="23"/>
        <v>-1.5756597945584261E-3</v>
      </c>
      <c r="AB35" s="11"/>
      <c r="AC35" s="26">
        <v>4347707</v>
      </c>
      <c r="AD35" s="26">
        <v>4526188</v>
      </c>
      <c r="AE35" s="26">
        <v>5035822</v>
      </c>
      <c r="AF35" s="26">
        <v>5513759</v>
      </c>
      <c r="AG35" s="26">
        <v>5950103</v>
      </c>
      <c r="AH35" s="26">
        <v>6044445</v>
      </c>
      <c r="AI35" s="26">
        <v>6674730</v>
      </c>
      <c r="AJ35" s="26">
        <v>6563929</v>
      </c>
      <c r="AK35" s="26">
        <v>6771920</v>
      </c>
      <c r="AL35" s="29"/>
      <c r="AM35" s="19">
        <f t="shared" si="27"/>
        <v>3.1686966754210788E-2</v>
      </c>
      <c r="AN35" s="19">
        <f t="shared" si="24"/>
        <v>0.13811811324946821</v>
      </c>
    </row>
    <row r="36" spans="1:40" s="6" customFormat="1" x14ac:dyDescent="0.25">
      <c r="A36" s="54" t="s">
        <v>54</v>
      </c>
      <c r="B36" s="20" t="s">
        <v>3</v>
      </c>
      <c r="C36" s="25">
        <v>22722</v>
      </c>
      <c r="D36" s="25">
        <v>23852</v>
      </c>
      <c r="E36" s="25">
        <v>24125</v>
      </c>
      <c r="F36" s="25">
        <v>25866</v>
      </c>
      <c r="G36" s="25">
        <v>26702</v>
      </c>
      <c r="H36" s="25">
        <v>28165</v>
      </c>
      <c r="I36" s="25">
        <v>28614</v>
      </c>
      <c r="J36" s="25">
        <v>29773</v>
      </c>
      <c r="K36" s="25">
        <v>31076</v>
      </c>
      <c r="L36" s="29"/>
      <c r="M36" s="24">
        <f t="shared" si="25"/>
        <v>4.376448460014104E-2</v>
      </c>
      <c r="N36" s="24">
        <f t="shared" si="22"/>
        <v>0.16380795446034013</v>
      </c>
      <c r="O36" s="7"/>
      <c r="P36" s="25">
        <v>2607</v>
      </c>
      <c r="Q36" s="25">
        <v>2742</v>
      </c>
      <c r="R36" s="25">
        <v>1375</v>
      </c>
      <c r="S36" s="25">
        <v>1488</v>
      </c>
      <c r="T36" s="25">
        <v>1589</v>
      </c>
      <c r="U36" s="25">
        <v>1742</v>
      </c>
      <c r="V36" s="25">
        <v>1778</v>
      </c>
      <c r="W36" s="25">
        <v>1903</v>
      </c>
      <c r="X36" s="25">
        <v>2008</v>
      </c>
      <c r="Y36" s="29"/>
      <c r="Z36" s="24">
        <f t="shared" si="26"/>
        <v>5.5176037834997471E-2</v>
      </c>
      <c r="AA36" s="24">
        <f t="shared" si="23"/>
        <v>0.26368785399622396</v>
      </c>
      <c r="AB36" s="11"/>
      <c r="AC36" s="25">
        <v>20115</v>
      </c>
      <c r="AD36" s="25">
        <v>21110</v>
      </c>
      <c r="AE36" s="25">
        <v>22750</v>
      </c>
      <c r="AF36" s="25">
        <v>24378</v>
      </c>
      <c r="AG36" s="25">
        <v>25113</v>
      </c>
      <c r="AH36" s="25">
        <v>26423</v>
      </c>
      <c r="AI36" s="25">
        <v>26836</v>
      </c>
      <c r="AJ36" s="25">
        <v>27870</v>
      </c>
      <c r="AK36" s="25">
        <v>29068</v>
      </c>
      <c r="AL36" s="29"/>
      <c r="AM36" s="24">
        <f t="shared" si="27"/>
        <v>4.2985288841047797E-2</v>
      </c>
      <c r="AN36" s="24">
        <f t="shared" si="24"/>
        <v>0.15748815354597223</v>
      </c>
    </row>
    <row r="37" spans="1:40" s="6" customFormat="1" ht="22.5" x14ac:dyDescent="0.25">
      <c r="A37" s="52" t="s">
        <v>74</v>
      </c>
      <c r="B37" s="20" t="s">
        <v>3</v>
      </c>
      <c r="C37" s="25">
        <v>22325</v>
      </c>
      <c r="D37" s="25">
        <v>22666</v>
      </c>
      <c r="E37" s="25">
        <v>23610</v>
      </c>
      <c r="F37" s="25">
        <v>25032</v>
      </c>
      <c r="G37" s="25">
        <v>25410</v>
      </c>
      <c r="H37" s="25">
        <v>26617</v>
      </c>
      <c r="I37" s="25">
        <v>27755</v>
      </c>
      <c r="J37" s="25">
        <v>28928</v>
      </c>
      <c r="K37" s="25">
        <v>29281</v>
      </c>
      <c r="L37" s="29"/>
      <c r="M37" s="24">
        <f t="shared" si="25"/>
        <v>1.220271017699126E-2</v>
      </c>
      <c r="N37" s="24">
        <f t="shared" si="22"/>
        <v>0.15234159779614331</v>
      </c>
      <c r="O37" s="7"/>
      <c r="P37" s="25">
        <v>2523</v>
      </c>
      <c r="Q37" s="25">
        <v>1881</v>
      </c>
      <c r="R37" s="25">
        <v>1226</v>
      </c>
      <c r="S37" s="25">
        <v>1269</v>
      </c>
      <c r="T37" s="25">
        <v>1313</v>
      </c>
      <c r="U37" s="25">
        <v>1377</v>
      </c>
      <c r="V37" s="25">
        <v>1667</v>
      </c>
      <c r="W37" s="25">
        <v>1761</v>
      </c>
      <c r="X37" s="25">
        <v>1805</v>
      </c>
      <c r="Y37" s="29"/>
      <c r="Z37" s="24">
        <f t="shared" si="26"/>
        <v>2.4985803520726879E-2</v>
      </c>
      <c r="AA37" s="24">
        <f t="shared" si="23"/>
        <v>0.37471439451637467</v>
      </c>
      <c r="AB37" s="11"/>
      <c r="AC37" s="25">
        <v>19802</v>
      </c>
      <c r="AD37" s="25">
        <v>20785</v>
      </c>
      <c r="AE37" s="25">
        <v>22384</v>
      </c>
      <c r="AF37" s="25">
        <v>23763</v>
      </c>
      <c r="AG37" s="25">
        <v>24097</v>
      </c>
      <c r="AH37" s="25">
        <v>25240</v>
      </c>
      <c r="AI37" s="25">
        <v>26088</v>
      </c>
      <c r="AJ37" s="25">
        <v>27167</v>
      </c>
      <c r="AK37" s="25">
        <v>27476</v>
      </c>
      <c r="AL37" s="29"/>
      <c r="AM37" s="24">
        <f t="shared" si="27"/>
        <v>1.1374093569403998E-2</v>
      </c>
      <c r="AN37" s="24">
        <f t="shared" si="24"/>
        <v>0.14022492426443134</v>
      </c>
    </row>
    <row r="38" spans="1:40" s="6" customFormat="1" x14ac:dyDescent="0.25">
      <c r="A38" s="54" t="s">
        <v>63</v>
      </c>
      <c r="B38" s="20" t="s">
        <v>3</v>
      </c>
      <c r="C38" s="25">
        <v>14885</v>
      </c>
      <c r="D38" s="25">
        <v>15157</v>
      </c>
      <c r="E38" s="25">
        <v>15387</v>
      </c>
      <c r="F38" s="25">
        <v>16441</v>
      </c>
      <c r="G38" s="25">
        <v>16901</v>
      </c>
      <c r="H38" s="25">
        <v>17482</v>
      </c>
      <c r="I38" s="25">
        <v>17581</v>
      </c>
      <c r="J38" s="25">
        <v>18953</v>
      </c>
      <c r="K38" s="25">
        <v>20243</v>
      </c>
      <c r="L38" s="29"/>
      <c r="M38" s="24">
        <f t="shared" si="25"/>
        <v>6.8063103466469599E-2</v>
      </c>
      <c r="N38" s="24">
        <f t="shared" si="22"/>
        <v>0.19773977871131887</v>
      </c>
      <c r="O38" s="7"/>
      <c r="P38" s="25">
        <v>1300</v>
      </c>
      <c r="Q38" s="25">
        <v>1296</v>
      </c>
      <c r="R38" s="25">
        <v>760</v>
      </c>
      <c r="S38" s="25">
        <v>784</v>
      </c>
      <c r="T38" s="25">
        <v>810</v>
      </c>
      <c r="U38" s="25">
        <v>878</v>
      </c>
      <c r="V38" s="25">
        <v>926</v>
      </c>
      <c r="W38" s="25">
        <v>985</v>
      </c>
      <c r="X38" s="25">
        <v>1025</v>
      </c>
      <c r="Y38" s="29"/>
      <c r="Z38" s="24">
        <f t="shared" si="26"/>
        <v>4.0609137055837463E-2</v>
      </c>
      <c r="AA38" s="24">
        <f t="shared" si="23"/>
        <v>0.26543209876543217</v>
      </c>
      <c r="AB38" s="11"/>
      <c r="AC38" s="25">
        <v>13585</v>
      </c>
      <c r="AD38" s="25">
        <v>13861</v>
      </c>
      <c r="AE38" s="25">
        <v>14627</v>
      </c>
      <c r="AF38" s="25">
        <v>15657</v>
      </c>
      <c r="AG38" s="25">
        <v>16091</v>
      </c>
      <c r="AH38" s="25">
        <v>16604</v>
      </c>
      <c r="AI38" s="25">
        <v>16655</v>
      </c>
      <c r="AJ38" s="25">
        <v>17968</v>
      </c>
      <c r="AK38" s="25">
        <v>19218</v>
      </c>
      <c r="AL38" s="29"/>
      <c r="AM38" s="24">
        <f t="shared" si="27"/>
        <v>6.9568121104185199E-2</v>
      </c>
      <c r="AN38" s="24">
        <f t="shared" si="24"/>
        <v>0.19433223541109945</v>
      </c>
    </row>
    <row r="39" spans="1:40" s="6" customFormat="1" ht="22.5" x14ac:dyDescent="0.25">
      <c r="A39" s="52" t="s">
        <v>74</v>
      </c>
      <c r="B39" s="20" t="s">
        <v>3</v>
      </c>
      <c r="C39" s="25">
        <v>14399</v>
      </c>
      <c r="D39" s="25">
        <v>14595</v>
      </c>
      <c r="E39" s="25">
        <v>14906</v>
      </c>
      <c r="F39" s="25">
        <v>15865</v>
      </c>
      <c r="G39" s="25">
        <v>16213</v>
      </c>
      <c r="H39" s="25">
        <v>16687</v>
      </c>
      <c r="I39" s="25">
        <v>17181</v>
      </c>
      <c r="J39" s="25">
        <v>18547</v>
      </c>
      <c r="K39" s="25">
        <v>19593</v>
      </c>
      <c r="L39" s="29"/>
      <c r="M39" s="24">
        <f t="shared" si="25"/>
        <v>5.6397261012562705E-2</v>
      </c>
      <c r="N39" s="24">
        <f t="shared" si="22"/>
        <v>0.2084746808116944</v>
      </c>
      <c r="O39" s="7"/>
      <c r="P39" s="25">
        <v>1287</v>
      </c>
      <c r="Q39" s="25">
        <v>1098</v>
      </c>
      <c r="R39" s="25">
        <v>732</v>
      </c>
      <c r="S39" s="25">
        <v>745</v>
      </c>
      <c r="T39" s="25">
        <v>761</v>
      </c>
      <c r="U39" s="25">
        <v>821</v>
      </c>
      <c r="V39" s="25">
        <v>898</v>
      </c>
      <c r="W39" s="25">
        <v>934</v>
      </c>
      <c r="X39" s="25">
        <v>931</v>
      </c>
      <c r="Y39" s="29"/>
      <c r="Z39" s="24">
        <f t="shared" si="26"/>
        <v>-3.2119914346895317E-3</v>
      </c>
      <c r="AA39" s="24">
        <f t="shared" si="23"/>
        <v>0.22339027595269378</v>
      </c>
      <c r="AB39" s="11"/>
      <c r="AC39" s="25">
        <v>13112</v>
      </c>
      <c r="AD39" s="25">
        <v>13497</v>
      </c>
      <c r="AE39" s="25">
        <v>14174</v>
      </c>
      <c r="AF39" s="25">
        <v>15120</v>
      </c>
      <c r="AG39" s="25">
        <v>15452</v>
      </c>
      <c r="AH39" s="25">
        <v>15866</v>
      </c>
      <c r="AI39" s="25">
        <v>16283</v>
      </c>
      <c r="AJ39" s="25">
        <v>17613</v>
      </c>
      <c r="AK39" s="25">
        <v>18662</v>
      </c>
      <c r="AL39" s="29"/>
      <c r="AM39" s="24">
        <f t="shared" si="27"/>
        <v>5.9558280815306786E-2</v>
      </c>
      <c r="AN39" s="24">
        <f t="shared" si="24"/>
        <v>0.20774009836914309</v>
      </c>
    </row>
    <row r="40" spans="1:40" s="6" customFormat="1" x14ac:dyDescent="0.25">
      <c r="A40" s="54" t="s">
        <v>66</v>
      </c>
      <c r="B40" s="20" t="s">
        <v>3</v>
      </c>
      <c r="C40" s="25">
        <v>8708577</v>
      </c>
      <c r="D40" s="25">
        <v>9401079</v>
      </c>
      <c r="E40" s="25">
        <v>10266412</v>
      </c>
      <c r="F40" s="25">
        <v>11093070</v>
      </c>
      <c r="G40" s="25">
        <v>11684397</v>
      </c>
      <c r="H40" s="25">
        <v>12002274</v>
      </c>
      <c r="I40" s="25">
        <v>12772035</v>
      </c>
      <c r="J40" s="25">
        <v>12150136</v>
      </c>
      <c r="K40" s="25">
        <v>12489394</v>
      </c>
      <c r="L40" s="29"/>
      <c r="M40" s="24">
        <f t="shared" si="25"/>
        <v>2.7922156591498215E-2</v>
      </c>
      <c r="N40" s="24">
        <f t="shared" si="22"/>
        <v>6.8895040112040062E-2</v>
      </c>
      <c r="O40" s="7"/>
      <c r="P40" s="25">
        <v>4394570</v>
      </c>
      <c r="Q40" s="25">
        <v>4909862</v>
      </c>
      <c r="R40" s="25">
        <v>5267967</v>
      </c>
      <c r="S40" s="25">
        <v>5619346</v>
      </c>
      <c r="T40" s="25">
        <v>5775498</v>
      </c>
      <c r="U40" s="25">
        <v>6000856</v>
      </c>
      <c r="V40" s="25">
        <v>6140796</v>
      </c>
      <c r="W40" s="25">
        <v>5632045</v>
      </c>
      <c r="X40" s="25">
        <v>5765760</v>
      </c>
      <c r="Y40" s="29"/>
      <c r="Z40" s="24">
        <f t="shared" si="26"/>
        <v>2.3741820244689071E-2</v>
      </c>
      <c r="AA40" s="24">
        <f t="shared" si="23"/>
        <v>-1.686088368483496E-3</v>
      </c>
      <c r="AB40" s="11"/>
      <c r="AC40" s="25">
        <v>4314007</v>
      </c>
      <c r="AD40" s="25">
        <v>4491217</v>
      </c>
      <c r="AE40" s="25">
        <v>4998445</v>
      </c>
      <c r="AF40" s="25">
        <v>5473724</v>
      </c>
      <c r="AG40" s="25">
        <v>5908899</v>
      </c>
      <c r="AH40" s="25">
        <v>6001418</v>
      </c>
      <c r="AI40" s="25">
        <v>6631239</v>
      </c>
      <c r="AJ40" s="25">
        <v>6518091</v>
      </c>
      <c r="AK40" s="25">
        <v>6723634</v>
      </c>
      <c r="AL40" s="29"/>
      <c r="AM40" s="24">
        <f t="shared" si="27"/>
        <v>3.1534232952562302E-2</v>
      </c>
      <c r="AN40" s="24">
        <f t="shared" si="24"/>
        <v>0.13788270877535735</v>
      </c>
    </row>
    <row r="41" spans="1:40" s="6" customFormat="1" x14ac:dyDescent="0.25">
      <c r="A41" s="52" t="s">
        <v>81</v>
      </c>
      <c r="B41" s="20" t="s">
        <v>3</v>
      </c>
      <c r="C41" s="25">
        <v>5044045</v>
      </c>
      <c r="D41" s="25">
        <v>5404136</v>
      </c>
      <c r="E41" s="25">
        <v>5976123</v>
      </c>
      <c r="F41" s="25">
        <v>6537522</v>
      </c>
      <c r="G41" s="25">
        <v>6759307</v>
      </c>
      <c r="H41" s="25">
        <v>6854003</v>
      </c>
      <c r="I41" s="25">
        <v>7055320</v>
      </c>
      <c r="J41" s="25">
        <v>6878690</v>
      </c>
      <c r="K41" s="25">
        <v>6850803</v>
      </c>
      <c r="L41" s="29"/>
      <c r="M41" s="24">
        <f t="shared" si="25"/>
        <v>-4.0541149550277211E-3</v>
      </c>
      <c r="N41" s="24">
        <f t="shared" si="22"/>
        <v>1.3536298913483291E-2</v>
      </c>
      <c r="O41" s="7"/>
      <c r="P41" s="25">
        <v>2211568</v>
      </c>
      <c r="Q41" s="25">
        <v>2520447</v>
      </c>
      <c r="R41" s="25">
        <v>2618136</v>
      </c>
      <c r="S41" s="25">
        <v>2816070</v>
      </c>
      <c r="T41" s="25">
        <v>2713779</v>
      </c>
      <c r="U41" s="25">
        <v>2615495</v>
      </c>
      <c r="V41" s="25">
        <v>2465664</v>
      </c>
      <c r="W41" s="25">
        <v>2175341</v>
      </c>
      <c r="X41" s="25">
        <v>2030160</v>
      </c>
      <c r="Y41" s="29"/>
      <c r="Z41" s="24">
        <f t="shared" si="26"/>
        <v>-6.6739421543564936E-2</v>
      </c>
      <c r="AA41" s="24">
        <f t="shared" si="23"/>
        <v>-0.25190665857462968</v>
      </c>
      <c r="AB41" s="11"/>
      <c r="AC41" s="25">
        <v>2832477</v>
      </c>
      <c r="AD41" s="25">
        <v>2883689</v>
      </c>
      <c r="AE41" s="25">
        <v>3357987</v>
      </c>
      <c r="AF41" s="25">
        <v>3721452</v>
      </c>
      <c r="AG41" s="25">
        <v>4045528</v>
      </c>
      <c r="AH41" s="25">
        <v>4238508</v>
      </c>
      <c r="AI41" s="25">
        <v>4589656</v>
      </c>
      <c r="AJ41" s="25">
        <v>4703349</v>
      </c>
      <c r="AK41" s="25">
        <v>4820643</v>
      </c>
      <c r="AL41" s="29"/>
      <c r="AM41" s="24">
        <f t="shared" si="27"/>
        <v>2.4938400276058648E-2</v>
      </c>
      <c r="AN41" s="24">
        <f t="shared" si="24"/>
        <v>0.19159798177147702</v>
      </c>
    </row>
    <row r="42" spans="1:40" s="6" customFormat="1" x14ac:dyDescent="0.25">
      <c r="A42" s="52" t="s">
        <v>82</v>
      </c>
      <c r="B42" s="20" t="s">
        <v>3</v>
      </c>
      <c r="C42" s="25">
        <v>3664532</v>
      </c>
      <c r="D42" s="25">
        <v>3996943</v>
      </c>
      <c r="E42" s="25">
        <v>4290289</v>
      </c>
      <c r="F42" s="25">
        <v>4555548</v>
      </c>
      <c r="G42" s="25">
        <v>4925090</v>
      </c>
      <c r="H42" s="25">
        <v>5148271</v>
      </c>
      <c r="I42" s="25">
        <v>5716715</v>
      </c>
      <c r="J42" s="25">
        <v>5271446</v>
      </c>
      <c r="K42" s="25">
        <v>5638591</v>
      </c>
      <c r="L42" s="29"/>
      <c r="M42" s="24">
        <f t="shared" si="25"/>
        <v>6.9647872708930247E-2</v>
      </c>
      <c r="N42" s="24">
        <f t="shared" si="22"/>
        <v>0.14487065210991079</v>
      </c>
      <c r="O42" s="7"/>
      <c r="P42" s="25">
        <v>2183002</v>
      </c>
      <c r="Q42" s="25">
        <v>2389415</v>
      </c>
      <c r="R42" s="25">
        <v>2649831</v>
      </c>
      <c r="S42" s="25">
        <v>2803276</v>
      </c>
      <c r="T42" s="25">
        <v>3061719</v>
      </c>
      <c r="U42" s="25">
        <v>3385361</v>
      </c>
      <c r="V42" s="25">
        <v>3675132</v>
      </c>
      <c r="W42" s="25">
        <v>3456704</v>
      </c>
      <c r="X42" s="25">
        <v>3735600</v>
      </c>
      <c r="Y42" s="29"/>
      <c r="Z42" s="24">
        <f t="shared" si="26"/>
        <v>8.0682638721741862E-2</v>
      </c>
      <c r="AA42" s="24">
        <f t="shared" si="23"/>
        <v>0.22009890522285036</v>
      </c>
      <c r="AB42" s="11"/>
      <c r="AC42" s="25">
        <v>1481530</v>
      </c>
      <c r="AD42" s="25">
        <v>1607528</v>
      </c>
      <c r="AE42" s="25">
        <v>1640458</v>
      </c>
      <c r="AF42" s="25">
        <v>1752272</v>
      </c>
      <c r="AG42" s="25">
        <v>1863371</v>
      </c>
      <c r="AH42" s="25">
        <v>1762910</v>
      </c>
      <c r="AI42" s="25">
        <v>2041583</v>
      </c>
      <c r="AJ42" s="25">
        <v>1814742</v>
      </c>
      <c r="AK42" s="25">
        <v>1902991</v>
      </c>
      <c r="AL42" s="29"/>
      <c r="AM42" s="24">
        <f t="shared" si="27"/>
        <v>4.8628951112609897E-2</v>
      </c>
      <c r="AN42" s="24">
        <f t="shared" si="24"/>
        <v>2.1262539773346356E-2</v>
      </c>
    </row>
    <row r="43" spans="1:40" s="6" customFormat="1" x14ac:dyDescent="0.25">
      <c r="A43" s="54" t="s">
        <v>83</v>
      </c>
      <c r="B43" s="20" t="s">
        <v>3</v>
      </c>
      <c r="C43" s="25">
        <v>3244851</v>
      </c>
      <c r="D43" s="25">
        <v>3726227</v>
      </c>
      <c r="E43" s="25">
        <v>4200302</v>
      </c>
      <c r="F43" s="25">
        <v>4726414</v>
      </c>
      <c r="G43" s="25">
        <v>5059785</v>
      </c>
      <c r="H43" s="25">
        <v>5369353</v>
      </c>
      <c r="I43" s="25">
        <v>5773214</v>
      </c>
      <c r="J43" s="25">
        <v>5686520</v>
      </c>
      <c r="K43" s="25">
        <v>5912065</v>
      </c>
      <c r="L43" s="29"/>
      <c r="M43" s="24">
        <f t="shared" si="25"/>
        <v>3.966309799314871E-2</v>
      </c>
      <c r="N43" s="24">
        <f t="shared" si="22"/>
        <v>0.16844193972668808</v>
      </c>
      <c r="O43" s="7"/>
      <c r="P43" s="25">
        <v>2306775</v>
      </c>
      <c r="Q43" s="25">
        <v>2684725</v>
      </c>
      <c r="R43" s="25">
        <v>2887916</v>
      </c>
      <c r="S43" s="25">
        <v>3240735</v>
      </c>
      <c r="T43" s="25">
        <v>3311409</v>
      </c>
      <c r="U43" s="25">
        <v>3448680</v>
      </c>
      <c r="V43" s="25">
        <v>3181390</v>
      </c>
      <c r="W43" s="25">
        <v>3010289</v>
      </c>
      <c r="X43" s="25">
        <v>3129526</v>
      </c>
      <c r="Y43" s="29"/>
      <c r="Z43" s="24">
        <f t="shared" si="26"/>
        <v>3.9609818193535595E-2</v>
      </c>
      <c r="AA43" s="24">
        <f t="shared" si="23"/>
        <v>-5.4926165870781918E-2</v>
      </c>
      <c r="AB43" s="11"/>
      <c r="AC43" s="25">
        <v>938076</v>
      </c>
      <c r="AD43" s="25">
        <v>1041502</v>
      </c>
      <c r="AE43" s="25">
        <v>1312386</v>
      </c>
      <c r="AF43" s="25">
        <v>1485679</v>
      </c>
      <c r="AG43" s="25">
        <v>1748376</v>
      </c>
      <c r="AH43" s="25">
        <v>1920673</v>
      </c>
      <c r="AI43" s="25">
        <v>2591824</v>
      </c>
      <c r="AJ43" s="25">
        <v>2676231</v>
      </c>
      <c r="AK43" s="25">
        <v>2782539</v>
      </c>
      <c r="AL43" s="29"/>
      <c r="AM43" s="24">
        <f t="shared" si="27"/>
        <v>3.9723028393289006E-2</v>
      </c>
      <c r="AN43" s="24">
        <f t="shared" si="24"/>
        <v>0.59149919696907305</v>
      </c>
    </row>
    <row r="44" spans="1:40" s="6" customFormat="1" x14ac:dyDescent="0.25">
      <c r="A44" s="52" t="s">
        <v>84</v>
      </c>
      <c r="B44" s="20" t="s">
        <v>3</v>
      </c>
      <c r="C44" s="25">
        <v>2740630</v>
      </c>
      <c r="D44" s="25">
        <v>3186567</v>
      </c>
      <c r="E44" s="25">
        <v>3524328</v>
      </c>
      <c r="F44" s="25">
        <v>3862681</v>
      </c>
      <c r="G44" s="25">
        <v>4028613</v>
      </c>
      <c r="H44" s="25">
        <v>4247228</v>
      </c>
      <c r="I44" s="25">
        <v>4551180</v>
      </c>
      <c r="J44" s="25">
        <v>4456371</v>
      </c>
      <c r="K44" s="25">
        <v>4410183</v>
      </c>
      <c r="L44" s="29"/>
      <c r="M44" s="24">
        <f t="shared" si="25"/>
        <v>-1.036448715782412E-2</v>
      </c>
      <c r="N44" s="24">
        <f t="shared" si="22"/>
        <v>9.4714980068822729E-2</v>
      </c>
      <c r="O44" s="7"/>
      <c r="P44" s="25">
        <v>1870999</v>
      </c>
      <c r="Q44" s="25">
        <v>2187701</v>
      </c>
      <c r="R44" s="25">
        <v>2227930</v>
      </c>
      <c r="S44" s="25">
        <v>2392427</v>
      </c>
      <c r="T44" s="25">
        <v>2309520</v>
      </c>
      <c r="U44" s="25">
        <v>2254031</v>
      </c>
      <c r="V44" s="25">
        <v>2090052</v>
      </c>
      <c r="W44" s="25">
        <v>1936024</v>
      </c>
      <c r="X44" s="25">
        <v>1805826</v>
      </c>
      <c r="Y44" s="29"/>
      <c r="Z44" s="24">
        <f t="shared" si="26"/>
        <v>-6.725019937769372E-2</v>
      </c>
      <c r="AA44" s="24">
        <f t="shared" si="23"/>
        <v>-0.21809466902213448</v>
      </c>
      <c r="AB44" s="11"/>
      <c r="AC44" s="25">
        <v>869631</v>
      </c>
      <c r="AD44" s="25">
        <v>998866</v>
      </c>
      <c r="AE44" s="25">
        <v>1296398</v>
      </c>
      <c r="AF44" s="25">
        <v>1470254</v>
      </c>
      <c r="AG44" s="25">
        <v>1719093</v>
      </c>
      <c r="AH44" s="25">
        <v>1993197</v>
      </c>
      <c r="AI44" s="25">
        <v>2461128</v>
      </c>
      <c r="AJ44" s="25">
        <v>2520347</v>
      </c>
      <c r="AK44" s="25">
        <v>2604357</v>
      </c>
      <c r="AL44" s="29"/>
      <c r="AM44" s="24">
        <f t="shared" si="27"/>
        <v>3.3332711725805986E-2</v>
      </c>
      <c r="AN44" s="24">
        <f t="shared" si="24"/>
        <v>0.51495992363414889</v>
      </c>
    </row>
    <row r="45" spans="1:40" s="6" customFormat="1" x14ac:dyDescent="0.25">
      <c r="A45" s="52" t="s">
        <v>85</v>
      </c>
      <c r="B45" s="20" t="s">
        <v>3</v>
      </c>
      <c r="C45" s="25">
        <v>504221</v>
      </c>
      <c r="D45" s="25">
        <v>539660</v>
      </c>
      <c r="E45" s="25">
        <v>675974</v>
      </c>
      <c r="F45" s="25">
        <v>863733</v>
      </c>
      <c r="G45" s="25">
        <v>1031172</v>
      </c>
      <c r="H45" s="25">
        <v>1122125</v>
      </c>
      <c r="I45" s="25">
        <v>1222034</v>
      </c>
      <c r="J45" s="25">
        <v>1230149</v>
      </c>
      <c r="K45" s="25">
        <v>1501882</v>
      </c>
      <c r="L45" s="29"/>
      <c r="M45" s="24">
        <f t="shared" si="25"/>
        <v>0.22089437946134982</v>
      </c>
      <c r="N45" s="24">
        <f t="shared" si="22"/>
        <v>0.4564805871377422</v>
      </c>
      <c r="O45" s="7"/>
      <c r="P45" s="25">
        <v>435776</v>
      </c>
      <c r="Q45" s="25">
        <v>497024</v>
      </c>
      <c r="R45" s="25">
        <v>659986</v>
      </c>
      <c r="S45" s="25">
        <v>848308</v>
      </c>
      <c r="T45" s="25">
        <v>1001889</v>
      </c>
      <c r="U45" s="25">
        <v>1194649</v>
      </c>
      <c r="V45" s="25">
        <v>1091338</v>
      </c>
      <c r="W45" s="25">
        <v>1074265</v>
      </c>
      <c r="X45" s="25">
        <v>1323700</v>
      </c>
      <c r="Y45" s="29"/>
      <c r="Z45" s="24">
        <f t="shared" si="26"/>
        <v>0.23219131219950384</v>
      </c>
      <c r="AA45" s="24">
        <f t="shared" si="23"/>
        <v>0.32120424518085344</v>
      </c>
      <c r="AB45" s="11"/>
      <c r="AC45" s="25">
        <v>68445</v>
      </c>
      <c r="AD45" s="25">
        <v>42636</v>
      </c>
      <c r="AE45" s="25">
        <v>15988</v>
      </c>
      <c r="AF45" s="25">
        <v>15425</v>
      </c>
      <c r="AG45" s="25">
        <v>29283</v>
      </c>
      <c r="AH45" s="25">
        <v>-72524</v>
      </c>
      <c r="AI45" s="25">
        <v>130696</v>
      </c>
      <c r="AJ45" s="25">
        <v>155884</v>
      </c>
      <c r="AK45" s="25">
        <v>178182</v>
      </c>
      <c r="AL45" s="29"/>
      <c r="AM45" s="24">
        <f t="shared" si="27"/>
        <v>0.14304226219496541</v>
      </c>
      <c r="AN45" s="24">
        <f t="shared" si="24"/>
        <v>5.0848273742444423</v>
      </c>
    </row>
    <row r="46" spans="1:40" s="6" customFormat="1" ht="22.5" x14ac:dyDescent="0.25">
      <c r="A46" s="47" t="s">
        <v>69</v>
      </c>
      <c r="B46" s="17" t="s">
        <v>3</v>
      </c>
      <c r="C46" s="26">
        <v>8182896</v>
      </c>
      <c r="D46" s="26">
        <v>8852438</v>
      </c>
      <c r="E46" s="26">
        <v>9619549</v>
      </c>
      <c r="F46" s="26">
        <v>10351055</v>
      </c>
      <c r="G46" s="26">
        <v>10938185</v>
      </c>
      <c r="H46" s="26">
        <v>11425617</v>
      </c>
      <c r="I46" s="26">
        <v>11968648</v>
      </c>
      <c r="J46" s="26">
        <v>11485418</v>
      </c>
      <c r="K46" s="26">
        <v>11834470</v>
      </c>
      <c r="L46" s="29"/>
      <c r="M46" s="19">
        <f t="shared" si="25"/>
        <v>3.0390883466322238E-2</v>
      </c>
      <c r="N46" s="19">
        <f t="shared" si="22"/>
        <v>8.1940925299764045E-2</v>
      </c>
      <c r="O46" s="7"/>
      <c r="P46" s="26">
        <v>4041600</v>
      </c>
      <c r="Q46" s="26">
        <v>4554090</v>
      </c>
      <c r="R46" s="26">
        <v>4823318</v>
      </c>
      <c r="S46" s="26">
        <v>5098261</v>
      </c>
      <c r="T46" s="26">
        <v>5285431</v>
      </c>
      <c r="U46" s="26">
        <v>5539300</v>
      </c>
      <c r="V46" s="26">
        <v>5628508</v>
      </c>
      <c r="W46" s="26">
        <v>5159092</v>
      </c>
      <c r="X46" s="26">
        <v>5300616</v>
      </c>
      <c r="Y46" s="29"/>
      <c r="Z46" s="19">
        <f t="shared" si="26"/>
        <v>2.7431958957118807E-2</v>
      </c>
      <c r="AA46" s="19">
        <f t="shared" si="23"/>
        <v>2.8729918146694899E-3</v>
      </c>
      <c r="AB46" s="11"/>
      <c r="AC46" s="26">
        <v>4141296</v>
      </c>
      <c r="AD46" s="26">
        <v>4298348</v>
      </c>
      <c r="AE46" s="26">
        <v>4796231</v>
      </c>
      <c r="AF46" s="26">
        <v>5252794</v>
      </c>
      <c r="AG46" s="26">
        <v>5652754</v>
      </c>
      <c r="AH46" s="26">
        <v>5886317</v>
      </c>
      <c r="AI46" s="26">
        <v>6340140</v>
      </c>
      <c r="AJ46" s="26">
        <v>6326326</v>
      </c>
      <c r="AK46" s="26">
        <v>6533854</v>
      </c>
      <c r="AL46" s="29"/>
      <c r="AM46" s="19">
        <f t="shared" si="27"/>
        <v>3.28038738439973E-2</v>
      </c>
      <c r="AN46" s="19">
        <f t="shared" si="24"/>
        <v>0.15587092592389484</v>
      </c>
    </row>
    <row r="47" spans="1:40" s="6" customFormat="1" x14ac:dyDescent="0.25">
      <c r="A47" s="54" t="s">
        <v>70</v>
      </c>
      <c r="B47" s="20" t="s">
        <v>3</v>
      </c>
      <c r="C47" s="25">
        <v>20490</v>
      </c>
      <c r="D47" s="25">
        <v>21526</v>
      </c>
      <c r="E47" s="25">
        <v>21355</v>
      </c>
      <c r="F47" s="25">
        <v>22561</v>
      </c>
      <c r="G47" s="25">
        <v>23069</v>
      </c>
      <c r="H47" s="25">
        <v>22957</v>
      </c>
      <c r="I47" s="25">
        <v>23635</v>
      </c>
      <c r="J47" s="25">
        <v>24470</v>
      </c>
      <c r="K47" s="25">
        <v>25632</v>
      </c>
      <c r="L47" s="29"/>
      <c r="M47" s="24">
        <f t="shared" si="25"/>
        <v>4.7486718430731489E-2</v>
      </c>
      <c r="N47" s="24">
        <f t="shared" si="22"/>
        <v>0.11110147817417304</v>
      </c>
      <c r="O47" s="7"/>
      <c r="P47" s="25">
        <v>2319</v>
      </c>
      <c r="Q47" s="25">
        <v>2463</v>
      </c>
      <c r="R47" s="25">
        <v>1188</v>
      </c>
      <c r="S47" s="25">
        <v>1303</v>
      </c>
      <c r="T47" s="25">
        <v>1379</v>
      </c>
      <c r="U47" s="25">
        <v>1492</v>
      </c>
      <c r="V47" s="25">
        <v>1532</v>
      </c>
      <c r="W47" s="25">
        <v>1605</v>
      </c>
      <c r="X47" s="25">
        <v>1706</v>
      </c>
      <c r="Y47" s="29"/>
      <c r="Z47" s="24">
        <f t="shared" si="26"/>
        <v>6.2928348909657261E-2</v>
      </c>
      <c r="AA47" s="24">
        <f t="shared" si="23"/>
        <v>0.23712835387962294</v>
      </c>
      <c r="AB47" s="11"/>
      <c r="AC47" s="25">
        <v>18171</v>
      </c>
      <c r="AD47" s="25">
        <v>19063</v>
      </c>
      <c r="AE47" s="25">
        <v>20167</v>
      </c>
      <c r="AF47" s="25">
        <v>21258</v>
      </c>
      <c r="AG47" s="25">
        <v>21690</v>
      </c>
      <c r="AH47" s="25">
        <v>21465</v>
      </c>
      <c r="AI47" s="25">
        <v>22103</v>
      </c>
      <c r="AJ47" s="25">
        <v>22865</v>
      </c>
      <c r="AK47" s="25">
        <v>23926</v>
      </c>
      <c r="AL47" s="29"/>
      <c r="AM47" s="24">
        <f t="shared" si="27"/>
        <v>4.6402799037830844E-2</v>
      </c>
      <c r="AN47" s="24">
        <f t="shared" si="24"/>
        <v>0.10308898109727993</v>
      </c>
    </row>
    <row r="48" spans="1:40" s="6" customFormat="1" ht="22.5" x14ac:dyDescent="0.25">
      <c r="A48" s="52" t="s">
        <v>71</v>
      </c>
      <c r="B48" s="20" t="s">
        <v>3</v>
      </c>
      <c r="C48" s="25">
        <v>20110</v>
      </c>
      <c r="D48" s="25">
        <v>20431</v>
      </c>
      <c r="E48" s="25">
        <v>20891</v>
      </c>
      <c r="F48" s="25">
        <v>21795</v>
      </c>
      <c r="G48" s="25">
        <v>21855</v>
      </c>
      <c r="H48" s="25">
        <v>21517</v>
      </c>
      <c r="I48" s="25">
        <v>22823</v>
      </c>
      <c r="J48" s="25">
        <v>23688</v>
      </c>
      <c r="K48" s="25">
        <v>23987</v>
      </c>
      <c r="L48" s="29"/>
      <c r="M48" s="24">
        <f t="shared" si="25"/>
        <v>1.2622424856467473E-2</v>
      </c>
      <c r="N48" s="24">
        <f t="shared" si="22"/>
        <v>9.755204758636471E-2</v>
      </c>
      <c r="O48" s="7"/>
      <c r="P48" s="25">
        <v>2240</v>
      </c>
      <c r="Q48" s="25">
        <v>1688</v>
      </c>
      <c r="R48" s="25">
        <v>1056</v>
      </c>
      <c r="S48" s="25">
        <v>1099</v>
      </c>
      <c r="T48" s="25">
        <v>1125</v>
      </c>
      <c r="U48" s="25">
        <v>1156</v>
      </c>
      <c r="V48" s="25">
        <v>1426</v>
      </c>
      <c r="W48" s="25">
        <v>1472</v>
      </c>
      <c r="X48" s="25">
        <v>1513</v>
      </c>
      <c r="Y48" s="29"/>
      <c r="Z48" s="24">
        <f t="shared" si="26"/>
        <v>2.7853260869565188E-2</v>
      </c>
      <c r="AA48" s="24">
        <f t="shared" si="23"/>
        <v>0.3448888888888888</v>
      </c>
      <c r="AB48" s="11"/>
      <c r="AC48" s="25">
        <v>17870</v>
      </c>
      <c r="AD48" s="25">
        <v>18743</v>
      </c>
      <c r="AE48" s="25">
        <v>19835</v>
      </c>
      <c r="AF48" s="25">
        <v>20696</v>
      </c>
      <c r="AG48" s="25">
        <v>20730</v>
      </c>
      <c r="AH48" s="25">
        <v>20361</v>
      </c>
      <c r="AI48" s="25">
        <v>21397</v>
      </c>
      <c r="AJ48" s="25">
        <v>22216</v>
      </c>
      <c r="AK48" s="25">
        <v>22474</v>
      </c>
      <c r="AL48" s="29"/>
      <c r="AM48" s="24">
        <f t="shared" si="27"/>
        <v>1.1613251710479E-2</v>
      </c>
      <c r="AN48" s="24">
        <f t="shared" si="24"/>
        <v>8.4129281234925246E-2</v>
      </c>
    </row>
    <row r="49" spans="1:40" s="6" customFormat="1" x14ac:dyDescent="0.25">
      <c r="A49" s="54" t="s">
        <v>72</v>
      </c>
      <c r="B49" s="20" t="s">
        <v>3</v>
      </c>
      <c r="C49" s="25">
        <v>12688</v>
      </c>
      <c r="D49" s="25">
        <v>12889</v>
      </c>
      <c r="E49" s="25">
        <v>13002</v>
      </c>
      <c r="F49" s="25">
        <v>13627</v>
      </c>
      <c r="G49" s="25">
        <v>13896</v>
      </c>
      <c r="H49" s="25">
        <v>13559</v>
      </c>
      <c r="I49" s="25">
        <v>13798</v>
      </c>
      <c r="J49" s="25">
        <v>14829</v>
      </c>
      <c r="K49" s="25">
        <v>15985</v>
      </c>
      <c r="L49" s="29"/>
      <c r="M49" s="24">
        <f t="shared" si="25"/>
        <v>7.7955357744959208E-2</v>
      </c>
      <c r="N49" s="24">
        <f t="shared" si="22"/>
        <v>0.15033103051237773</v>
      </c>
      <c r="O49" s="7"/>
      <c r="P49" s="25">
        <v>1108</v>
      </c>
      <c r="Q49" s="25">
        <v>1132</v>
      </c>
      <c r="R49" s="25">
        <v>647</v>
      </c>
      <c r="S49" s="25">
        <v>655</v>
      </c>
      <c r="T49" s="25">
        <v>676</v>
      </c>
      <c r="U49" s="25">
        <v>734</v>
      </c>
      <c r="V49" s="25">
        <v>768</v>
      </c>
      <c r="W49" s="25">
        <v>813</v>
      </c>
      <c r="X49" s="25">
        <v>847</v>
      </c>
      <c r="Y49" s="29"/>
      <c r="Z49" s="24">
        <f t="shared" si="26"/>
        <v>4.1820418204182142E-2</v>
      </c>
      <c r="AA49" s="24">
        <f t="shared" si="23"/>
        <v>0.25295857988165671</v>
      </c>
      <c r="AB49" s="11"/>
      <c r="AC49" s="25">
        <v>11580</v>
      </c>
      <c r="AD49" s="25">
        <v>11757</v>
      </c>
      <c r="AE49" s="25">
        <v>12355</v>
      </c>
      <c r="AF49" s="25">
        <v>12972</v>
      </c>
      <c r="AG49" s="25">
        <v>13220</v>
      </c>
      <c r="AH49" s="25">
        <v>12825</v>
      </c>
      <c r="AI49" s="25">
        <v>13030</v>
      </c>
      <c r="AJ49" s="25">
        <v>14016</v>
      </c>
      <c r="AK49" s="25">
        <v>15138</v>
      </c>
      <c r="AL49" s="29"/>
      <c r="AM49" s="24">
        <f t="shared" si="27"/>
        <v>8.0051369863013644E-2</v>
      </c>
      <c r="AN49" s="24">
        <f t="shared" si="24"/>
        <v>0.14508320726172474</v>
      </c>
    </row>
    <row r="50" spans="1:40" s="6" customFormat="1" ht="22.5" x14ac:dyDescent="0.25">
      <c r="A50" s="52" t="s">
        <v>71</v>
      </c>
      <c r="B50" s="20" t="s">
        <v>3</v>
      </c>
      <c r="C50" s="25">
        <v>12271</v>
      </c>
      <c r="D50" s="25">
        <v>12438</v>
      </c>
      <c r="E50" s="25">
        <v>12534</v>
      </c>
      <c r="F50" s="25">
        <v>13204</v>
      </c>
      <c r="G50" s="25">
        <v>13314</v>
      </c>
      <c r="H50" s="25">
        <v>12873</v>
      </c>
      <c r="I50" s="25">
        <v>13456</v>
      </c>
      <c r="J50" s="25">
        <v>14508</v>
      </c>
      <c r="K50" s="25">
        <v>15420</v>
      </c>
      <c r="L50" s="29"/>
      <c r="M50" s="24">
        <f t="shared" si="25"/>
        <v>6.2861869313482144E-2</v>
      </c>
      <c r="N50" s="24">
        <f t="shared" si="22"/>
        <v>0.15817936007210465</v>
      </c>
      <c r="O50" s="7"/>
      <c r="P50" s="25">
        <v>1100</v>
      </c>
      <c r="Q50" s="25">
        <v>958</v>
      </c>
      <c r="R50" s="25">
        <v>624</v>
      </c>
      <c r="S50" s="25">
        <v>622</v>
      </c>
      <c r="T50" s="25">
        <v>634</v>
      </c>
      <c r="U50" s="25">
        <v>680</v>
      </c>
      <c r="V50" s="25">
        <v>744</v>
      </c>
      <c r="W50" s="25">
        <v>766</v>
      </c>
      <c r="X50" s="25">
        <v>768</v>
      </c>
      <c r="Y50" s="29"/>
      <c r="Z50" s="24">
        <f t="shared" si="26"/>
        <v>2.6109660574411553E-3</v>
      </c>
      <c r="AA50" s="24">
        <f t="shared" si="23"/>
        <v>0.21135646687697163</v>
      </c>
      <c r="AB50" s="11"/>
      <c r="AC50" s="25">
        <v>11171</v>
      </c>
      <c r="AD50" s="25">
        <v>11480</v>
      </c>
      <c r="AE50" s="25">
        <v>11910</v>
      </c>
      <c r="AF50" s="25">
        <v>12582</v>
      </c>
      <c r="AG50" s="25">
        <v>12680</v>
      </c>
      <c r="AH50" s="25">
        <v>12193</v>
      </c>
      <c r="AI50" s="25">
        <v>12712</v>
      </c>
      <c r="AJ50" s="25">
        <v>13742</v>
      </c>
      <c r="AK50" s="25">
        <v>14652</v>
      </c>
      <c r="AL50" s="29"/>
      <c r="AM50" s="24">
        <f t="shared" si="27"/>
        <v>6.6220346383350392E-2</v>
      </c>
      <c r="AN50" s="24">
        <f t="shared" si="24"/>
        <v>0.1555205047318613</v>
      </c>
    </row>
    <row r="51" spans="1:40" s="6" customFormat="1" x14ac:dyDescent="0.25">
      <c r="A51" s="54" t="s">
        <v>73</v>
      </c>
      <c r="B51" s="20" t="s">
        <v>3</v>
      </c>
      <c r="C51" s="25">
        <v>8149718</v>
      </c>
      <c r="D51" s="25">
        <v>8818023</v>
      </c>
      <c r="E51" s="25">
        <v>9585192</v>
      </c>
      <c r="F51" s="25">
        <v>10314867</v>
      </c>
      <c r="G51" s="25">
        <v>10901220</v>
      </c>
      <c r="H51" s="25">
        <v>11389101</v>
      </c>
      <c r="I51" s="25">
        <v>11931215</v>
      </c>
      <c r="J51" s="25">
        <v>11446119</v>
      </c>
      <c r="K51" s="25">
        <v>11792853</v>
      </c>
      <c r="L51" s="29"/>
      <c r="M51" s="24">
        <f t="shared" si="25"/>
        <v>3.0292713189509879E-2</v>
      </c>
      <c r="N51" s="24">
        <f t="shared" si="22"/>
        <v>8.17920379553847E-2</v>
      </c>
      <c r="O51" s="7"/>
      <c r="P51" s="25">
        <v>4038173</v>
      </c>
      <c r="Q51" s="25">
        <v>4550495</v>
      </c>
      <c r="R51" s="25">
        <v>4821483</v>
      </c>
      <c r="S51" s="25">
        <v>5096303</v>
      </c>
      <c r="T51" s="25">
        <v>5283376</v>
      </c>
      <c r="U51" s="25">
        <v>5537074</v>
      </c>
      <c r="V51" s="25">
        <v>5626208</v>
      </c>
      <c r="W51" s="25">
        <v>5156674</v>
      </c>
      <c r="X51" s="25">
        <v>5298063</v>
      </c>
      <c r="Y51" s="29"/>
      <c r="Z51" s="24">
        <f t="shared" si="26"/>
        <v>2.7418642326429765E-2</v>
      </c>
      <c r="AA51" s="24">
        <f t="shared" si="23"/>
        <v>2.7798513677619319E-3</v>
      </c>
      <c r="AB51" s="11"/>
      <c r="AC51" s="25">
        <v>4111545</v>
      </c>
      <c r="AD51" s="25">
        <v>4267528</v>
      </c>
      <c r="AE51" s="25">
        <v>4763709</v>
      </c>
      <c r="AF51" s="25">
        <v>5218564</v>
      </c>
      <c r="AG51" s="25">
        <v>5617844</v>
      </c>
      <c r="AH51" s="25">
        <v>5852027</v>
      </c>
      <c r="AI51" s="25">
        <v>6305007</v>
      </c>
      <c r="AJ51" s="25">
        <v>6289445</v>
      </c>
      <c r="AK51" s="25">
        <v>6494790</v>
      </c>
      <c r="AL51" s="29"/>
      <c r="AM51" s="24">
        <f t="shared" si="27"/>
        <v>3.2649144717856737E-2</v>
      </c>
      <c r="AN51" s="24">
        <f t="shared" si="24"/>
        <v>0.15610009818713366</v>
      </c>
    </row>
    <row r="52" spans="1:40" s="6" customFormat="1" x14ac:dyDescent="0.25">
      <c r="A52" s="52" t="s">
        <v>81</v>
      </c>
      <c r="B52" s="20" t="s">
        <v>3</v>
      </c>
      <c r="C52" s="25">
        <v>4823941</v>
      </c>
      <c r="D52" s="25">
        <v>5133719</v>
      </c>
      <c r="E52" s="25">
        <v>5663999</v>
      </c>
      <c r="F52" s="25">
        <v>6215345</v>
      </c>
      <c r="G52" s="25">
        <v>6422058</v>
      </c>
      <c r="H52" s="25">
        <v>6575132</v>
      </c>
      <c r="I52" s="25">
        <v>6784828</v>
      </c>
      <c r="J52" s="25">
        <v>6629531</v>
      </c>
      <c r="K52" s="25">
        <v>6624657</v>
      </c>
      <c r="L52" s="29"/>
      <c r="M52" s="24">
        <f t="shared" si="25"/>
        <v>-7.3519529511212323E-4</v>
      </c>
      <c r="N52" s="24">
        <f t="shared" si="22"/>
        <v>3.1547363788990923E-2</v>
      </c>
      <c r="O52" s="7"/>
      <c r="P52" s="25">
        <v>2052083</v>
      </c>
      <c r="Q52" s="25">
        <v>2336766</v>
      </c>
      <c r="R52" s="25">
        <v>2418556</v>
      </c>
      <c r="S52" s="25">
        <v>2612857</v>
      </c>
      <c r="T52" s="25">
        <v>2529840</v>
      </c>
      <c r="U52" s="25">
        <v>2492259</v>
      </c>
      <c r="V52" s="25">
        <v>2376629</v>
      </c>
      <c r="W52" s="25">
        <v>2050616</v>
      </c>
      <c r="X52" s="25">
        <v>1906408</v>
      </c>
      <c r="Y52" s="29"/>
      <c r="Z52" s="24">
        <f t="shared" si="26"/>
        <v>-7.0324234278870357E-2</v>
      </c>
      <c r="AA52" s="24">
        <f t="shared" si="23"/>
        <v>-0.24643139487082188</v>
      </c>
      <c r="AB52" s="11"/>
      <c r="AC52" s="25">
        <v>2771858</v>
      </c>
      <c r="AD52" s="25">
        <v>2796953</v>
      </c>
      <c r="AE52" s="25">
        <v>3245443</v>
      </c>
      <c r="AF52" s="25">
        <v>3602488</v>
      </c>
      <c r="AG52" s="25">
        <v>3892218</v>
      </c>
      <c r="AH52" s="25">
        <v>4082873</v>
      </c>
      <c r="AI52" s="25">
        <v>4408199</v>
      </c>
      <c r="AJ52" s="25">
        <v>4578915</v>
      </c>
      <c r="AK52" s="25">
        <v>4718249</v>
      </c>
      <c r="AL52" s="29"/>
      <c r="AM52" s="24">
        <f t="shared" si="27"/>
        <v>3.0429479472757093E-2</v>
      </c>
      <c r="AN52" s="24">
        <f t="shared" si="24"/>
        <v>0.21222629359403822</v>
      </c>
    </row>
    <row r="53" spans="1:40" s="6" customFormat="1" x14ac:dyDescent="0.25">
      <c r="A53" s="52" t="s">
        <v>82</v>
      </c>
      <c r="B53" s="20" t="s">
        <v>3</v>
      </c>
      <c r="C53" s="25">
        <v>3325777</v>
      </c>
      <c r="D53" s="25">
        <v>3684304</v>
      </c>
      <c r="E53" s="25">
        <v>3921193</v>
      </c>
      <c r="F53" s="25">
        <v>4099522</v>
      </c>
      <c r="G53" s="25">
        <v>4479162</v>
      </c>
      <c r="H53" s="25">
        <v>4813969</v>
      </c>
      <c r="I53" s="25">
        <v>5146387</v>
      </c>
      <c r="J53" s="25">
        <v>4816588</v>
      </c>
      <c r="K53" s="25">
        <v>5168196</v>
      </c>
      <c r="L53" s="29"/>
      <c r="M53" s="24">
        <f t="shared" si="25"/>
        <v>7.2999392931261786E-2</v>
      </c>
      <c r="N53" s="24">
        <f t="shared" si="22"/>
        <v>0.15383100678207229</v>
      </c>
      <c r="O53" s="7"/>
      <c r="P53" s="25">
        <v>1986090</v>
      </c>
      <c r="Q53" s="25">
        <v>2213729</v>
      </c>
      <c r="R53" s="25">
        <v>2402927</v>
      </c>
      <c r="S53" s="25">
        <v>2483446</v>
      </c>
      <c r="T53" s="25">
        <v>2753536</v>
      </c>
      <c r="U53" s="25">
        <v>3044815</v>
      </c>
      <c r="V53" s="25">
        <v>3249579</v>
      </c>
      <c r="W53" s="25">
        <v>3106058</v>
      </c>
      <c r="X53" s="25">
        <v>3391655</v>
      </c>
      <c r="Y53" s="29"/>
      <c r="Z53" s="24">
        <f t="shared" si="26"/>
        <v>9.1948379585957474E-2</v>
      </c>
      <c r="AA53" s="24">
        <f t="shared" si="23"/>
        <v>0.23174529041930092</v>
      </c>
      <c r="AB53" s="11"/>
      <c r="AC53" s="25">
        <v>1339687</v>
      </c>
      <c r="AD53" s="25">
        <v>1470575</v>
      </c>
      <c r="AE53" s="25">
        <v>1518266</v>
      </c>
      <c r="AF53" s="25">
        <v>1616076</v>
      </c>
      <c r="AG53" s="25">
        <v>1725626</v>
      </c>
      <c r="AH53" s="25">
        <v>1769154</v>
      </c>
      <c r="AI53" s="25">
        <v>1896808</v>
      </c>
      <c r="AJ53" s="25">
        <v>1710530</v>
      </c>
      <c r="AK53" s="25">
        <v>1776541</v>
      </c>
      <c r="AL53" s="29"/>
      <c r="AM53" s="24">
        <f t="shared" si="27"/>
        <v>3.859096303484888E-2</v>
      </c>
      <c r="AN53" s="24">
        <f t="shared" si="24"/>
        <v>2.9505234622102305E-2</v>
      </c>
    </row>
    <row r="54" spans="1:40" s="6" customFormat="1" x14ac:dyDescent="0.25">
      <c r="A54" s="54" t="s">
        <v>83</v>
      </c>
      <c r="B54" s="20" t="s">
        <v>3</v>
      </c>
      <c r="C54" s="25">
        <v>3038884</v>
      </c>
      <c r="D54" s="25">
        <v>3490797</v>
      </c>
      <c r="E54" s="25">
        <v>3916908</v>
      </c>
      <c r="F54" s="25">
        <v>4396420</v>
      </c>
      <c r="G54" s="25">
        <v>4728539</v>
      </c>
      <c r="H54" s="25">
        <v>5143825</v>
      </c>
      <c r="I54" s="25">
        <v>5419086</v>
      </c>
      <c r="J54" s="25">
        <v>5379674</v>
      </c>
      <c r="K54" s="25">
        <v>5590887</v>
      </c>
      <c r="L54" s="29"/>
      <c r="M54" s="24">
        <f t="shared" si="25"/>
        <v>3.926130096359004E-2</v>
      </c>
      <c r="N54" s="24">
        <f t="shared" si="22"/>
        <v>0.18237091837457609</v>
      </c>
      <c r="O54" s="7"/>
      <c r="P54" s="25">
        <v>2105551</v>
      </c>
      <c r="Q54" s="25">
        <v>2457035</v>
      </c>
      <c r="R54" s="25">
        <v>2608446</v>
      </c>
      <c r="S54" s="25">
        <v>2917009</v>
      </c>
      <c r="T54" s="25">
        <v>2989146</v>
      </c>
      <c r="U54" s="25">
        <v>3163742</v>
      </c>
      <c r="V54" s="25">
        <v>2880245</v>
      </c>
      <c r="W54" s="25">
        <v>2718335</v>
      </c>
      <c r="X54" s="25">
        <v>2825188</v>
      </c>
      <c r="Y54" s="29"/>
      <c r="Z54" s="24">
        <f t="shared" si="26"/>
        <v>3.930825302988783E-2</v>
      </c>
      <c r="AA54" s="24">
        <f t="shared" si="23"/>
        <v>-5.4851118011632782E-2</v>
      </c>
      <c r="AB54" s="11"/>
      <c r="AC54" s="25">
        <v>933333</v>
      </c>
      <c r="AD54" s="25">
        <v>1033762</v>
      </c>
      <c r="AE54" s="25">
        <v>1308462</v>
      </c>
      <c r="AF54" s="25">
        <v>1479411</v>
      </c>
      <c r="AG54" s="25">
        <v>1739393</v>
      </c>
      <c r="AH54" s="25">
        <v>1980083</v>
      </c>
      <c r="AI54" s="25">
        <v>2538841</v>
      </c>
      <c r="AJ54" s="25">
        <v>2661339</v>
      </c>
      <c r="AK54" s="25">
        <v>2765699</v>
      </c>
      <c r="AL54" s="29"/>
      <c r="AM54" s="24">
        <f t="shared" si="27"/>
        <v>3.9213343358362129E-2</v>
      </c>
      <c r="AN54" s="24">
        <f t="shared" si="24"/>
        <v>0.59003686918367504</v>
      </c>
    </row>
    <row r="55" spans="1:40" s="6" customFormat="1" x14ac:dyDescent="0.25">
      <c r="A55" s="52" t="s">
        <v>84</v>
      </c>
      <c r="B55" s="20" t="s">
        <v>3</v>
      </c>
      <c r="C55" s="25">
        <v>2575588</v>
      </c>
      <c r="D55" s="25">
        <v>2982582</v>
      </c>
      <c r="E55" s="25">
        <v>3322756</v>
      </c>
      <c r="F55" s="25">
        <v>3653849</v>
      </c>
      <c r="G55" s="25">
        <v>3836590</v>
      </c>
      <c r="H55" s="25">
        <v>4075732</v>
      </c>
      <c r="I55" s="25">
        <v>4410722</v>
      </c>
      <c r="J55" s="25">
        <v>4317807</v>
      </c>
      <c r="K55" s="25">
        <v>4271684</v>
      </c>
      <c r="L55" s="29"/>
      <c r="M55" s="24">
        <f t="shared" si="25"/>
        <v>-1.0682042990805329E-2</v>
      </c>
      <c r="N55" s="24">
        <f t="shared" si="22"/>
        <v>0.1134064364448637</v>
      </c>
      <c r="O55" s="7"/>
      <c r="P55" s="25">
        <v>1711848</v>
      </c>
      <c r="Q55" s="25">
        <v>1997897</v>
      </c>
      <c r="R55" s="25">
        <v>2028253</v>
      </c>
      <c r="S55" s="25">
        <v>2189347</v>
      </c>
      <c r="T55" s="25">
        <v>2125559</v>
      </c>
      <c r="U55" s="25">
        <v>2130809</v>
      </c>
      <c r="V55" s="25">
        <v>2001590</v>
      </c>
      <c r="W55" s="25">
        <v>1811313</v>
      </c>
      <c r="X55" s="25">
        <v>1682082</v>
      </c>
      <c r="Y55" s="29"/>
      <c r="Z55" s="24">
        <f t="shared" si="26"/>
        <v>-7.1346586702574322E-2</v>
      </c>
      <c r="AA55" s="24">
        <f t="shared" si="23"/>
        <v>-0.20864017418476744</v>
      </c>
      <c r="AB55" s="11"/>
      <c r="AC55" s="25">
        <v>863740</v>
      </c>
      <c r="AD55" s="25">
        <v>984685</v>
      </c>
      <c r="AE55" s="25">
        <v>1294503</v>
      </c>
      <c r="AF55" s="25">
        <v>1464502</v>
      </c>
      <c r="AG55" s="25">
        <v>1711031</v>
      </c>
      <c r="AH55" s="25">
        <v>1944923</v>
      </c>
      <c r="AI55" s="25">
        <v>2409132</v>
      </c>
      <c r="AJ55" s="25">
        <v>2506494</v>
      </c>
      <c r="AK55" s="25">
        <v>2589602</v>
      </c>
      <c r="AL55" s="29"/>
      <c r="AM55" s="24">
        <f t="shared" si="27"/>
        <v>3.3157071191872056E-2</v>
      </c>
      <c r="AN55" s="24">
        <f t="shared" si="24"/>
        <v>0.51347462436390701</v>
      </c>
    </row>
    <row r="56" spans="1:40" s="6" customFormat="1" x14ac:dyDescent="0.25">
      <c r="A56" s="52" t="s">
        <v>85</v>
      </c>
      <c r="B56" s="20" t="s">
        <v>3</v>
      </c>
      <c r="C56" s="25">
        <v>463296</v>
      </c>
      <c r="D56" s="25">
        <v>508215</v>
      </c>
      <c r="E56" s="25">
        <v>594152</v>
      </c>
      <c r="F56" s="25">
        <v>742571</v>
      </c>
      <c r="G56" s="25">
        <v>891949</v>
      </c>
      <c r="H56" s="25">
        <v>1068093</v>
      </c>
      <c r="I56" s="25">
        <v>1008364</v>
      </c>
      <c r="J56" s="25">
        <v>1061867</v>
      </c>
      <c r="K56" s="25">
        <v>1319203</v>
      </c>
      <c r="L56" s="29"/>
      <c r="M56" s="24">
        <f t="shared" si="25"/>
        <v>0.24234296762212226</v>
      </c>
      <c r="N56" s="24">
        <f t="shared" si="22"/>
        <v>0.47901169237254604</v>
      </c>
      <c r="O56" s="7"/>
      <c r="P56" s="25">
        <v>393703</v>
      </c>
      <c r="Q56" s="25">
        <v>459138</v>
      </c>
      <c r="R56" s="25">
        <v>580193</v>
      </c>
      <c r="S56" s="25">
        <v>727662</v>
      </c>
      <c r="T56" s="25">
        <v>863587</v>
      </c>
      <c r="U56" s="25">
        <v>1032933</v>
      </c>
      <c r="V56" s="25">
        <v>878655</v>
      </c>
      <c r="W56" s="25">
        <v>907022</v>
      </c>
      <c r="X56" s="25">
        <v>1143106</v>
      </c>
      <c r="Y56" s="29"/>
      <c r="Z56" s="24">
        <f t="shared" si="26"/>
        <v>0.26028475604781365</v>
      </c>
      <c r="AA56" s="24">
        <f t="shared" si="23"/>
        <v>0.32367207936200981</v>
      </c>
      <c r="AB56" s="11"/>
      <c r="AC56" s="25">
        <v>69593</v>
      </c>
      <c r="AD56" s="25">
        <v>49077</v>
      </c>
      <c r="AE56" s="25">
        <v>13959</v>
      </c>
      <c r="AF56" s="25">
        <v>14909</v>
      </c>
      <c r="AG56" s="25">
        <v>28362</v>
      </c>
      <c r="AH56" s="25">
        <v>35160</v>
      </c>
      <c r="AI56" s="25">
        <v>129709</v>
      </c>
      <c r="AJ56" s="25">
        <v>154845</v>
      </c>
      <c r="AK56" s="25">
        <v>176097</v>
      </c>
      <c r="AL56" s="29"/>
      <c r="AM56" s="24">
        <f t="shared" si="27"/>
        <v>0.13724692434369845</v>
      </c>
      <c r="AN56" s="24">
        <f t="shared" si="24"/>
        <v>5.2089062830547919</v>
      </c>
    </row>
    <row r="57" spans="1:40" ht="22.5" x14ac:dyDescent="0.25">
      <c r="A57" s="47" t="s">
        <v>13</v>
      </c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29"/>
      <c r="M57" s="19"/>
      <c r="N57" s="19"/>
      <c r="O57" s="7"/>
      <c r="P57" s="18"/>
      <c r="Q57" s="18"/>
      <c r="R57" s="18"/>
      <c r="S57" s="18"/>
      <c r="T57" s="18"/>
      <c r="U57" s="18"/>
      <c r="V57" s="18"/>
      <c r="W57" s="18"/>
      <c r="X57" s="18"/>
      <c r="Y57" s="29"/>
      <c r="Z57" s="19"/>
      <c r="AA57" s="19"/>
      <c r="AB57" s="11"/>
      <c r="AC57" s="18"/>
      <c r="AD57" s="18"/>
      <c r="AE57" s="18"/>
      <c r="AF57" s="18"/>
      <c r="AG57" s="18"/>
      <c r="AH57" s="18"/>
      <c r="AI57" s="18"/>
      <c r="AJ57" s="18"/>
      <c r="AK57" s="18"/>
      <c r="AL57" s="29"/>
      <c r="AM57" s="19"/>
      <c r="AN57" s="19"/>
    </row>
    <row r="58" spans="1:40" x14ac:dyDescent="0.25">
      <c r="A58" s="52" t="s">
        <v>14</v>
      </c>
      <c r="B58" s="20" t="s">
        <v>15</v>
      </c>
      <c r="C58" s="27">
        <v>54.933620547684576</v>
      </c>
      <c r="D58" s="27">
        <v>56.379565960066564</v>
      </c>
      <c r="E58" s="27">
        <v>56.397946395610873</v>
      </c>
      <c r="F58" s="27">
        <v>57.17681055887541</v>
      </c>
      <c r="G58" s="27">
        <v>57.357317661963343</v>
      </c>
      <c r="H58" s="27">
        <v>56.977575638429016</v>
      </c>
      <c r="I58" s="27">
        <v>56.916687640753281</v>
      </c>
      <c r="J58" s="27">
        <v>54.630890399433071</v>
      </c>
      <c r="K58" s="27">
        <v>53.577812752556518</v>
      </c>
      <c r="L58" s="29"/>
      <c r="M58" s="27">
        <f>K58-J58</f>
        <v>-1.0530776468765524</v>
      </c>
      <c r="N58" s="27">
        <f>K58-G58</f>
        <v>-3.7795049094068247</v>
      </c>
      <c r="O58" s="12"/>
      <c r="P58" s="27" t="s">
        <v>1</v>
      </c>
      <c r="Q58" s="27" t="s">
        <v>1</v>
      </c>
      <c r="R58" s="27" t="s">
        <v>1</v>
      </c>
      <c r="S58" s="27" t="s">
        <v>1</v>
      </c>
      <c r="T58" s="27" t="s">
        <v>1</v>
      </c>
      <c r="U58" s="27" t="s">
        <v>1</v>
      </c>
      <c r="V58" s="27" t="s">
        <v>1</v>
      </c>
      <c r="W58" s="27" t="s">
        <v>1</v>
      </c>
      <c r="X58" s="27" t="s">
        <v>1</v>
      </c>
      <c r="Y58" s="29"/>
      <c r="Z58" s="27" t="s">
        <v>1</v>
      </c>
      <c r="AA58" s="27" t="s">
        <v>1</v>
      </c>
      <c r="AB58" s="11"/>
      <c r="AC58" s="27" t="s">
        <v>1</v>
      </c>
      <c r="AD58" s="27" t="s">
        <v>1</v>
      </c>
      <c r="AE58" s="27" t="s">
        <v>1</v>
      </c>
      <c r="AF58" s="27" t="s">
        <v>1</v>
      </c>
      <c r="AG58" s="27" t="s">
        <v>1</v>
      </c>
      <c r="AH58" s="27" t="s">
        <v>1</v>
      </c>
      <c r="AI58" s="27" t="s">
        <v>1</v>
      </c>
      <c r="AJ58" s="27" t="s">
        <v>1</v>
      </c>
      <c r="AK58" s="27" t="s">
        <v>1</v>
      </c>
      <c r="AL58" s="29"/>
      <c r="AM58" s="27" t="s">
        <v>1</v>
      </c>
      <c r="AN58" s="27" t="s">
        <v>1</v>
      </c>
    </row>
    <row r="59" spans="1:40" x14ac:dyDescent="0.25">
      <c r="A59" s="52" t="s">
        <v>16</v>
      </c>
      <c r="B59" s="20" t="s">
        <v>15</v>
      </c>
      <c r="C59" s="27">
        <v>81.718670595168902</v>
      </c>
      <c r="D59" s="27">
        <v>82.830272506082991</v>
      </c>
      <c r="E59" s="27">
        <v>82.425033142904965</v>
      </c>
      <c r="F59" s="27">
        <v>83.130675031350606</v>
      </c>
      <c r="G59" s="27">
        <v>83.365372156428833</v>
      </c>
      <c r="H59" s="27">
        <v>83.696417798360471</v>
      </c>
      <c r="I59" s="27">
        <v>84.409022283227557</v>
      </c>
      <c r="J59" s="27">
        <v>83.476267635933127</v>
      </c>
      <c r="K59" s="27">
        <v>83.318782487748365</v>
      </c>
      <c r="L59" s="29"/>
      <c r="M59" s="27">
        <f>K59-J59</f>
        <v>-0.15748514818476167</v>
      </c>
      <c r="N59" s="27">
        <f>K59-G59</f>
        <v>-4.6589668680468321E-2</v>
      </c>
      <c r="O59" s="12"/>
      <c r="P59" s="27" t="s">
        <v>1</v>
      </c>
      <c r="Q59" s="27" t="s">
        <v>1</v>
      </c>
      <c r="R59" s="27" t="s">
        <v>1</v>
      </c>
      <c r="S59" s="27" t="s">
        <v>1</v>
      </c>
      <c r="T59" s="27" t="s">
        <v>1</v>
      </c>
      <c r="U59" s="27" t="s">
        <v>1</v>
      </c>
      <c r="V59" s="27" t="s">
        <v>1</v>
      </c>
      <c r="W59" s="27" t="s">
        <v>1</v>
      </c>
      <c r="X59" s="27" t="s">
        <v>1</v>
      </c>
      <c r="Y59" s="29"/>
      <c r="Z59" s="27" t="s">
        <v>1</v>
      </c>
      <c r="AA59" s="27" t="s">
        <v>1</v>
      </c>
      <c r="AB59" s="11"/>
      <c r="AC59" s="27" t="s">
        <v>1</v>
      </c>
      <c r="AD59" s="27" t="s">
        <v>1</v>
      </c>
      <c r="AE59" s="27" t="s">
        <v>1</v>
      </c>
      <c r="AF59" s="27" t="s">
        <v>1</v>
      </c>
      <c r="AG59" s="27" t="s">
        <v>1</v>
      </c>
      <c r="AH59" s="27" t="s">
        <v>1</v>
      </c>
      <c r="AI59" s="27" t="s">
        <v>1</v>
      </c>
      <c r="AJ59" s="27" t="s">
        <v>1</v>
      </c>
      <c r="AK59" s="27" t="s">
        <v>1</v>
      </c>
      <c r="AL59" s="29"/>
      <c r="AM59" s="27" t="s">
        <v>1</v>
      </c>
      <c r="AN59" s="27" t="s">
        <v>1</v>
      </c>
    </row>
    <row r="60" spans="1:40" ht="33.75" x14ac:dyDescent="0.25">
      <c r="A60" s="47" t="s">
        <v>118</v>
      </c>
      <c r="B60" s="17" t="s">
        <v>55</v>
      </c>
      <c r="C60" s="28">
        <v>148585.89000000001</v>
      </c>
      <c r="D60" s="28">
        <v>163636.97099999999</v>
      </c>
      <c r="E60" s="28">
        <v>173605.78400000001</v>
      </c>
      <c r="F60" s="28">
        <v>189849.61199999999</v>
      </c>
      <c r="G60" s="28">
        <v>201338.024</v>
      </c>
      <c r="H60" s="28">
        <v>211905.74299999999</v>
      </c>
      <c r="I60" s="28">
        <v>219032.18400000001</v>
      </c>
      <c r="J60" s="28">
        <v>212922.53</v>
      </c>
      <c r="K60" s="28">
        <v>225805.89199999999</v>
      </c>
      <c r="L60" s="29"/>
      <c r="M60" s="19">
        <f t="shared" ref="M60:M70" si="28">K60/J60-1</f>
        <v>6.0507274641157016E-2</v>
      </c>
      <c r="N60" s="19">
        <f t="shared" ref="N60:N70" si="29">K60/G60-1</f>
        <v>0.12152631437368222</v>
      </c>
      <c r="O60" s="7"/>
      <c r="P60" s="28">
        <v>84334.002999999997</v>
      </c>
      <c r="Q60" s="28">
        <v>93923.130999999994</v>
      </c>
      <c r="R60" s="28">
        <v>97581.235000000001</v>
      </c>
      <c r="S60" s="28">
        <v>103321.192</v>
      </c>
      <c r="T60" s="28">
        <v>107877.086</v>
      </c>
      <c r="U60" s="28">
        <v>112907.952</v>
      </c>
      <c r="V60" s="28">
        <v>113799.185</v>
      </c>
      <c r="W60" s="28">
        <v>103957.829</v>
      </c>
      <c r="X60" s="28">
        <v>106962.075</v>
      </c>
      <c r="Y60" s="29"/>
      <c r="Z60" s="19">
        <f t="shared" ref="Z60:Z70" si="30">X60/W60-1</f>
        <v>2.8898698913768284E-2</v>
      </c>
      <c r="AA60" s="19">
        <f t="shared" ref="AA60:AA70" si="31">X60/T60-1</f>
        <v>-8.4819773496662698E-3</v>
      </c>
      <c r="AB60" s="11"/>
      <c r="AC60" s="28">
        <v>64251.887000000002</v>
      </c>
      <c r="AD60" s="28">
        <v>69713.84</v>
      </c>
      <c r="AE60" s="28">
        <v>76024.548999999999</v>
      </c>
      <c r="AF60" s="28">
        <v>86528.42</v>
      </c>
      <c r="AG60" s="28">
        <v>93460.937999999995</v>
      </c>
      <c r="AH60" s="28">
        <v>98997.790999999997</v>
      </c>
      <c r="AI60" s="28">
        <v>105232.999</v>
      </c>
      <c r="AJ60" s="28">
        <v>108964.701</v>
      </c>
      <c r="AK60" s="28">
        <v>118843.817</v>
      </c>
      <c r="AL60" s="29"/>
      <c r="AM60" s="19">
        <f t="shared" ref="AM60:AM70" si="32">AK60/AJ60-1</f>
        <v>9.0663452561577706E-2</v>
      </c>
      <c r="AN60" s="19">
        <f t="shared" ref="AN60:AN70" si="33">AK60/AG60-1</f>
        <v>0.27158810454053017</v>
      </c>
    </row>
    <row r="61" spans="1:40" x14ac:dyDescent="0.25">
      <c r="A61" s="50" t="s">
        <v>20</v>
      </c>
      <c r="B61" s="4" t="s">
        <v>55</v>
      </c>
      <c r="C61" s="8">
        <v>14707.244000000001</v>
      </c>
      <c r="D61" s="8">
        <v>15929.209000000001</v>
      </c>
      <c r="E61" s="8">
        <v>16555.338</v>
      </c>
      <c r="F61" s="8">
        <v>18354.54</v>
      </c>
      <c r="G61" s="8">
        <v>19248.476999999999</v>
      </c>
      <c r="H61" s="8">
        <v>21592.642</v>
      </c>
      <c r="I61" s="8">
        <v>22575.298999999999</v>
      </c>
      <c r="J61" s="8">
        <v>24468.307000000001</v>
      </c>
      <c r="K61" s="8">
        <v>27357.814000000002</v>
      </c>
      <c r="L61" s="29"/>
      <c r="M61" s="24">
        <f t="shared" si="28"/>
        <v>0.11809182384379935</v>
      </c>
      <c r="N61" s="24">
        <f t="shared" si="29"/>
        <v>0.42129759149256341</v>
      </c>
      <c r="O61" s="7"/>
      <c r="P61" s="8">
        <v>1438.268</v>
      </c>
      <c r="Q61" s="8">
        <v>1606.337</v>
      </c>
      <c r="R61" s="8">
        <v>1132.404</v>
      </c>
      <c r="S61" s="8">
        <v>1267.96</v>
      </c>
      <c r="T61" s="8">
        <v>1366.9939999999999</v>
      </c>
      <c r="U61" s="8">
        <v>1528.4459999999999</v>
      </c>
      <c r="V61" s="8">
        <v>1525.7449999999999</v>
      </c>
      <c r="W61" s="8">
        <v>1620.9179999999999</v>
      </c>
      <c r="X61" s="8">
        <v>1935.2170000000001</v>
      </c>
      <c r="Y61" s="29"/>
      <c r="Z61" s="24">
        <f t="shared" si="30"/>
        <v>0.1939018506796768</v>
      </c>
      <c r="AA61" s="24">
        <f t="shared" si="31"/>
        <v>0.41567336798844789</v>
      </c>
      <c r="AB61" s="11"/>
      <c r="AC61" s="8">
        <v>13268.976000000001</v>
      </c>
      <c r="AD61" s="8">
        <v>14322.871999999999</v>
      </c>
      <c r="AE61" s="8">
        <v>15422.933999999999</v>
      </c>
      <c r="AF61" s="8">
        <v>17086.580000000002</v>
      </c>
      <c r="AG61" s="8">
        <v>17881.483</v>
      </c>
      <c r="AH61" s="8">
        <v>20064.196</v>
      </c>
      <c r="AI61" s="8">
        <v>21049.554</v>
      </c>
      <c r="AJ61" s="8">
        <v>22847.388999999999</v>
      </c>
      <c r="AK61" s="8">
        <v>25422.597000000002</v>
      </c>
      <c r="AL61" s="29"/>
      <c r="AM61" s="24">
        <f t="shared" si="32"/>
        <v>0.11271344835070662</v>
      </c>
      <c r="AN61" s="24">
        <f t="shared" si="33"/>
        <v>0.42172754910764398</v>
      </c>
    </row>
    <row r="62" spans="1:40" ht="22.5" x14ac:dyDescent="0.25">
      <c r="A62" s="53" t="s">
        <v>67</v>
      </c>
      <c r="B62" s="4" t="s">
        <v>55</v>
      </c>
      <c r="C62" s="8">
        <v>14461.871999999999</v>
      </c>
      <c r="D62" s="8">
        <v>15346.02</v>
      </c>
      <c r="E62" s="8">
        <v>16277.589</v>
      </c>
      <c r="F62" s="8">
        <v>17952.066999999999</v>
      </c>
      <c r="G62" s="8">
        <v>18629.189999999999</v>
      </c>
      <c r="H62" s="8">
        <v>20900.578000000001</v>
      </c>
      <c r="I62" s="8">
        <v>22238.731</v>
      </c>
      <c r="J62" s="8">
        <v>24120.268</v>
      </c>
      <c r="K62" s="8">
        <v>26493.248</v>
      </c>
      <c r="L62" s="29"/>
      <c r="M62" s="24">
        <f t="shared" si="28"/>
        <v>9.8381162265692934E-2</v>
      </c>
      <c r="N62" s="24">
        <f t="shared" si="29"/>
        <v>0.42213633550358343</v>
      </c>
      <c r="O62" s="7"/>
      <c r="P62" s="8">
        <v>1349.308</v>
      </c>
      <c r="Q62" s="8">
        <v>1176.492</v>
      </c>
      <c r="R62" s="8">
        <v>1018.139</v>
      </c>
      <c r="S62" s="8">
        <v>1103.9870000000001</v>
      </c>
      <c r="T62" s="8">
        <v>1179.124</v>
      </c>
      <c r="U62" s="8">
        <v>1306.7460000000001</v>
      </c>
      <c r="V62" s="8">
        <v>1463.1959999999999</v>
      </c>
      <c r="W62" s="8">
        <v>1536.2139999999999</v>
      </c>
      <c r="X62" s="8">
        <v>1812.7650000000001</v>
      </c>
      <c r="Y62" s="29"/>
      <c r="Z62" s="24">
        <f t="shared" si="30"/>
        <v>0.18002114288764459</v>
      </c>
      <c r="AA62" s="24">
        <f t="shared" si="31"/>
        <v>0.53738283674999421</v>
      </c>
      <c r="AB62" s="11"/>
      <c r="AC62" s="8">
        <v>13112.564</v>
      </c>
      <c r="AD62" s="8">
        <v>14169.528</v>
      </c>
      <c r="AE62" s="8">
        <v>15259.45</v>
      </c>
      <c r="AF62" s="8">
        <v>16848.080000000002</v>
      </c>
      <c r="AG62" s="8">
        <v>17450.065999999999</v>
      </c>
      <c r="AH62" s="8">
        <v>19593.831999999999</v>
      </c>
      <c r="AI62" s="8">
        <v>20775.535</v>
      </c>
      <c r="AJ62" s="8">
        <v>22584.054</v>
      </c>
      <c r="AK62" s="8">
        <v>24680.483</v>
      </c>
      <c r="AL62" s="29"/>
      <c r="AM62" s="24">
        <f t="shared" si="32"/>
        <v>9.2827842158011098E-2</v>
      </c>
      <c r="AN62" s="24">
        <f t="shared" si="33"/>
        <v>0.41434897724742137</v>
      </c>
    </row>
    <row r="63" spans="1:40" x14ac:dyDescent="0.25">
      <c r="A63" s="50" t="s">
        <v>17</v>
      </c>
      <c r="B63" s="4" t="s">
        <v>55</v>
      </c>
      <c r="C63" s="8">
        <v>12926.656999999999</v>
      </c>
      <c r="D63" s="8">
        <v>13674.223</v>
      </c>
      <c r="E63" s="8">
        <v>14020.329</v>
      </c>
      <c r="F63" s="8">
        <v>15872.347</v>
      </c>
      <c r="G63" s="8">
        <v>17119.914000000001</v>
      </c>
      <c r="H63" s="8">
        <v>18838.829000000002</v>
      </c>
      <c r="I63" s="8">
        <v>19280.571</v>
      </c>
      <c r="J63" s="8">
        <v>22063.159</v>
      </c>
      <c r="K63" s="8">
        <v>25862.436000000002</v>
      </c>
      <c r="L63" s="29"/>
      <c r="M63" s="24">
        <f t="shared" si="28"/>
        <v>0.17220004623997864</v>
      </c>
      <c r="N63" s="24">
        <f t="shared" si="29"/>
        <v>0.51066389702658554</v>
      </c>
      <c r="O63" s="7"/>
      <c r="P63" s="8">
        <v>1119.93</v>
      </c>
      <c r="Q63" s="8">
        <v>1141.08</v>
      </c>
      <c r="R63" s="8">
        <v>864.33699999999999</v>
      </c>
      <c r="S63" s="8">
        <v>940.57899999999995</v>
      </c>
      <c r="T63" s="8">
        <v>1042.223</v>
      </c>
      <c r="U63" s="8">
        <v>1176.136</v>
      </c>
      <c r="V63" s="8">
        <v>1216.6600000000001</v>
      </c>
      <c r="W63" s="8">
        <v>1289.7170000000001</v>
      </c>
      <c r="X63" s="8">
        <v>1512.3040000000001</v>
      </c>
      <c r="Y63" s="29"/>
      <c r="Z63" s="24">
        <f t="shared" si="30"/>
        <v>0.17258592388872906</v>
      </c>
      <c r="AA63" s="24">
        <f t="shared" si="31"/>
        <v>0.45103687022834849</v>
      </c>
      <c r="AB63" s="11"/>
      <c r="AC63" s="8">
        <v>11806.727000000001</v>
      </c>
      <c r="AD63" s="8">
        <v>12533.143</v>
      </c>
      <c r="AE63" s="8">
        <v>13155.992</v>
      </c>
      <c r="AF63" s="8">
        <v>14931.768</v>
      </c>
      <c r="AG63" s="8">
        <v>16077.691000000001</v>
      </c>
      <c r="AH63" s="8">
        <v>17662.692999999999</v>
      </c>
      <c r="AI63" s="8">
        <v>18063.911</v>
      </c>
      <c r="AJ63" s="8">
        <v>20773.441999999999</v>
      </c>
      <c r="AK63" s="8">
        <v>24350.132000000001</v>
      </c>
      <c r="AL63" s="29"/>
      <c r="AM63" s="24">
        <f t="shared" si="32"/>
        <v>0.17217608906602977</v>
      </c>
      <c r="AN63" s="24">
        <f t="shared" si="33"/>
        <v>0.51452916964258111</v>
      </c>
    </row>
    <row r="64" spans="1:40" ht="22.5" x14ac:dyDescent="0.25">
      <c r="A64" s="52" t="s">
        <v>67</v>
      </c>
      <c r="B64" s="4" t="s">
        <v>55</v>
      </c>
      <c r="C64" s="8">
        <v>12664.477000000001</v>
      </c>
      <c r="D64" s="8">
        <v>13327.632</v>
      </c>
      <c r="E64" s="8">
        <v>13650.928</v>
      </c>
      <c r="F64" s="8">
        <v>15445.654</v>
      </c>
      <c r="G64" s="8">
        <v>16620.454000000002</v>
      </c>
      <c r="H64" s="8">
        <v>18253.387999999999</v>
      </c>
      <c r="I64" s="8">
        <v>18952.336000000003</v>
      </c>
      <c r="J64" s="8">
        <v>21596.127</v>
      </c>
      <c r="K64" s="8">
        <v>25212.588</v>
      </c>
      <c r="L64" s="29"/>
      <c r="M64" s="24">
        <f t="shared" si="28"/>
        <v>0.16745877628891503</v>
      </c>
      <c r="N64" s="24">
        <f t="shared" si="29"/>
        <v>0.51696145003018557</v>
      </c>
      <c r="O64" s="7"/>
      <c r="P64" s="8">
        <v>1108.357</v>
      </c>
      <c r="Q64" s="8">
        <v>1020.026</v>
      </c>
      <c r="R64" s="8">
        <v>841.58199999999999</v>
      </c>
      <c r="S64" s="8">
        <v>893.43299999999999</v>
      </c>
      <c r="T64" s="8">
        <v>976.61400000000003</v>
      </c>
      <c r="U64" s="8">
        <v>1107.981</v>
      </c>
      <c r="V64" s="8">
        <v>1168.598</v>
      </c>
      <c r="W64" s="8">
        <v>1199.626</v>
      </c>
      <c r="X64" s="8">
        <v>1361.9090000000001</v>
      </c>
      <c r="Y64" s="29"/>
      <c r="Z64" s="24">
        <f t="shared" si="30"/>
        <v>0.13527799497510062</v>
      </c>
      <c r="AA64" s="24">
        <f t="shared" si="31"/>
        <v>0.39452127452606667</v>
      </c>
      <c r="AB64" s="11"/>
      <c r="AC64" s="8">
        <v>11556.12</v>
      </c>
      <c r="AD64" s="8">
        <v>12307.606</v>
      </c>
      <c r="AE64" s="8">
        <v>12809.346</v>
      </c>
      <c r="AF64" s="8">
        <v>14552.221</v>
      </c>
      <c r="AG64" s="8">
        <v>15643.84</v>
      </c>
      <c r="AH64" s="8">
        <v>17145.406999999999</v>
      </c>
      <c r="AI64" s="8">
        <v>17783.738000000001</v>
      </c>
      <c r="AJ64" s="8">
        <v>20396.501</v>
      </c>
      <c r="AK64" s="8">
        <v>23850.679</v>
      </c>
      <c r="AL64" s="29"/>
      <c r="AM64" s="24">
        <f t="shared" si="32"/>
        <v>0.16935149808293093</v>
      </c>
      <c r="AN64" s="24">
        <f t="shared" si="33"/>
        <v>0.52460514809663095</v>
      </c>
    </row>
    <row r="65" spans="1:40" x14ac:dyDescent="0.25">
      <c r="A65" s="54" t="s">
        <v>18</v>
      </c>
      <c r="B65" s="4" t="s">
        <v>55</v>
      </c>
      <c r="C65" s="8">
        <v>120951.989</v>
      </c>
      <c r="D65" s="8">
        <v>134033.53899999999</v>
      </c>
      <c r="E65" s="8">
        <v>143030.117</v>
      </c>
      <c r="F65" s="8">
        <v>155622.72500000001</v>
      </c>
      <c r="G65" s="8">
        <v>164969.633</v>
      </c>
      <c r="H65" s="8">
        <v>171474.27299999999</v>
      </c>
      <c r="I65" s="8">
        <v>177176.31400000001</v>
      </c>
      <c r="J65" s="8">
        <v>166391.06400000001</v>
      </c>
      <c r="K65" s="8">
        <v>172585.64199999999</v>
      </c>
      <c r="L65" s="29"/>
      <c r="M65" s="24">
        <f t="shared" si="28"/>
        <v>3.7229030520533168E-2</v>
      </c>
      <c r="N65" s="24">
        <f t="shared" si="29"/>
        <v>4.6166126828929732E-2</v>
      </c>
      <c r="O65" s="7"/>
      <c r="P65" s="8">
        <v>81775.804999999993</v>
      </c>
      <c r="Q65" s="8">
        <v>91175.714000000007</v>
      </c>
      <c r="R65" s="8">
        <v>95584.494000000006</v>
      </c>
      <c r="S65" s="8">
        <v>101112.65300000001</v>
      </c>
      <c r="T65" s="8">
        <v>105467.86900000001</v>
      </c>
      <c r="U65" s="8">
        <v>110203.37</v>
      </c>
      <c r="V65" s="8">
        <v>111056.78</v>
      </c>
      <c r="W65" s="8">
        <v>101047.194</v>
      </c>
      <c r="X65" s="8">
        <v>103514.554</v>
      </c>
      <c r="Y65" s="29"/>
      <c r="Z65" s="24">
        <f t="shared" si="30"/>
        <v>2.4417897245122999E-2</v>
      </c>
      <c r="AA65" s="24">
        <f t="shared" si="31"/>
        <v>-1.8520474704954992E-2</v>
      </c>
      <c r="AB65" s="11"/>
      <c r="AC65" s="8">
        <v>39176.184000000001</v>
      </c>
      <c r="AD65" s="8">
        <v>42857.824999999997</v>
      </c>
      <c r="AE65" s="8">
        <v>47445.623</v>
      </c>
      <c r="AF65" s="8">
        <v>54510.072</v>
      </c>
      <c r="AG65" s="8">
        <v>59501.764000000003</v>
      </c>
      <c r="AH65" s="8">
        <v>61270.902999999998</v>
      </c>
      <c r="AI65" s="8">
        <v>66119.534</v>
      </c>
      <c r="AJ65" s="8">
        <v>65343.87</v>
      </c>
      <c r="AK65" s="8">
        <v>69071.088000000003</v>
      </c>
      <c r="AL65" s="29"/>
      <c r="AM65" s="24">
        <f t="shared" si="32"/>
        <v>5.7040055937917389E-2</v>
      </c>
      <c r="AN65" s="24">
        <f t="shared" si="33"/>
        <v>0.16082420682519594</v>
      </c>
    </row>
    <row r="66" spans="1:40" x14ac:dyDescent="0.25">
      <c r="A66" s="52" t="s">
        <v>81</v>
      </c>
      <c r="B66" s="4" t="s">
        <v>55</v>
      </c>
      <c r="C66" s="8">
        <v>34841.802000000003</v>
      </c>
      <c r="D66" s="8">
        <v>37701.737999999998</v>
      </c>
      <c r="E66" s="8">
        <v>42085.305999999997</v>
      </c>
      <c r="F66" s="8">
        <v>46795.919000000002</v>
      </c>
      <c r="G66" s="8">
        <v>48721.052000000003</v>
      </c>
      <c r="H66" s="8">
        <v>51129.707999999999</v>
      </c>
      <c r="I66" s="8">
        <v>52187.3</v>
      </c>
      <c r="J66" s="8">
        <v>51143.199999999997</v>
      </c>
      <c r="K66" s="8">
        <v>51355.584000000003</v>
      </c>
      <c r="L66" s="29"/>
      <c r="M66" s="24">
        <f t="shared" si="28"/>
        <v>4.1527319369927262E-3</v>
      </c>
      <c r="N66" s="24">
        <f t="shared" si="29"/>
        <v>5.4073791345884636E-2</v>
      </c>
      <c r="O66" s="7"/>
      <c r="P66" s="8">
        <v>15907.395</v>
      </c>
      <c r="Q66" s="8">
        <v>18210.198</v>
      </c>
      <c r="R66" s="8">
        <v>18907.184000000001</v>
      </c>
      <c r="S66" s="8">
        <v>20969.260999999999</v>
      </c>
      <c r="T66" s="8">
        <v>20065.507000000001</v>
      </c>
      <c r="U66" s="8">
        <v>20485.296999999999</v>
      </c>
      <c r="V66" s="8">
        <v>18571.219000000001</v>
      </c>
      <c r="W66" s="8">
        <v>16311.481</v>
      </c>
      <c r="X66" s="8">
        <v>15449.397999999999</v>
      </c>
      <c r="Y66" s="29"/>
      <c r="Z66" s="24">
        <f t="shared" si="30"/>
        <v>-5.2851301485131841E-2</v>
      </c>
      <c r="AA66" s="24">
        <f t="shared" si="31"/>
        <v>-0.23005194934770412</v>
      </c>
      <c r="AB66" s="11"/>
      <c r="AC66" s="8">
        <v>18934.406999999999</v>
      </c>
      <c r="AD66" s="8">
        <v>19491.54</v>
      </c>
      <c r="AE66" s="8">
        <v>23178.121999999999</v>
      </c>
      <c r="AF66" s="8">
        <v>25826.657999999999</v>
      </c>
      <c r="AG66" s="8">
        <v>28655.544999999998</v>
      </c>
      <c r="AH66" s="8">
        <v>30644.411</v>
      </c>
      <c r="AI66" s="8">
        <v>33616.080999999998</v>
      </c>
      <c r="AJ66" s="8">
        <v>34831.718999999997</v>
      </c>
      <c r="AK66" s="8">
        <v>35906.186000000002</v>
      </c>
      <c r="AL66" s="29"/>
      <c r="AM66" s="24">
        <f t="shared" si="32"/>
        <v>3.0847372189698907E-2</v>
      </c>
      <c r="AN66" s="24">
        <f t="shared" si="33"/>
        <v>0.25302750305394661</v>
      </c>
    </row>
    <row r="67" spans="1:40" s="6" customFormat="1" x14ac:dyDescent="0.25">
      <c r="A67" s="52" t="s">
        <v>82</v>
      </c>
      <c r="B67" s="4" t="s">
        <v>55</v>
      </c>
      <c r="C67" s="8">
        <v>86110.187000000005</v>
      </c>
      <c r="D67" s="8">
        <v>96331.801000000007</v>
      </c>
      <c r="E67" s="8">
        <v>100944.811</v>
      </c>
      <c r="F67" s="8">
        <v>108826.806</v>
      </c>
      <c r="G67" s="8">
        <v>116248.58100000001</v>
      </c>
      <c r="H67" s="8">
        <v>120344.565</v>
      </c>
      <c r="I67" s="8">
        <v>124989.014</v>
      </c>
      <c r="J67" s="8">
        <v>115247.864</v>
      </c>
      <c r="K67" s="8">
        <v>121230.058</v>
      </c>
      <c r="L67" s="29"/>
      <c r="M67" s="24">
        <f t="shared" si="28"/>
        <v>5.1907200640178397E-2</v>
      </c>
      <c r="N67" s="24">
        <f t="shared" si="29"/>
        <v>4.2851938123872557E-2</v>
      </c>
      <c r="O67" s="7"/>
      <c r="P67" s="8">
        <v>65868.41</v>
      </c>
      <c r="Q67" s="8">
        <v>72965.516000000003</v>
      </c>
      <c r="R67" s="8">
        <v>76677.31</v>
      </c>
      <c r="S67" s="8">
        <v>80143.392000000007</v>
      </c>
      <c r="T67" s="8">
        <v>85402.361999999994</v>
      </c>
      <c r="U67" s="8">
        <v>89718.073000000004</v>
      </c>
      <c r="V67" s="8">
        <v>92485.561000000002</v>
      </c>
      <c r="W67" s="8">
        <v>84735.713000000003</v>
      </c>
      <c r="X67" s="8">
        <v>88065.156000000003</v>
      </c>
      <c r="Y67" s="29"/>
      <c r="Z67" s="24">
        <f t="shared" si="30"/>
        <v>3.9292086914994195E-2</v>
      </c>
      <c r="AA67" s="24">
        <f t="shared" si="31"/>
        <v>3.1179395249044894E-2</v>
      </c>
      <c r="AB67" s="11"/>
      <c r="AC67" s="8">
        <v>20241.776999999998</v>
      </c>
      <c r="AD67" s="8">
        <v>23366.285</v>
      </c>
      <c r="AE67" s="8">
        <v>24267.501</v>
      </c>
      <c r="AF67" s="8">
        <v>28683.414000000001</v>
      </c>
      <c r="AG67" s="8">
        <v>30846.219000000001</v>
      </c>
      <c r="AH67" s="8">
        <v>30626.491999999998</v>
      </c>
      <c r="AI67" s="8">
        <v>32503.453000000001</v>
      </c>
      <c r="AJ67" s="8">
        <v>30512.151000000002</v>
      </c>
      <c r="AK67" s="8">
        <v>33164.902000000002</v>
      </c>
      <c r="AL67" s="29"/>
      <c r="AM67" s="24">
        <f t="shared" si="32"/>
        <v>8.694080597595355E-2</v>
      </c>
      <c r="AN67" s="24">
        <f t="shared" si="33"/>
        <v>7.5169115540546505E-2</v>
      </c>
    </row>
    <row r="68" spans="1:40" x14ac:dyDescent="0.25">
      <c r="A68" s="54" t="s">
        <v>83</v>
      </c>
      <c r="B68" s="4" t="s">
        <v>55</v>
      </c>
      <c r="C68" s="8">
        <v>26767.066999999999</v>
      </c>
      <c r="D68" s="8">
        <v>31561.789000000001</v>
      </c>
      <c r="E68" s="8">
        <v>35184.123</v>
      </c>
      <c r="F68" s="8">
        <v>40296.856</v>
      </c>
      <c r="G68" s="8">
        <v>43680.34</v>
      </c>
      <c r="H68" s="8">
        <v>49470.544000000002</v>
      </c>
      <c r="I68" s="8">
        <v>48237.506000000001</v>
      </c>
      <c r="J68" s="8">
        <v>47726.463000000003</v>
      </c>
      <c r="K68" s="8">
        <v>48839.733</v>
      </c>
      <c r="L68" s="29"/>
      <c r="M68" s="24">
        <f t="shared" si="28"/>
        <v>2.3326052886005755E-2</v>
      </c>
      <c r="N68" s="24">
        <f t="shared" si="29"/>
        <v>0.11811705220243263</v>
      </c>
      <c r="O68" s="7"/>
      <c r="P68" s="8">
        <v>20529.197</v>
      </c>
      <c r="Q68" s="8">
        <v>24240.109</v>
      </c>
      <c r="R68" s="8">
        <v>25674.57</v>
      </c>
      <c r="S68" s="8">
        <v>29238.825000000001</v>
      </c>
      <c r="T68" s="8">
        <v>30459.701000000001</v>
      </c>
      <c r="U68" s="8">
        <v>33974.053999999996</v>
      </c>
      <c r="V68" s="8">
        <v>27467.319</v>
      </c>
      <c r="W68" s="8">
        <v>26085.875</v>
      </c>
      <c r="X68" s="8">
        <v>26146.079000000002</v>
      </c>
      <c r="Y68" s="29"/>
      <c r="Z68" s="24">
        <f t="shared" si="30"/>
        <v>2.3079156823377911E-3</v>
      </c>
      <c r="AA68" s="24">
        <f t="shared" si="31"/>
        <v>-0.14161734548871641</v>
      </c>
      <c r="AB68" s="11"/>
      <c r="AC68" s="8">
        <v>6237.87</v>
      </c>
      <c r="AD68" s="8">
        <v>7321.68</v>
      </c>
      <c r="AE68" s="8">
        <v>9509.5529999999999</v>
      </c>
      <c r="AF68" s="8">
        <v>11058.031000000001</v>
      </c>
      <c r="AG68" s="8">
        <v>13220.638999999999</v>
      </c>
      <c r="AH68" s="8">
        <v>15496.49</v>
      </c>
      <c r="AI68" s="8">
        <v>20770.187000000002</v>
      </c>
      <c r="AJ68" s="8">
        <v>21640.588</v>
      </c>
      <c r="AK68" s="8">
        <v>22693.653999999999</v>
      </c>
      <c r="AL68" s="29"/>
      <c r="AM68" s="24">
        <f t="shared" si="32"/>
        <v>4.8661616773074678E-2</v>
      </c>
      <c r="AN68" s="24">
        <f t="shared" si="33"/>
        <v>0.71653230982254335</v>
      </c>
    </row>
    <row r="69" spans="1:40" x14ac:dyDescent="0.25">
      <c r="A69" s="52" t="s">
        <v>84</v>
      </c>
      <c r="B69" s="4" t="s">
        <v>55</v>
      </c>
      <c r="C69" s="8">
        <v>19526.923999999999</v>
      </c>
      <c r="D69" s="8">
        <v>22994.544000000002</v>
      </c>
      <c r="E69" s="8">
        <v>25699.934000000001</v>
      </c>
      <c r="F69" s="8">
        <v>28947.027999999998</v>
      </c>
      <c r="G69" s="8">
        <v>30136.564999999999</v>
      </c>
      <c r="H69" s="8">
        <v>32970.756000000001</v>
      </c>
      <c r="I69" s="8">
        <v>35225.777000000002</v>
      </c>
      <c r="J69" s="8">
        <v>34163.369999999995</v>
      </c>
      <c r="K69" s="8">
        <v>33984.576999999997</v>
      </c>
      <c r="L69" s="29"/>
      <c r="M69" s="24">
        <f t="shared" si="28"/>
        <v>-5.2334708197697699E-3</v>
      </c>
      <c r="N69" s="24">
        <f t="shared" si="29"/>
        <v>0.12768581953517266</v>
      </c>
      <c r="O69" s="7"/>
      <c r="P69" s="8">
        <v>13675.064</v>
      </c>
      <c r="Q69" s="8">
        <v>16073.022000000001</v>
      </c>
      <c r="R69" s="8">
        <v>16425.197</v>
      </c>
      <c r="S69" s="8">
        <v>18230.772000000001</v>
      </c>
      <c r="T69" s="8">
        <v>17477.951000000001</v>
      </c>
      <c r="U69" s="8">
        <v>18225.524000000001</v>
      </c>
      <c r="V69" s="8">
        <v>16209.42</v>
      </c>
      <c r="W69" s="8">
        <v>14573.646000000001</v>
      </c>
      <c r="X69" s="8">
        <v>13771.775</v>
      </c>
      <c r="Y69" s="29"/>
      <c r="Z69" s="24">
        <f t="shared" si="30"/>
        <v>-5.5021989692901951E-2</v>
      </c>
      <c r="AA69" s="24">
        <f t="shared" si="31"/>
        <v>-0.21204865490239677</v>
      </c>
      <c r="AB69" s="11"/>
      <c r="AC69" s="8">
        <v>5851.86</v>
      </c>
      <c r="AD69" s="8">
        <v>6921.5219999999999</v>
      </c>
      <c r="AE69" s="8">
        <v>9274.7369999999992</v>
      </c>
      <c r="AF69" s="8">
        <v>10716.255999999999</v>
      </c>
      <c r="AG69" s="8">
        <v>12658.614</v>
      </c>
      <c r="AH69" s="8">
        <v>14745.232</v>
      </c>
      <c r="AI69" s="8">
        <v>19016.357</v>
      </c>
      <c r="AJ69" s="8">
        <v>19589.723999999998</v>
      </c>
      <c r="AK69" s="8">
        <v>20212.802</v>
      </c>
      <c r="AL69" s="29"/>
      <c r="AM69" s="24">
        <f t="shared" si="32"/>
        <v>3.1806369502704657E-2</v>
      </c>
      <c r="AN69" s="24">
        <f t="shared" si="33"/>
        <v>0.59676264715868577</v>
      </c>
    </row>
    <row r="70" spans="1:40" s="6" customFormat="1" x14ac:dyDescent="0.25">
      <c r="A70" s="52" t="s">
        <v>85</v>
      </c>
      <c r="B70" s="4" t="s">
        <v>55</v>
      </c>
      <c r="C70" s="8">
        <v>7240.143</v>
      </c>
      <c r="D70" s="8">
        <v>8567.2450000000008</v>
      </c>
      <c r="E70" s="8">
        <v>9484.1890000000003</v>
      </c>
      <c r="F70" s="8">
        <v>11349.828</v>
      </c>
      <c r="G70" s="8">
        <v>13543.775</v>
      </c>
      <c r="H70" s="8">
        <v>16499.788</v>
      </c>
      <c r="I70" s="8">
        <v>13011.728999999999</v>
      </c>
      <c r="J70" s="8">
        <v>13563.092999999999</v>
      </c>
      <c r="K70" s="8">
        <v>14855.155999999999</v>
      </c>
      <c r="L70" s="29"/>
      <c r="M70" s="24">
        <f t="shared" si="28"/>
        <v>9.5263152733672252E-2</v>
      </c>
      <c r="N70" s="24">
        <f t="shared" si="29"/>
        <v>9.6825368111918442E-2</v>
      </c>
      <c r="O70" s="7"/>
      <c r="P70" s="8">
        <v>6854.1329999999998</v>
      </c>
      <c r="Q70" s="8">
        <v>8167.0870000000004</v>
      </c>
      <c r="R70" s="8">
        <v>9249.3729999999996</v>
      </c>
      <c r="S70" s="8">
        <v>11008.053</v>
      </c>
      <c r="T70" s="8">
        <v>12981.75</v>
      </c>
      <c r="U70" s="8">
        <v>15748.53</v>
      </c>
      <c r="V70" s="8">
        <v>11257.898999999999</v>
      </c>
      <c r="W70" s="8">
        <v>11512.228999999999</v>
      </c>
      <c r="X70" s="8">
        <v>12374.304</v>
      </c>
      <c r="Y70" s="29"/>
      <c r="Z70" s="24">
        <f t="shared" si="30"/>
        <v>7.4883413107922125E-2</v>
      </c>
      <c r="AA70" s="24">
        <f t="shared" si="31"/>
        <v>-4.6792304581431576E-2</v>
      </c>
      <c r="AB70" s="11"/>
      <c r="AC70" s="8">
        <v>386.01</v>
      </c>
      <c r="AD70" s="8">
        <v>400.15800000000002</v>
      </c>
      <c r="AE70" s="8">
        <v>234.816</v>
      </c>
      <c r="AF70" s="8">
        <v>341.77499999999998</v>
      </c>
      <c r="AG70" s="8">
        <v>562.02499999999998</v>
      </c>
      <c r="AH70" s="8">
        <v>751.25800000000004</v>
      </c>
      <c r="AI70" s="8">
        <v>1753.83</v>
      </c>
      <c r="AJ70" s="8">
        <v>2050.864</v>
      </c>
      <c r="AK70" s="8">
        <v>2480.8519999999999</v>
      </c>
      <c r="AL70" s="29"/>
      <c r="AM70" s="24">
        <f t="shared" si="32"/>
        <v>0.20966187909095857</v>
      </c>
      <c r="AN70" s="24">
        <f t="shared" si="33"/>
        <v>3.4141310439927048</v>
      </c>
    </row>
    <row r="71" spans="1:40" s="6" customFormat="1" x14ac:dyDescent="0.25">
      <c r="A71" s="47" t="s">
        <v>119</v>
      </c>
      <c r="B71" s="17" t="s">
        <v>15</v>
      </c>
      <c r="C71" s="28">
        <f t="shared" ref="C71" si="34">C60/C$60*100</f>
        <v>100</v>
      </c>
      <c r="D71" s="28">
        <f t="shared" ref="D71:E71" si="35">D60/D$60*100</f>
        <v>100</v>
      </c>
      <c r="E71" s="28">
        <f t="shared" si="35"/>
        <v>100</v>
      </c>
      <c r="F71" s="28">
        <f t="shared" ref="F71:G71" si="36">F60/F$60*100</f>
        <v>100</v>
      </c>
      <c r="G71" s="28">
        <f t="shared" si="36"/>
        <v>100</v>
      </c>
      <c r="H71" s="28">
        <f t="shared" ref="H71:K81" si="37">H60/H$60*100</f>
        <v>100</v>
      </c>
      <c r="I71" s="28">
        <f t="shared" si="37"/>
        <v>100</v>
      </c>
      <c r="J71" s="28">
        <f t="shared" si="37"/>
        <v>100</v>
      </c>
      <c r="K71" s="28">
        <f t="shared" si="37"/>
        <v>100</v>
      </c>
      <c r="L71" s="29"/>
      <c r="M71" s="19" t="s">
        <v>1</v>
      </c>
      <c r="N71" s="19" t="s">
        <v>1</v>
      </c>
      <c r="O71" s="7"/>
      <c r="P71" s="28">
        <f t="shared" ref="P71" si="38">P60/P$60*100</f>
        <v>100</v>
      </c>
      <c r="Q71" s="28">
        <f t="shared" ref="Q71:R71" si="39">Q60/Q$60*100</f>
        <v>100</v>
      </c>
      <c r="R71" s="28">
        <f t="shared" si="39"/>
        <v>100</v>
      </c>
      <c r="S71" s="28">
        <f t="shared" ref="S71:T71" si="40">S60/S$60*100</f>
        <v>100</v>
      </c>
      <c r="T71" s="28">
        <f t="shared" si="40"/>
        <v>100</v>
      </c>
      <c r="U71" s="28">
        <f t="shared" ref="U71:V71" si="41">U60/U$60*100</f>
        <v>100</v>
      </c>
      <c r="V71" s="28">
        <f t="shared" si="41"/>
        <v>100</v>
      </c>
      <c r="W71" s="28">
        <v>100</v>
      </c>
      <c r="X71" s="28">
        <v>100</v>
      </c>
      <c r="Y71" s="29"/>
      <c r="Z71" s="19" t="s">
        <v>1</v>
      </c>
      <c r="AA71" s="19" t="s">
        <v>1</v>
      </c>
      <c r="AB71" s="11"/>
      <c r="AC71" s="28">
        <f t="shared" ref="AC71" si="42">AC60/AC$60*100</f>
        <v>100</v>
      </c>
      <c r="AD71" s="28">
        <f t="shared" ref="AD71:AE71" si="43">AD60/AD$60*100</f>
        <v>100</v>
      </c>
      <c r="AE71" s="28">
        <f t="shared" si="43"/>
        <v>100</v>
      </c>
      <c r="AF71" s="28">
        <f t="shared" ref="AF71:AG71" si="44">AF60/AF$60*100</f>
        <v>100</v>
      </c>
      <c r="AG71" s="28">
        <f t="shared" si="44"/>
        <v>100</v>
      </c>
      <c r="AH71" s="28">
        <f t="shared" ref="AH71:AI71" si="45">AH60/AH$60*100</f>
        <v>100</v>
      </c>
      <c r="AI71" s="28">
        <f t="shared" si="45"/>
        <v>100</v>
      </c>
      <c r="AJ71" s="28">
        <v>100</v>
      </c>
      <c r="AK71" s="28">
        <v>100</v>
      </c>
      <c r="AL71" s="29"/>
      <c r="AM71" s="19" t="s">
        <v>1</v>
      </c>
      <c r="AN71" s="19" t="s">
        <v>1</v>
      </c>
    </row>
    <row r="72" spans="1:40" s="6" customFormat="1" x14ac:dyDescent="0.25">
      <c r="A72" s="54" t="s">
        <v>20</v>
      </c>
      <c r="B72" s="4" t="s">
        <v>15</v>
      </c>
      <c r="C72" s="8">
        <f t="shared" ref="C72:D72" si="46">C61/C$60*100</f>
        <v>9.8981430874762069</v>
      </c>
      <c r="D72" s="8">
        <f t="shared" si="46"/>
        <v>9.7344804799643967</v>
      </c>
      <c r="E72" s="8">
        <f t="shared" ref="E72:F72" si="47">E61/E$60*100</f>
        <v>9.5361672972831357</v>
      </c>
      <c r="F72" s="8">
        <f t="shared" si="47"/>
        <v>9.6679365349453548</v>
      </c>
      <c r="G72" s="8">
        <f t="shared" ref="G72:H72" si="48">G61/G$60*100</f>
        <v>9.5602790856832875</v>
      </c>
      <c r="H72" s="8">
        <f t="shared" si="48"/>
        <v>10.189738935013198</v>
      </c>
      <c r="I72" s="8">
        <f t="shared" ref="I72" si="49">I61/I$60*100</f>
        <v>10.306841025700587</v>
      </c>
      <c r="J72" s="8">
        <f t="shared" si="37"/>
        <v>11.491647689889838</v>
      </c>
      <c r="K72" s="8">
        <f t="shared" si="37"/>
        <v>12.115633368858242</v>
      </c>
      <c r="L72" s="29"/>
      <c r="M72" s="13">
        <f t="shared" ref="M72:M81" si="50">K72-J72</f>
        <v>0.6239856789684044</v>
      </c>
      <c r="N72" s="13">
        <f t="shared" ref="N72:N81" si="51">K72-G72</f>
        <v>2.5553542831749549</v>
      </c>
      <c r="O72" s="7"/>
      <c r="P72" s="8">
        <f t="shared" ref="P72:Q72" si="52">P61/P$60*100</f>
        <v>1.7054425840547376</v>
      </c>
      <c r="Q72" s="8">
        <f t="shared" si="52"/>
        <v>1.7102677294691127</v>
      </c>
      <c r="R72" s="8">
        <f t="shared" ref="R72:S72" si="53">R61/R$60*100</f>
        <v>1.1604731176029899</v>
      </c>
      <c r="S72" s="8">
        <f t="shared" si="53"/>
        <v>1.2272022568225889</v>
      </c>
      <c r="T72" s="8">
        <f t="shared" ref="T72:U72" si="54">T61/T$60*100</f>
        <v>1.2671773503411095</v>
      </c>
      <c r="U72" s="8">
        <f t="shared" si="54"/>
        <v>1.3537097900774959</v>
      </c>
      <c r="V72" s="8">
        <f t="shared" ref="V72" si="55">V61/V$60*100</f>
        <v>1.3407345579847518</v>
      </c>
      <c r="W72" s="8">
        <v>1.5592072435448801</v>
      </c>
      <c r="X72" s="8">
        <v>1.8092552897837857</v>
      </c>
      <c r="Y72" s="29"/>
      <c r="Z72" s="13">
        <f t="shared" ref="Z72:Z81" si="56">X72-W72</f>
        <v>0.25004804623890564</v>
      </c>
      <c r="AA72" s="13">
        <f t="shared" ref="AA72:AA81" si="57">X72-T72</f>
        <v>0.54207793944267624</v>
      </c>
      <c r="AB72" s="11"/>
      <c r="AC72" s="8">
        <f t="shared" ref="AC72:AD72" si="58">AC61/AC$60*100</f>
        <v>20.651496196524157</v>
      </c>
      <c r="AD72" s="8">
        <f t="shared" si="58"/>
        <v>20.545234633467331</v>
      </c>
      <c r="AE72" s="8">
        <f t="shared" ref="AE72:AF72" si="59">AE61/AE$60*100</f>
        <v>20.286781313230808</v>
      </c>
      <c r="AF72" s="8">
        <f t="shared" si="59"/>
        <v>19.746783773470035</v>
      </c>
      <c r="AG72" s="8">
        <f t="shared" ref="AG72:AH72" si="60">AG61/AG$60*100</f>
        <v>19.132573867384043</v>
      </c>
      <c r="AH72" s="8">
        <f t="shared" si="60"/>
        <v>20.267316873767417</v>
      </c>
      <c r="AI72" s="8">
        <f t="shared" ref="AI72" si="61">AI61/AI$60*100</f>
        <v>20.00280729431649</v>
      </c>
      <c r="AJ72" s="8">
        <v>20.967697603281636</v>
      </c>
      <c r="AK72" s="8">
        <v>21.391602560190407</v>
      </c>
      <c r="AL72" s="29"/>
      <c r="AM72" s="13">
        <f t="shared" ref="AM72:AM81" si="62">AK72-AJ72</f>
        <v>0.42390495690877117</v>
      </c>
      <c r="AN72" s="13">
        <f t="shared" ref="AN72:AN81" si="63">AK72-AG72</f>
        <v>2.2590286928063641</v>
      </c>
    </row>
    <row r="73" spans="1:40" s="6" customFormat="1" ht="22.5" x14ac:dyDescent="0.25">
      <c r="A73" s="52" t="s">
        <v>67</v>
      </c>
      <c r="B73" s="4" t="s">
        <v>15</v>
      </c>
      <c r="C73" s="8">
        <f t="shared" ref="C73:D73" si="64">C62/C$60*100</f>
        <v>9.7330049306835242</v>
      </c>
      <c r="D73" s="8">
        <f t="shared" si="64"/>
        <v>9.3780885249947588</v>
      </c>
      <c r="E73" s="8">
        <f t="shared" ref="E73:F73" si="65">E62/E$60*100</f>
        <v>9.3761789641755247</v>
      </c>
      <c r="F73" s="8">
        <f t="shared" si="65"/>
        <v>9.4559408422704596</v>
      </c>
      <c r="G73" s="8">
        <f t="shared" ref="G73:H73" si="66">G62/G$60*100</f>
        <v>9.2526933710246393</v>
      </c>
      <c r="H73" s="8">
        <f t="shared" si="66"/>
        <v>9.8631484470904613</v>
      </c>
      <c r="I73" s="8">
        <f t="shared" ref="I73" si="67">I62/I$60*100</f>
        <v>10.153179589352037</v>
      </c>
      <c r="J73" s="8">
        <f t="shared" si="37"/>
        <v>11.328189647192339</v>
      </c>
      <c r="K73" s="8">
        <f t="shared" si="37"/>
        <v>11.732753191400338</v>
      </c>
      <c r="L73" s="29"/>
      <c r="M73" s="13">
        <f t="shared" si="50"/>
        <v>0.40456354420799912</v>
      </c>
      <c r="N73" s="13">
        <f t="shared" si="51"/>
        <v>2.4800598203756987</v>
      </c>
      <c r="O73" s="7"/>
      <c r="P73" s="8">
        <f t="shared" ref="P73:Q73" si="68">P62/P$60*100</f>
        <v>1.5999572556753887</v>
      </c>
      <c r="Q73" s="8">
        <f t="shared" si="68"/>
        <v>1.2526115638116877</v>
      </c>
      <c r="R73" s="8">
        <f t="shared" ref="R73:S73" si="69">R62/R$60*100</f>
        <v>1.043375808883747</v>
      </c>
      <c r="S73" s="8">
        <f t="shared" si="69"/>
        <v>1.0685000614394771</v>
      </c>
      <c r="T73" s="8">
        <f t="shared" ref="T73:U73" si="70">T62/T$60*100</f>
        <v>1.0930254456446848</v>
      </c>
      <c r="U73" s="8">
        <f t="shared" si="70"/>
        <v>1.1573551524519725</v>
      </c>
      <c r="V73" s="8">
        <f t="shared" ref="V73" si="71">V62/V$60*100</f>
        <v>1.2857701924666682</v>
      </c>
      <c r="W73" s="8">
        <v>1.477728050669469</v>
      </c>
      <c r="X73" s="8">
        <v>1.6947735914809061</v>
      </c>
      <c r="Y73" s="29"/>
      <c r="Z73" s="13">
        <f t="shared" si="56"/>
        <v>0.21704554081143712</v>
      </c>
      <c r="AA73" s="13">
        <f t="shared" si="57"/>
        <v>0.60174814583622127</v>
      </c>
      <c r="AB73" s="11"/>
      <c r="AC73" s="8">
        <f t="shared" ref="AC73:AD73" si="72">AC62/AC$60*100</f>
        <v>20.408060544587585</v>
      </c>
      <c r="AD73" s="8">
        <f t="shared" si="72"/>
        <v>20.3252725714148</v>
      </c>
      <c r="AE73" s="8">
        <f t="shared" ref="AE73:AF73" si="73">AE62/AE$60*100</f>
        <v>20.071740248008577</v>
      </c>
      <c r="AF73" s="8">
        <f t="shared" si="73"/>
        <v>19.471151790359748</v>
      </c>
      <c r="AG73" s="8">
        <f t="shared" ref="AG73:AH73" si="74">AG62/AG$60*100</f>
        <v>18.670972465523512</v>
      </c>
      <c r="AH73" s="8">
        <f t="shared" si="74"/>
        <v>19.792191120708946</v>
      </c>
      <c r="AI73" s="8">
        <f t="shared" ref="AI73" si="75">AI62/AI$60*100</f>
        <v>19.742414639347114</v>
      </c>
      <c r="AJ73" s="8">
        <v>20.726027596771914</v>
      </c>
      <c r="AK73" s="8">
        <v>20.767157789958901</v>
      </c>
      <c r="AL73" s="29"/>
      <c r="AM73" s="13">
        <f t="shared" si="62"/>
        <v>4.1130193186987185E-2</v>
      </c>
      <c r="AN73" s="13">
        <f t="shared" si="63"/>
        <v>2.096185324435389</v>
      </c>
    </row>
    <row r="74" spans="1:40" s="6" customFormat="1" x14ac:dyDescent="0.25">
      <c r="A74" s="54" t="s">
        <v>17</v>
      </c>
      <c r="B74" s="4" t="s">
        <v>15</v>
      </c>
      <c r="C74" s="8">
        <f t="shared" ref="C74:D74" si="76">C63/C$60*100</f>
        <v>8.699787712009531</v>
      </c>
      <c r="D74" s="8">
        <f t="shared" si="76"/>
        <v>8.3564385947965274</v>
      </c>
      <c r="E74" s="8">
        <f t="shared" ref="E74:F74" si="77">E63/E$60*100</f>
        <v>8.0759573079661902</v>
      </c>
      <c r="F74" s="8">
        <f t="shared" si="77"/>
        <v>8.3604842974343292</v>
      </c>
      <c r="G74" s="8">
        <f t="shared" ref="G74:H74" si="78">G63/G$60*100</f>
        <v>8.5030704383986606</v>
      </c>
      <c r="H74" s="8">
        <f t="shared" si="78"/>
        <v>8.8901927495188282</v>
      </c>
      <c r="I74" s="8">
        <f t="shared" ref="I74" si="79">I63/I$60*100</f>
        <v>8.802620075230589</v>
      </c>
      <c r="J74" s="8">
        <f t="shared" si="37"/>
        <v>10.362059383758027</v>
      </c>
      <c r="K74" s="8">
        <f t="shared" si="37"/>
        <v>11.453392899065717</v>
      </c>
      <c r="L74" s="29"/>
      <c r="M74" s="13">
        <f t="shared" si="50"/>
        <v>1.0913335153076904</v>
      </c>
      <c r="N74" s="13">
        <f t="shared" si="51"/>
        <v>2.9503224606670564</v>
      </c>
      <c r="O74" s="7"/>
      <c r="P74" s="8">
        <f t="shared" ref="P74:Q74" si="80">P63/P$60*100</f>
        <v>1.3279696921299944</v>
      </c>
      <c r="Q74" s="8">
        <f t="shared" si="80"/>
        <v>1.2149083914163807</v>
      </c>
      <c r="R74" s="8">
        <f t="shared" ref="R74:S74" si="81">R63/R$60*100</f>
        <v>0.88576148887642181</v>
      </c>
      <c r="S74" s="8">
        <f t="shared" si="81"/>
        <v>0.91034470450166693</v>
      </c>
      <c r="T74" s="8">
        <f t="shared" ref="T74:U74" si="82">T63/T$60*100</f>
        <v>0.96612083125790038</v>
      </c>
      <c r="U74" s="8">
        <f t="shared" si="82"/>
        <v>1.0416768519545903</v>
      </c>
      <c r="V74" s="8">
        <f t="shared" ref="V74" si="83">V63/V$60*100</f>
        <v>1.0691289221447413</v>
      </c>
      <c r="W74" s="8">
        <v>1.2406155576796434</v>
      </c>
      <c r="X74" s="8">
        <v>1.4138693550961872</v>
      </c>
      <c r="Y74" s="29"/>
      <c r="Z74" s="13">
        <f t="shared" si="56"/>
        <v>0.17325379741654379</v>
      </c>
      <c r="AA74" s="13">
        <f t="shared" si="57"/>
        <v>0.44774852383828678</v>
      </c>
      <c r="AB74" s="11"/>
      <c r="AC74" s="8">
        <f t="shared" ref="AC74:AD74" si="84">AC63/AC$60*100</f>
        <v>18.375689106220335</v>
      </c>
      <c r="AD74" s="8">
        <f t="shared" si="84"/>
        <v>17.977983998586222</v>
      </c>
      <c r="AE74" s="8">
        <f t="shared" ref="AE74:AF74" si="85">AE63/AE$60*100</f>
        <v>17.304926070656467</v>
      </c>
      <c r="AF74" s="8">
        <f t="shared" si="85"/>
        <v>17.256489833051383</v>
      </c>
      <c r="AG74" s="8">
        <f t="shared" ref="AG74:AH74" si="86">AG63/AG$60*100</f>
        <v>17.202578257881385</v>
      </c>
      <c r="AH74" s="8">
        <f t="shared" si="86"/>
        <v>17.841502140184119</v>
      </c>
      <c r="AI74" s="8">
        <f t="shared" ref="AI74" si="87">AI63/AI$60*100</f>
        <v>17.165633567090492</v>
      </c>
      <c r="AJ74" s="8">
        <v>19.064377554709207</v>
      </c>
      <c r="AK74" s="8">
        <v>20.489187081562687</v>
      </c>
      <c r="AL74" s="29"/>
      <c r="AM74" s="13">
        <f t="shared" si="62"/>
        <v>1.4248095268534797</v>
      </c>
      <c r="AN74" s="13">
        <f t="shared" si="63"/>
        <v>3.286608823681302</v>
      </c>
    </row>
    <row r="75" spans="1:40" s="6" customFormat="1" ht="22.5" x14ac:dyDescent="0.25">
      <c r="A75" s="52" t="s">
        <v>67</v>
      </c>
      <c r="B75" s="4" t="s">
        <v>15</v>
      </c>
      <c r="C75" s="8">
        <f t="shared" ref="C75:D75" si="88">C64/C$60*100</f>
        <v>8.523337579362348</v>
      </c>
      <c r="D75" s="8">
        <f t="shared" si="88"/>
        <v>8.144633769834325</v>
      </c>
      <c r="E75" s="8">
        <f t="shared" ref="E75:F75" si="89">E64/E$60*100</f>
        <v>7.8631758029444443</v>
      </c>
      <c r="F75" s="8">
        <f t="shared" si="89"/>
        <v>8.1357311386024858</v>
      </c>
      <c r="G75" s="8">
        <f t="shared" ref="G75:H75" si="90">G64/G$60*100</f>
        <v>8.2550000590052477</v>
      </c>
      <c r="H75" s="8">
        <f t="shared" si="90"/>
        <v>8.6139185005476708</v>
      </c>
      <c r="I75" s="8">
        <f t="shared" ref="I75" si="91">I64/I$60*100</f>
        <v>8.6527631026132692</v>
      </c>
      <c r="J75" s="8">
        <f t="shared" si="37"/>
        <v>10.142715756759044</v>
      </c>
      <c r="K75" s="8">
        <f t="shared" si="37"/>
        <v>11.165602357267099</v>
      </c>
      <c r="L75" s="29"/>
      <c r="M75" s="13">
        <f t="shared" si="50"/>
        <v>1.0228866005080555</v>
      </c>
      <c r="N75" s="13">
        <f t="shared" si="51"/>
        <v>2.9106022982618516</v>
      </c>
      <c r="O75" s="7"/>
      <c r="P75" s="8">
        <f t="shared" ref="P75:Q75" si="92">P64/P$60*100</f>
        <v>1.3142468761977302</v>
      </c>
      <c r="Q75" s="8">
        <f t="shared" si="92"/>
        <v>1.086022142937292</v>
      </c>
      <c r="R75" s="8">
        <f t="shared" ref="R75:S75" si="93">R64/R$60*100</f>
        <v>0.86244245627758243</v>
      </c>
      <c r="S75" s="8">
        <f t="shared" si="93"/>
        <v>0.86471418177211901</v>
      </c>
      <c r="T75" s="8">
        <f t="shared" ref="T75:U75" si="94">T64/T$60*100</f>
        <v>0.90530254033743562</v>
      </c>
      <c r="U75" s="8">
        <f t="shared" si="94"/>
        <v>0.98131352165523289</v>
      </c>
      <c r="V75" s="8">
        <f t="shared" ref="V75" si="95">V64/V$60*100</f>
        <v>1.0268948762682262</v>
      </c>
      <c r="W75" s="8">
        <v>1.1539544558976891</v>
      </c>
      <c r="X75" s="8">
        <v>1.2732634440758559</v>
      </c>
      <c r="Y75" s="29"/>
      <c r="Z75" s="13">
        <f t="shared" si="56"/>
        <v>0.11930898817816682</v>
      </c>
      <c r="AA75" s="13">
        <f t="shared" si="57"/>
        <v>0.36796090373842028</v>
      </c>
      <c r="AB75" s="11"/>
      <c r="AC75" s="8">
        <f t="shared" ref="AC75:AD75" si="96">AC64/AC$60*100</f>
        <v>17.985650756062622</v>
      </c>
      <c r="AD75" s="8">
        <f t="shared" si="96"/>
        <v>17.654465741666218</v>
      </c>
      <c r="AE75" s="8">
        <f t="shared" ref="AE75:AF75" si="97">AE64/AE$60*100</f>
        <v>16.848960195738879</v>
      </c>
      <c r="AF75" s="8">
        <f t="shared" si="97"/>
        <v>16.817851290940016</v>
      </c>
      <c r="AG75" s="8">
        <f t="shared" ref="AG75:AH75" si="98">AG64/AG$60*100</f>
        <v>16.738372559453662</v>
      </c>
      <c r="AH75" s="8">
        <f t="shared" si="98"/>
        <v>17.318979369953823</v>
      </c>
      <c r="AI75" s="8">
        <f t="shared" ref="AI75" si="99">AI64/AI$60*100</f>
        <v>16.899392936620579</v>
      </c>
      <c r="AJ75" s="8">
        <v>18.71844809632433</v>
      </c>
      <c r="AK75" s="8">
        <v>20.068927102871495</v>
      </c>
      <c r="AL75" s="29"/>
      <c r="AM75" s="13">
        <f t="shared" si="62"/>
        <v>1.3504790065471646</v>
      </c>
      <c r="AN75" s="13">
        <f t="shared" si="63"/>
        <v>3.3305545434178327</v>
      </c>
    </row>
    <row r="76" spans="1:40" s="6" customFormat="1" x14ac:dyDescent="0.25">
      <c r="A76" s="54" t="s">
        <v>18</v>
      </c>
      <c r="B76" s="4" t="s">
        <v>15</v>
      </c>
      <c r="C76" s="8">
        <f t="shared" ref="C76:D76" si="100">C65/C$60*100</f>
        <v>81.402069200514262</v>
      </c>
      <c r="D76" s="8">
        <f t="shared" si="100"/>
        <v>81.909080925239081</v>
      </c>
      <c r="E76" s="8">
        <f t="shared" ref="E76:F76" si="101">E65/E$60*100</f>
        <v>82.387875394750665</v>
      </c>
      <c r="F76" s="8">
        <f t="shared" si="101"/>
        <v>81.97157916762032</v>
      </c>
      <c r="G76" s="8">
        <f t="shared" ref="G76:H76" si="102">G65/G$60*100</f>
        <v>81.936650475918043</v>
      </c>
      <c r="H76" s="8">
        <f t="shared" si="102"/>
        <v>80.920068787375897</v>
      </c>
      <c r="I76" s="8">
        <f t="shared" ref="I76" si="103">I65/I$60*100</f>
        <v>80.890538899068829</v>
      </c>
      <c r="J76" s="8">
        <f t="shared" si="37"/>
        <v>78.146292926352146</v>
      </c>
      <c r="K76" s="8">
        <f t="shared" si="37"/>
        <v>76.430973732076041</v>
      </c>
      <c r="L76" s="29"/>
      <c r="M76" s="13">
        <f t="shared" si="50"/>
        <v>-1.7153191942761055</v>
      </c>
      <c r="N76" s="13">
        <f t="shared" si="51"/>
        <v>-5.5056767438420025</v>
      </c>
      <c r="O76" s="7"/>
      <c r="P76" s="8">
        <f t="shared" ref="P76:Q76" si="104">P65/P$60*100</f>
        <v>96.966587723815266</v>
      </c>
      <c r="Q76" s="8">
        <f t="shared" si="104"/>
        <v>97.074823879114518</v>
      </c>
      <c r="R76" s="8">
        <f t="shared" ref="R76:S76" si="105">R65/R$60*100</f>
        <v>97.953765393520598</v>
      </c>
      <c r="S76" s="8">
        <f t="shared" si="105"/>
        <v>97.862453038675753</v>
      </c>
      <c r="T76" s="8">
        <f t="shared" ref="T76:U76" si="106">T65/T$60*100</f>
        <v>97.766701818401003</v>
      </c>
      <c r="U76" s="8">
        <f t="shared" si="106"/>
        <v>97.604613357967906</v>
      </c>
      <c r="V76" s="8">
        <f t="shared" ref="V76" si="107">V65/V$60*100</f>
        <v>97.590136519870512</v>
      </c>
      <c r="W76" s="8">
        <v>97.200177198775478</v>
      </c>
      <c r="X76" s="8">
        <v>96.776875355120026</v>
      </c>
      <c r="Y76" s="29"/>
      <c r="Z76" s="13">
        <f t="shared" si="56"/>
        <v>-0.42330184365545165</v>
      </c>
      <c r="AA76" s="13">
        <f t="shared" si="57"/>
        <v>-0.98982646328097701</v>
      </c>
      <c r="AB76" s="11"/>
      <c r="AC76" s="8">
        <f t="shared" ref="AC76:AD76" si="108">AC65/AC$60*100</f>
        <v>60.972814697255508</v>
      </c>
      <c r="AD76" s="8">
        <f t="shared" si="108"/>
        <v>61.476781367946451</v>
      </c>
      <c r="AE76" s="8">
        <f t="shared" ref="AE76:AF76" si="109">AE65/AE$60*100</f>
        <v>62.408292616112725</v>
      </c>
      <c r="AF76" s="8">
        <f t="shared" si="109"/>
        <v>62.996726393478589</v>
      </c>
      <c r="AG76" s="8">
        <f t="shared" ref="AG76:AH76" si="110">AG65/AG$60*100</f>
        <v>63.664847874734591</v>
      </c>
      <c r="AH76" s="8">
        <f t="shared" si="110"/>
        <v>61.891181996172016</v>
      </c>
      <c r="AI76" s="8">
        <f t="shared" ref="AI76" si="111">AI65/AI$60*100</f>
        <v>62.831559138593022</v>
      </c>
      <c r="AJ76" s="8">
        <v>59.967924842009154</v>
      </c>
      <c r="AK76" s="8">
        <v>58.11921035824691</v>
      </c>
      <c r="AL76" s="29"/>
      <c r="AM76" s="13">
        <f t="shared" si="62"/>
        <v>-1.8487144837622438</v>
      </c>
      <c r="AN76" s="13">
        <f t="shared" si="63"/>
        <v>-5.5456375164876803</v>
      </c>
    </row>
    <row r="77" spans="1:40" s="6" customFormat="1" x14ac:dyDescent="0.25">
      <c r="A77" s="52" t="s">
        <v>81</v>
      </c>
      <c r="B77" s="4" t="s">
        <v>15</v>
      </c>
      <c r="C77" s="8">
        <f t="shared" ref="C77:D77" si="112">C66/C$60*100</f>
        <v>23.448930446895059</v>
      </c>
      <c r="D77" s="8">
        <f t="shared" si="112"/>
        <v>23.03986548369928</v>
      </c>
      <c r="E77" s="8">
        <f t="shared" ref="E77:F77" si="113">E66/E$60*100</f>
        <v>24.241880097727616</v>
      </c>
      <c r="F77" s="8">
        <f t="shared" si="113"/>
        <v>24.64894107868917</v>
      </c>
      <c r="G77" s="8">
        <f t="shared" ref="G77:H77" si="114">G66/G$60*100</f>
        <v>24.198634233144158</v>
      </c>
      <c r="H77" s="8">
        <f t="shared" si="114"/>
        <v>24.128514534879784</v>
      </c>
      <c r="I77" s="8">
        <f t="shared" ref="I77" si="115">I66/I$60*100</f>
        <v>23.826315862330077</v>
      </c>
      <c r="J77" s="8">
        <f t="shared" si="37"/>
        <v>24.019628171805021</v>
      </c>
      <c r="K77" s="8">
        <f t="shared" si="37"/>
        <v>22.743243564255625</v>
      </c>
      <c r="L77" s="29"/>
      <c r="M77" s="13">
        <f t="shared" si="50"/>
        <v>-1.2763846075493959</v>
      </c>
      <c r="N77" s="13">
        <f t="shared" si="51"/>
        <v>-1.4553906688885334</v>
      </c>
      <c r="O77" s="7"/>
      <c r="P77" s="8">
        <f t="shared" ref="P77:Q77" si="116">P66/P$60*100</f>
        <v>18.862373934746106</v>
      </c>
      <c r="Q77" s="8">
        <f t="shared" si="116"/>
        <v>19.388406035995544</v>
      </c>
      <c r="R77" s="8">
        <f t="shared" ref="R77:S77" si="117">R66/R$60*100</f>
        <v>19.375840037277662</v>
      </c>
      <c r="S77" s="8">
        <f t="shared" si="117"/>
        <v>20.2952178484352</v>
      </c>
      <c r="T77" s="8">
        <f t="shared" ref="T77:U77" si="118">T66/T$60*100</f>
        <v>18.600342059665945</v>
      </c>
      <c r="U77" s="8">
        <f t="shared" si="118"/>
        <v>18.143360708553104</v>
      </c>
      <c r="V77" s="8">
        <f t="shared" ref="V77" si="119">V66/V$60*100</f>
        <v>16.319289984370275</v>
      </c>
      <c r="W77" s="8">
        <v>15.69047868439038</v>
      </c>
      <c r="X77" s="8">
        <v>14.443809172550177</v>
      </c>
      <c r="Y77" s="29"/>
      <c r="Z77" s="13">
        <f t="shared" si="56"/>
        <v>-1.2466695118402029</v>
      </c>
      <c r="AA77" s="13">
        <f t="shared" si="57"/>
        <v>-4.1565328871157678</v>
      </c>
      <c r="AB77" s="11"/>
      <c r="AC77" s="8">
        <f t="shared" ref="AC77:AD77" si="120">AC66/AC$60*100</f>
        <v>29.469028668372026</v>
      </c>
      <c r="AD77" s="8">
        <f t="shared" si="120"/>
        <v>27.959354986040076</v>
      </c>
      <c r="AE77" s="8">
        <f t="shared" ref="AE77:AF77" si="121">AE66/AE$60*100</f>
        <v>30.487681025243567</v>
      </c>
      <c r="AF77" s="8">
        <f t="shared" si="121"/>
        <v>29.847601516357287</v>
      </c>
      <c r="AG77" s="8">
        <f t="shared" ref="AG77:AH77" si="122">AG66/AG$60*100</f>
        <v>30.660450893398909</v>
      </c>
      <c r="AH77" s="8">
        <f t="shared" si="122"/>
        <v>30.954641200024351</v>
      </c>
      <c r="AI77" s="8">
        <f t="shared" ref="AI77" si="123">AI66/AI$60*100</f>
        <v>31.944429332475831</v>
      </c>
      <c r="AJ77" s="8">
        <v>31.966057521692274</v>
      </c>
      <c r="AK77" s="8">
        <v>30.212918859716531</v>
      </c>
      <c r="AL77" s="29"/>
      <c r="AM77" s="13">
        <f t="shared" si="62"/>
        <v>-1.7531386619757434</v>
      </c>
      <c r="AN77" s="13">
        <f t="shared" si="63"/>
        <v>-0.44753203368237848</v>
      </c>
    </row>
    <row r="78" spans="1:40" s="6" customFormat="1" x14ac:dyDescent="0.25">
      <c r="A78" s="52" t="s">
        <v>82</v>
      </c>
      <c r="B78" s="4" t="s">
        <v>15</v>
      </c>
      <c r="C78" s="8">
        <f t="shared" ref="C78:D78" si="124">C67/C$60*100</f>
        <v>57.953138753619207</v>
      </c>
      <c r="D78" s="8">
        <f t="shared" si="124"/>
        <v>58.869215441539801</v>
      </c>
      <c r="E78" s="8">
        <f t="shared" ref="E78:F78" si="125">E67/E$60*100</f>
        <v>58.145995297023049</v>
      </c>
      <c r="F78" s="8">
        <f t="shared" si="125"/>
        <v>57.322638088931143</v>
      </c>
      <c r="G78" s="8">
        <f t="shared" ref="G78:H78" si="126">G67/G$60*100</f>
        <v>57.738016242773895</v>
      </c>
      <c r="H78" s="8">
        <f t="shared" si="126"/>
        <v>56.791554252496127</v>
      </c>
      <c r="I78" s="8">
        <f t="shared" ref="I78" si="127">I67/I$60*100</f>
        <v>57.064223036738746</v>
      </c>
      <c r="J78" s="8">
        <f t="shared" si="37"/>
        <v>54.126664754547114</v>
      </c>
      <c r="K78" s="8">
        <f t="shared" si="37"/>
        <v>53.687730167820426</v>
      </c>
      <c r="L78" s="29"/>
      <c r="M78" s="13">
        <f t="shared" si="50"/>
        <v>-0.43893458672668828</v>
      </c>
      <c r="N78" s="13">
        <f t="shared" si="51"/>
        <v>-4.050286074953469</v>
      </c>
      <c r="O78" s="7"/>
      <c r="P78" s="8">
        <f t="shared" ref="P78:Q78" si="128">P67/P$60*100</f>
        <v>78.104213789069163</v>
      </c>
      <c r="Q78" s="8">
        <f t="shared" si="128"/>
        <v>77.686417843118974</v>
      </c>
      <c r="R78" s="8">
        <f t="shared" ref="R78:S78" si="129">R67/R$60*100</f>
        <v>78.577925356242929</v>
      </c>
      <c r="S78" s="8">
        <f t="shared" si="129"/>
        <v>77.567235190240552</v>
      </c>
      <c r="T78" s="8">
        <f t="shared" ref="T78:U78" si="130">T67/T$60*100</f>
        <v>79.166359758735055</v>
      </c>
      <c r="U78" s="8">
        <f t="shared" si="130"/>
        <v>79.461252649414803</v>
      </c>
      <c r="V78" s="8">
        <f t="shared" ref="V78" si="131">V67/V$60*100</f>
        <v>81.27084653550024</v>
      </c>
      <c r="W78" s="8">
        <v>81.509698514385093</v>
      </c>
      <c r="X78" s="8">
        <v>82.333066182569866</v>
      </c>
      <c r="Y78" s="29"/>
      <c r="Z78" s="13">
        <f t="shared" si="56"/>
        <v>0.82336766818477258</v>
      </c>
      <c r="AA78" s="13">
        <f t="shared" si="57"/>
        <v>3.1667064238348104</v>
      </c>
      <c r="AB78" s="11"/>
      <c r="AC78" s="8">
        <f t="shared" ref="AC78:AD78" si="132">AC67/AC$60*100</f>
        <v>31.503786028883475</v>
      </c>
      <c r="AD78" s="8">
        <f t="shared" si="132"/>
        <v>33.517426381906375</v>
      </c>
      <c r="AE78" s="8">
        <f t="shared" ref="AE78:AF78" si="133">AE67/AE$60*100</f>
        <v>31.920611590869157</v>
      </c>
      <c r="AF78" s="8">
        <f t="shared" si="133"/>
        <v>33.149124877121302</v>
      </c>
      <c r="AG78" s="8">
        <f t="shared" ref="AG78:AH78" si="134">AG67/AG$60*100</f>
        <v>33.004396981335674</v>
      </c>
      <c r="AH78" s="8">
        <f t="shared" si="134"/>
        <v>30.936540796147661</v>
      </c>
      <c r="AI78" s="8">
        <f t="shared" ref="AI78" si="135">AI67/AI$60*100</f>
        <v>30.887129806117187</v>
      </c>
      <c r="AJ78" s="8">
        <v>28.00186732031688</v>
      </c>
      <c r="AK78" s="8">
        <v>27.906291498530379</v>
      </c>
      <c r="AL78" s="29"/>
      <c r="AM78" s="13">
        <f t="shared" si="62"/>
        <v>-9.557582178650037E-2</v>
      </c>
      <c r="AN78" s="13">
        <f t="shared" si="63"/>
        <v>-5.0981054828052947</v>
      </c>
    </row>
    <row r="79" spans="1:40" s="6" customFormat="1" x14ac:dyDescent="0.25">
      <c r="A79" s="54" t="s">
        <v>83</v>
      </c>
      <c r="B79" s="4" t="s">
        <v>15</v>
      </c>
      <c r="C79" s="8">
        <f t="shared" ref="C79:D79" si="136">C68/C$60*100</f>
        <v>18.014541623030286</v>
      </c>
      <c r="D79" s="8">
        <f t="shared" si="136"/>
        <v>19.287688354974502</v>
      </c>
      <c r="E79" s="8">
        <f t="shared" ref="E79:F79" si="137">E68/E$60*100</f>
        <v>20.266676713950957</v>
      </c>
      <c r="F79" s="8">
        <f t="shared" si="137"/>
        <v>21.225672033504079</v>
      </c>
      <c r="G79" s="8">
        <f t="shared" ref="G79:H79" si="138">G68/G$60*100</f>
        <v>21.695027661540969</v>
      </c>
      <c r="H79" s="8">
        <f t="shared" si="138"/>
        <v>23.345541890292235</v>
      </c>
      <c r="I79" s="8">
        <f t="shared" ref="I79" si="139">I68/I$60*100</f>
        <v>22.023021968314939</v>
      </c>
      <c r="J79" s="8">
        <f t="shared" si="37"/>
        <v>22.414942655434352</v>
      </c>
      <c r="K79" s="8">
        <f t="shared" si="37"/>
        <v>21.629078217321272</v>
      </c>
      <c r="L79" s="29"/>
      <c r="M79" s="13">
        <f t="shared" si="50"/>
        <v>-0.78586443811308015</v>
      </c>
      <c r="N79" s="13">
        <f t="shared" si="51"/>
        <v>-6.5949444219697284E-2</v>
      </c>
      <c r="O79" s="7"/>
      <c r="P79" s="8">
        <f t="shared" ref="P79:Q79" si="140">P68/P$60*100</f>
        <v>24.342728045293903</v>
      </c>
      <c r="Q79" s="8">
        <f t="shared" si="140"/>
        <v>25.808455001356378</v>
      </c>
      <c r="R79" s="8">
        <f t="shared" ref="R79:S79" si="141">R68/R$60*100</f>
        <v>26.310970546744976</v>
      </c>
      <c r="S79" s="8">
        <f t="shared" si="141"/>
        <v>28.298962133537913</v>
      </c>
      <c r="T79" s="8">
        <f t="shared" ref="T79:U79" si="142">T68/T$60*100</f>
        <v>28.235561535282848</v>
      </c>
      <c r="U79" s="8">
        <f t="shared" si="142"/>
        <v>30.090045384934445</v>
      </c>
      <c r="V79" s="8">
        <f t="shared" ref="V79" si="143">V68/V$60*100</f>
        <v>24.136657041963876</v>
      </c>
      <c r="W79" s="8">
        <v>25.09274698300981</v>
      </c>
      <c r="X79" s="8">
        <v>24.444251852817928</v>
      </c>
      <c r="Y79" s="29"/>
      <c r="Z79" s="13">
        <f t="shared" si="56"/>
        <v>-0.64849513019188265</v>
      </c>
      <c r="AA79" s="13">
        <f t="shared" si="57"/>
        <v>-3.7913096824649202</v>
      </c>
      <c r="AB79" s="11"/>
      <c r="AC79" s="8">
        <f t="shared" ref="AC79:AD79" si="144">AC68/AC$60*100</f>
        <v>9.7084619475845102</v>
      </c>
      <c r="AD79" s="8">
        <f t="shared" si="144"/>
        <v>10.502476983049565</v>
      </c>
      <c r="AE79" s="8">
        <f t="shared" ref="AE79:AF79" si="145">AE68/AE$60*100</f>
        <v>12.50852931728671</v>
      </c>
      <c r="AF79" s="8">
        <f t="shared" si="145"/>
        <v>12.779652049580935</v>
      </c>
      <c r="AG79" s="8">
        <f t="shared" ref="AG79:AH79" si="146">AG68/AG$60*100</f>
        <v>14.145630552092255</v>
      </c>
      <c r="AH79" s="8">
        <f t="shared" si="146"/>
        <v>15.65336947770885</v>
      </c>
      <c r="AI79" s="8">
        <f t="shared" ref="AI79" si="147">AI68/AI$60*100</f>
        <v>19.737332583289774</v>
      </c>
      <c r="AJ79" s="8">
        <v>19.860182060243528</v>
      </c>
      <c r="AK79" s="8">
        <v>19.095359416131846</v>
      </c>
      <c r="AL79" s="29"/>
      <c r="AM79" s="13">
        <f t="shared" si="62"/>
        <v>-0.76482264411168188</v>
      </c>
      <c r="AN79" s="13">
        <f t="shared" si="63"/>
        <v>4.9497288640395904</v>
      </c>
    </row>
    <row r="80" spans="1:40" s="6" customFormat="1" x14ac:dyDescent="0.25">
      <c r="A80" s="52" t="s">
        <v>84</v>
      </c>
      <c r="B80" s="4" t="s">
        <v>15</v>
      </c>
      <c r="C80" s="8">
        <f t="shared" ref="C80:D80" si="148">C69/C$60*100</f>
        <v>13.14184274159545</v>
      </c>
      <c r="D80" s="8">
        <f t="shared" si="148"/>
        <v>14.052169176365409</v>
      </c>
      <c r="E80" s="8">
        <f t="shared" ref="E80:F80" si="149">E69/E$60*100</f>
        <v>14.80361622052869</v>
      </c>
      <c r="F80" s="8">
        <f t="shared" si="149"/>
        <v>15.247346410168063</v>
      </c>
      <c r="G80" s="8">
        <f t="shared" ref="G80:H80" si="150">G69/G$60*100</f>
        <v>14.968143821655863</v>
      </c>
      <c r="H80" s="8">
        <f t="shared" si="150"/>
        <v>15.559161131371511</v>
      </c>
      <c r="I80" s="8">
        <f t="shared" ref="I80" si="151">I69/I$60*100</f>
        <v>16.082466218754409</v>
      </c>
      <c r="J80" s="8">
        <f t="shared" si="37"/>
        <v>16.044976546164463</v>
      </c>
      <c r="K80" s="8">
        <f t="shared" si="37"/>
        <v>15.050349970495896</v>
      </c>
      <c r="L80" s="29"/>
      <c r="M80" s="13">
        <f t="shared" si="50"/>
        <v>-0.99462657566856727</v>
      </c>
      <c r="N80" s="13">
        <f t="shared" si="51"/>
        <v>8.2206148840032967E-2</v>
      </c>
      <c r="O80" s="7"/>
      <c r="P80" s="8">
        <f t="shared" ref="P80:Q80" si="152">P69/P$60*100</f>
        <v>16.215362147578837</v>
      </c>
      <c r="Q80" s="8">
        <f t="shared" si="152"/>
        <v>17.112953783450855</v>
      </c>
      <c r="R80" s="8">
        <f t="shared" ref="R80:S80" si="153">R69/R$60*100</f>
        <v>16.83233154407197</v>
      </c>
      <c r="S80" s="8">
        <f t="shared" si="153"/>
        <v>17.644755782531043</v>
      </c>
      <c r="T80" s="8">
        <f t="shared" ref="T80:U80" si="154">T69/T$60*100</f>
        <v>16.201727028481287</v>
      </c>
      <c r="U80" s="8">
        <f t="shared" si="154"/>
        <v>16.141931260962028</v>
      </c>
      <c r="V80" s="8">
        <f t="shared" ref="V80" si="155">V69/V$60*100</f>
        <v>14.243880569091949</v>
      </c>
      <c r="W80" s="8">
        <v>14.018805644738888</v>
      </c>
      <c r="X80" s="8">
        <v>12.875381297529989</v>
      </c>
      <c r="Y80" s="29"/>
      <c r="Z80" s="13">
        <f t="shared" si="56"/>
        <v>-1.1434243472088994</v>
      </c>
      <c r="AA80" s="13">
        <f t="shared" si="57"/>
        <v>-3.3263457309512976</v>
      </c>
      <c r="AB80" s="11"/>
      <c r="AC80" s="8">
        <f t="shared" ref="AC80:AD80" si="156">AC69/AC$60*100</f>
        <v>9.1076858178499869</v>
      </c>
      <c r="AD80" s="8">
        <f t="shared" si="156"/>
        <v>9.9284761820608374</v>
      </c>
      <c r="AE80" s="8">
        <f t="shared" ref="AE80:AF80" si="157">AE69/AE$60*100</f>
        <v>12.199660664872868</v>
      </c>
      <c r="AF80" s="8">
        <f t="shared" si="157"/>
        <v>12.384666217180436</v>
      </c>
      <c r="AG80" s="8">
        <f t="shared" ref="AG80:AH80" si="158">AG69/AG$60*100</f>
        <v>13.544283067221089</v>
      </c>
      <c r="AH80" s="8">
        <f t="shared" si="158"/>
        <v>14.894506080443756</v>
      </c>
      <c r="AI80" s="8">
        <f t="shared" ref="AI80" si="159">AI69/AI$60*100</f>
        <v>18.070716581972544</v>
      </c>
      <c r="AJ80" s="8">
        <v>17.978045936178908</v>
      </c>
      <c r="AK80" s="8">
        <v>17.007870085492122</v>
      </c>
      <c r="AL80" s="29"/>
      <c r="AM80" s="13">
        <f t="shared" si="62"/>
        <v>-0.97017585068678613</v>
      </c>
      <c r="AN80" s="13">
        <f t="shared" si="63"/>
        <v>3.4635870182710331</v>
      </c>
    </row>
    <row r="81" spans="1:40" s="6" customFormat="1" x14ac:dyDescent="0.25">
      <c r="A81" s="52" t="s">
        <v>85</v>
      </c>
      <c r="B81" s="4" t="s">
        <v>15</v>
      </c>
      <c r="C81" s="8">
        <f t="shared" ref="C81:D81" si="160">C70/C$60*100</f>
        <v>4.8726988814348386</v>
      </c>
      <c r="D81" s="8">
        <f t="shared" si="160"/>
        <v>5.2355191786090938</v>
      </c>
      <c r="E81" s="8">
        <f t="shared" ref="E81:F81" si="161">E70/E$60*100</f>
        <v>5.4630604934222697</v>
      </c>
      <c r="F81" s="8">
        <f t="shared" si="161"/>
        <v>5.978325623336012</v>
      </c>
      <c r="G81" s="8">
        <f t="shared" ref="G81:H81" si="162">G70/G$60*100</f>
        <v>6.7268838398851072</v>
      </c>
      <c r="H81" s="8">
        <f t="shared" si="162"/>
        <v>7.7863807589207248</v>
      </c>
      <c r="I81" s="8">
        <f t="shared" ref="I81" si="163">I70/I$60*100</f>
        <v>5.9405557495605299</v>
      </c>
      <c r="J81" s="8">
        <f t="shared" si="37"/>
        <v>6.3699661092698827</v>
      </c>
      <c r="K81" s="8">
        <f t="shared" si="37"/>
        <v>6.5787282468253743</v>
      </c>
      <c r="L81" s="29"/>
      <c r="M81" s="13">
        <f t="shared" si="50"/>
        <v>0.20876213755549156</v>
      </c>
      <c r="N81" s="13">
        <f t="shared" si="51"/>
        <v>-0.14815559305973292</v>
      </c>
      <c r="O81" s="7"/>
      <c r="P81" s="8">
        <f t="shared" ref="P81:Q81" si="164">P70/P$60*100</f>
        <v>8.1273658977150642</v>
      </c>
      <c r="Q81" s="8">
        <f t="shared" si="164"/>
        <v>8.6955012179055249</v>
      </c>
      <c r="R81" s="8">
        <f t="shared" ref="R81:S81" si="165">R70/R$60*100</f>
        <v>9.4786390026730025</v>
      </c>
      <c r="S81" s="8">
        <f t="shared" si="165"/>
        <v>10.654206351006868</v>
      </c>
      <c r="T81" s="8">
        <f t="shared" ref="T81:U81" si="166">T70/T$60*100</f>
        <v>12.033834506801565</v>
      </c>
      <c r="U81" s="8">
        <f t="shared" si="166"/>
        <v>13.948114123972418</v>
      </c>
      <c r="V81" s="8">
        <f t="shared" ref="V81" si="167">V70/V$60*100</f>
        <v>9.8927764728719279</v>
      </c>
      <c r="W81" s="8">
        <v>11.073941338270926</v>
      </c>
      <c r="X81" s="8">
        <v>11.568870555287939</v>
      </c>
      <c r="Y81" s="29"/>
      <c r="Z81" s="13">
        <f t="shared" si="56"/>
        <v>0.4949292170170132</v>
      </c>
      <c r="AA81" s="13">
        <f t="shared" si="57"/>
        <v>-0.46496395151362613</v>
      </c>
      <c r="AB81" s="11"/>
      <c r="AC81" s="8">
        <f t="shared" ref="AC81:AD81" si="168">AC70/AC$60*100</f>
        <v>0.60077612973452432</v>
      </c>
      <c r="AD81" s="8">
        <f t="shared" si="168"/>
        <v>0.57400080098872774</v>
      </c>
      <c r="AE81" s="8">
        <f t="shared" ref="AE81:AF81" si="169">AE70/AE$60*100</f>
        <v>0.30886865241384071</v>
      </c>
      <c r="AF81" s="8">
        <f t="shared" si="169"/>
        <v>0.39498583240049917</v>
      </c>
      <c r="AG81" s="8">
        <f t="shared" ref="AG81:AH81" si="170">AG70/AG$60*100</f>
        <v>0.60134748487116618</v>
      </c>
      <c r="AH81" s="8">
        <f t="shared" si="170"/>
        <v>0.75886339726509655</v>
      </c>
      <c r="AI81" s="8">
        <f t="shared" ref="AI81" si="171">AI70/AI$60*100</f>
        <v>1.6666160013172293</v>
      </c>
      <c r="AJ81" s="8">
        <v>1.8821361240646177</v>
      </c>
      <c r="AK81" s="8">
        <v>2.0874893306397255</v>
      </c>
      <c r="AL81" s="29"/>
      <c r="AM81" s="13">
        <f t="shared" si="62"/>
        <v>0.20535320657510781</v>
      </c>
      <c r="AN81" s="13">
        <f t="shared" si="63"/>
        <v>1.4861418457685593</v>
      </c>
    </row>
    <row r="82" spans="1:40" s="6" customFormat="1" x14ac:dyDescent="0.25">
      <c r="A82" s="47" t="s">
        <v>121</v>
      </c>
      <c r="B82" s="17" t="s">
        <v>15</v>
      </c>
      <c r="C82" s="19" t="s">
        <v>1</v>
      </c>
      <c r="D82" s="28">
        <f t="shared" ref="D82:G82" si="172">(D60/C60-1)*100</f>
        <v>10.129549313195207</v>
      </c>
      <c r="E82" s="28">
        <f t="shared" si="172"/>
        <v>6.0920297773050525</v>
      </c>
      <c r="F82" s="28">
        <f t="shared" si="172"/>
        <v>9.3567320314627231</v>
      </c>
      <c r="G82" s="28">
        <f t="shared" si="172"/>
        <v>6.0513223487651979</v>
      </c>
      <c r="H82" s="28">
        <f t="shared" ref="H82:K92" si="173">(H60/G60-1)*100</f>
        <v>5.2487447676550003</v>
      </c>
      <c r="I82" s="28">
        <f t="shared" si="173"/>
        <v>3.3630240026104596</v>
      </c>
      <c r="J82" s="28">
        <f t="shared" si="173"/>
        <v>-2.7893864218602737</v>
      </c>
      <c r="K82" s="28">
        <f t="shared" si="173"/>
        <v>6.0507274641157016</v>
      </c>
      <c r="L82" s="29"/>
      <c r="M82" s="19" t="s">
        <v>1</v>
      </c>
      <c r="N82" s="19" t="s">
        <v>1</v>
      </c>
      <c r="O82" s="7"/>
      <c r="P82" s="19" t="s">
        <v>1</v>
      </c>
      <c r="Q82" s="28">
        <f t="shared" ref="Q82:T82" si="174">(Q60/P60-1)*100</f>
        <v>11.370417220679062</v>
      </c>
      <c r="R82" s="28">
        <f t="shared" si="174"/>
        <v>3.8947849811352686</v>
      </c>
      <c r="S82" s="28">
        <f t="shared" si="174"/>
        <v>5.8822344275515581</v>
      </c>
      <c r="T82" s="28">
        <f t="shared" si="174"/>
        <v>4.4094477733086945</v>
      </c>
      <c r="U82" s="28">
        <f t="shared" ref="U82:V82" si="175">(U60/T60-1)*100</f>
        <v>4.6635167731542193</v>
      </c>
      <c r="V82" s="28">
        <f t="shared" si="175"/>
        <v>0.78934475757739264</v>
      </c>
      <c r="W82" s="28">
        <v>-8.6480021803319591</v>
      </c>
      <c r="X82" s="28">
        <v>2.8898698913768284</v>
      </c>
      <c r="Y82" s="29"/>
      <c r="Z82" s="19" t="s">
        <v>1</v>
      </c>
      <c r="AA82" s="19" t="s">
        <v>1</v>
      </c>
      <c r="AB82" s="11"/>
      <c r="AC82" s="19" t="s">
        <v>1</v>
      </c>
      <c r="AD82" s="28">
        <f t="shared" ref="AD82:AG82" si="176">(AD60/AC60-1)*100</f>
        <v>8.5008444965982033</v>
      </c>
      <c r="AE82" s="28">
        <f t="shared" si="176"/>
        <v>9.0523043917821724</v>
      </c>
      <c r="AF82" s="28">
        <f t="shared" si="176"/>
        <v>13.816420009278851</v>
      </c>
      <c r="AG82" s="28">
        <f t="shared" si="176"/>
        <v>8.0118393471185545</v>
      </c>
      <c r="AH82" s="28">
        <f t="shared" ref="AH82:AI82" si="177">(AH60/AG60-1)*100</f>
        <v>5.9242429173993472</v>
      </c>
      <c r="AI82" s="28">
        <f t="shared" si="177"/>
        <v>6.2983304344639279</v>
      </c>
      <c r="AJ82" s="28">
        <v>3.5461329007643316</v>
      </c>
      <c r="AK82" s="28">
        <v>9.0663452561577706</v>
      </c>
      <c r="AL82" s="29"/>
      <c r="AM82" s="19" t="s">
        <v>1</v>
      </c>
      <c r="AN82" s="19" t="s">
        <v>1</v>
      </c>
    </row>
    <row r="83" spans="1:40" s="6" customFormat="1" x14ac:dyDescent="0.25">
      <c r="A83" s="54" t="s">
        <v>20</v>
      </c>
      <c r="B83" s="4" t="s">
        <v>15</v>
      </c>
      <c r="C83" s="9" t="s">
        <v>1</v>
      </c>
      <c r="D83" s="8">
        <f t="shared" ref="D83:I83" si="178">(D61/C61-1)*100</f>
        <v>8.3085926907855665</v>
      </c>
      <c r="E83" s="8">
        <f t="shared" si="178"/>
        <v>3.9306973748665097</v>
      </c>
      <c r="F83" s="8">
        <f t="shared" si="178"/>
        <v>10.867805900429218</v>
      </c>
      <c r="G83" s="8">
        <f t="shared" si="178"/>
        <v>4.8703862913480611</v>
      </c>
      <c r="H83" s="8">
        <f t="shared" si="178"/>
        <v>12.178444040014181</v>
      </c>
      <c r="I83" s="8">
        <f t="shared" si="178"/>
        <v>4.5508882146056973</v>
      </c>
      <c r="J83" s="8">
        <f t="shared" si="173"/>
        <v>8.3853064360299268</v>
      </c>
      <c r="K83" s="8">
        <f t="shared" si="173"/>
        <v>11.809182384379934</v>
      </c>
      <c r="L83" s="29"/>
      <c r="M83" s="9" t="s">
        <v>1</v>
      </c>
      <c r="N83" s="9" t="s">
        <v>1</v>
      </c>
      <c r="O83" s="7"/>
      <c r="P83" s="9" t="s">
        <v>1</v>
      </c>
      <c r="Q83" s="8">
        <f t="shared" ref="Q83:V83" si="179">(Q61/P61-1)*100</f>
        <v>11.685513409183823</v>
      </c>
      <c r="R83" s="8">
        <f t="shared" si="179"/>
        <v>-29.503958384822116</v>
      </c>
      <c r="S83" s="8">
        <f t="shared" si="179"/>
        <v>11.970639453763866</v>
      </c>
      <c r="T83" s="8">
        <f t="shared" si="179"/>
        <v>7.8104987539038939</v>
      </c>
      <c r="U83" s="8">
        <f t="shared" si="179"/>
        <v>11.810732161223815</v>
      </c>
      <c r="V83" s="8">
        <f t="shared" si="179"/>
        <v>-0.17671543515439536</v>
      </c>
      <c r="W83" s="8">
        <v>6.2378051378179089</v>
      </c>
      <c r="X83" s="8">
        <v>19.390185067967678</v>
      </c>
      <c r="Y83" s="29"/>
      <c r="Z83" s="9" t="s">
        <v>1</v>
      </c>
      <c r="AA83" s="9" t="s">
        <v>1</v>
      </c>
      <c r="AB83" s="11"/>
      <c r="AC83" s="9" t="s">
        <v>1</v>
      </c>
      <c r="AD83" s="8">
        <f t="shared" ref="AD83:AI83" si="180">(AD61/AC61-1)*100</f>
        <v>7.9425571347781387</v>
      </c>
      <c r="AE83" s="8">
        <f t="shared" si="180"/>
        <v>7.6804568245809834</v>
      </c>
      <c r="AF83" s="8">
        <f t="shared" si="180"/>
        <v>10.786832129347124</v>
      </c>
      <c r="AG83" s="8">
        <f t="shared" si="180"/>
        <v>4.6522065855191475</v>
      </c>
      <c r="AH83" s="8">
        <f t="shared" si="180"/>
        <v>12.206554680056447</v>
      </c>
      <c r="AI83" s="8">
        <f t="shared" si="180"/>
        <v>4.9110265868614889</v>
      </c>
      <c r="AJ83" s="8">
        <v>8.5409648109408884</v>
      </c>
      <c r="AK83" s="8">
        <v>11.271344835070662</v>
      </c>
      <c r="AL83" s="29"/>
      <c r="AM83" s="9" t="s">
        <v>1</v>
      </c>
      <c r="AN83" s="9" t="s">
        <v>1</v>
      </c>
    </row>
    <row r="84" spans="1:40" s="6" customFormat="1" ht="22.5" x14ac:dyDescent="0.25">
      <c r="A84" s="52" t="s">
        <v>67</v>
      </c>
      <c r="B84" s="4" t="s">
        <v>15</v>
      </c>
      <c r="C84" s="9" t="s">
        <v>1</v>
      </c>
      <c r="D84" s="8">
        <f t="shared" ref="D84:I84" si="181">(D62/C62-1)*100</f>
        <v>6.1136483575570333</v>
      </c>
      <c r="E84" s="8">
        <f t="shared" si="181"/>
        <v>6.0704273811711396</v>
      </c>
      <c r="F84" s="8">
        <f t="shared" si="181"/>
        <v>10.287014864424936</v>
      </c>
      <c r="G84" s="8">
        <f t="shared" si="181"/>
        <v>3.7718386411993654</v>
      </c>
      <c r="H84" s="8">
        <f t="shared" si="181"/>
        <v>12.192628879731227</v>
      </c>
      <c r="I84" s="8">
        <f t="shared" si="181"/>
        <v>6.4024688695212051</v>
      </c>
      <c r="J84" s="8">
        <f t="shared" si="173"/>
        <v>8.460631139429676</v>
      </c>
      <c r="K84" s="8">
        <f t="shared" si="173"/>
        <v>9.8381162265692943</v>
      </c>
      <c r="L84" s="29"/>
      <c r="M84" s="9" t="s">
        <v>1</v>
      </c>
      <c r="N84" s="9" t="s">
        <v>1</v>
      </c>
      <c r="O84" s="7"/>
      <c r="P84" s="9" t="s">
        <v>1</v>
      </c>
      <c r="Q84" s="8">
        <f t="shared" ref="Q84:V84" si="182">(Q62/P62-1)*100</f>
        <v>-12.807750343138856</v>
      </c>
      <c r="R84" s="8">
        <f t="shared" si="182"/>
        <v>-13.459760032367408</v>
      </c>
      <c r="S84" s="8">
        <f t="shared" si="182"/>
        <v>8.4318545895992756</v>
      </c>
      <c r="T84" s="8">
        <f t="shared" si="182"/>
        <v>6.8059678238964638</v>
      </c>
      <c r="U84" s="8">
        <f t="shared" si="182"/>
        <v>10.823458771087701</v>
      </c>
      <c r="V84" s="8">
        <f t="shared" si="182"/>
        <v>11.972487384694496</v>
      </c>
      <c r="W84" s="8">
        <v>4.9903088854808209</v>
      </c>
      <c r="X84" s="8">
        <v>18.00211428876446</v>
      </c>
      <c r="Y84" s="29"/>
      <c r="Z84" s="9" t="s">
        <v>1</v>
      </c>
      <c r="AA84" s="9" t="s">
        <v>1</v>
      </c>
      <c r="AB84" s="11"/>
      <c r="AC84" s="9" t="s">
        <v>1</v>
      </c>
      <c r="AD84" s="8">
        <f t="shared" ref="AD84:AI84" si="183">(AD62/AC62-1)*100</f>
        <v>8.0606965960280608</v>
      </c>
      <c r="AE84" s="8">
        <f t="shared" si="183"/>
        <v>7.6920134530945594</v>
      </c>
      <c r="AF84" s="8">
        <f t="shared" si="183"/>
        <v>10.410794622348774</v>
      </c>
      <c r="AG84" s="8">
        <f t="shared" si="183"/>
        <v>3.5730243446137289</v>
      </c>
      <c r="AH84" s="8">
        <f t="shared" si="183"/>
        <v>12.285145511770557</v>
      </c>
      <c r="AI84" s="8">
        <f t="shared" si="183"/>
        <v>6.0309948559322146</v>
      </c>
      <c r="AJ84" s="8">
        <v>8.7050417714874762</v>
      </c>
      <c r="AK84" s="8">
        <v>9.2827842158011098</v>
      </c>
      <c r="AL84" s="29"/>
      <c r="AM84" s="9" t="s">
        <v>1</v>
      </c>
      <c r="AN84" s="9" t="s">
        <v>1</v>
      </c>
    </row>
    <row r="85" spans="1:40" s="6" customFormat="1" x14ac:dyDescent="0.25">
      <c r="A85" s="54" t="s">
        <v>17</v>
      </c>
      <c r="B85" s="4" t="s">
        <v>15</v>
      </c>
      <c r="C85" s="9" t="s">
        <v>1</v>
      </c>
      <c r="D85" s="8">
        <f t="shared" ref="D85:I85" si="184">(D63/C63-1)*100</f>
        <v>5.7831348043040132</v>
      </c>
      <c r="E85" s="8">
        <f t="shared" si="184"/>
        <v>2.5310834845972519</v>
      </c>
      <c r="F85" s="8">
        <f t="shared" si="184"/>
        <v>13.209518835114364</v>
      </c>
      <c r="G85" s="8">
        <f t="shared" si="184"/>
        <v>7.8600033126795976</v>
      </c>
      <c r="H85" s="8">
        <f t="shared" si="184"/>
        <v>10.040441791938903</v>
      </c>
      <c r="I85" s="8">
        <f t="shared" si="184"/>
        <v>2.3448485041188016</v>
      </c>
      <c r="J85" s="8">
        <f t="shared" si="173"/>
        <v>14.432082950240432</v>
      </c>
      <c r="K85" s="8">
        <f t="shared" si="173"/>
        <v>17.220004623997866</v>
      </c>
      <c r="L85" s="29"/>
      <c r="M85" s="9" t="s">
        <v>1</v>
      </c>
      <c r="N85" s="9" t="s">
        <v>1</v>
      </c>
      <c r="O85" s="7"/>
      <c r="P85" s="9" t="s">
        <v>1</v>
      </c>
      <c r="Q85" s="8">
        <f t="shared" ref="Q85:V85" si="185">(Q63/P63-1)*100</f>
        <v>1.8885108890734026</v>
      </c>
      <c r="R85" s="8">
        <f t="shared" si="185"/>
        <v>-24.25272548813404</v>
      </c>
      <c r="S85" s="8">
        <f t="shared" si="185"/>
        <v>8.8208650098283492</v>
      </c>
      <c r="T85" s="8">
        <f t="shared" si="185"/>
        <v>10.806535123578143</v>
      </c>
      <c r="U85" s="8">
        <f t="shared" si="185"/>
        <v>12.848785720522393</v>
      </c>
      <c r="V85" s="8">
        <f t="shared" si="185"/>
        <v>3.4455199058612385</v>
      </c>
      <c r="W85" s="8">
        <v>6.0047178340703278</v>
      </c>
      <c r="X85" s="8">
        <v>17.258592388872906</v>
      </c>
      <c r="Y85" s="29"/>
      <c r="Z85" s="9" t="s">
        <v>1</v>
      </c>
      <c r="AA85" s="9" t="s">
        <v>1</v>
      </c>
      <c r="AB85" s="11"/>
      <c r="AC85" s="9" t="s">
        <v>1</v>
      </c>
      <c r="AD85" s="8">
        <f t="shared" ref="AD85:AI85" si="186">(AD63/AC63-1)*100</f>
        <v>6.1525603158267161</v>
      </c>
      <c r="AE85" s="8">
        <f t="shared" si="186"/>
        <v>4.9696153630418127</v>
      </c>
      <c r="AF85" s="8">
        <f t="shared" si="186"/>
        <v>13.497849497020065</v>
      </c>
      <c r="AG85" s="8">
        <f t="shared" si="186"/>
        <v>7.6743959590049871</v>
      </c>
      <c r="AH85" s="8">
        <f t="shared" si="186"/>
        <v>9.8583932232557459</v>
      </c>
      <c r="AI85" s="8">
        <f t="shared" si="186"/>
        <v>2.2715562117282984</v>
      </c>
      <c r="AJ85" s="8">
        <v>14.999691927180114</v>
      </c>
      <c r="AK85" s="8">
        <v>17.217608906602976</v>
      </c>
      <c r="AL85" s="29"/>
      <c r="AM85" s="9" t="s">
        <v>1</v>
      </c>
      <c r="AN85" s="9" t="s">
        <v>1</v>
      </c>
    </row>
    <row r="86" spans="1:40" s="6" customFormat="1" ht="22.5" x14ac:dyDescent="0.25">
      <c r="A86" s="52" t="s">
        <v>67</v>
      </c>
      <c r="B86" s="4" t="s">
        <v>15</v>
      </c>
      <c r="C86" s="9" t="s">
        <v>1</v>
      </c>
      <c r="D86" s="8">
        <f t="shared" ref="D86:I86" si="187">(D64/C64-1)*100</f>
        <v>5.2363394082518999</v>
      </c>
      <c r="E86" s="8">
        <f t="shared" si="187"/>
        <v>2.4257572538017191</v>
      </c>
      <c r="F86" s="8">
        <f t="shared" si="187"/>
        <v>13.147282001633886</v>
      </c>
      <c r="G86" s="8">
        <f t="shared" si="187"/>
        <v>7.6060230275778684</v>
      </c>
      <c r="H86" s="8">
        <f t="shared" si="187"/>
        <v>9.8248459398281085</v>
      </c>
      <c r="I86" s="8">
        <f t="shared" si="187"/>
        <v>3.8291411983353729</v>
      </c>
      <c r="J86" s="8">
        <f t="shared" si="173"/>
        <v>13.949684091712999</v>
      </c>
      <c r="K86" s="8">
        <f t="shared" si="173"/>
        <v>16.745877628891503</v>
      </c>
      <c r="L86" s="29"/>
      <c r="M86" s="9" t="s">
        <v>1</v>
      </c>
      <c r="N86" s="9" t="s">
        <v>1</v>
      </c>
      <c r="O86" s="7"/>
      <c r="P86" s="9" t="s">
        <v>1</v>
      </c>
      <c r="Q86" s="8">
        <f t="shared" ref="Q86:V86" si="188">(Q64/P64-1)*100</f>
        <v>-7.96954410898294</v>
      </c>
      <c r="R86" s="8">
        <f t="shared" si="188"/>
        <v>-17.494063876803136</v>
      </c>
      <c r="S86" s="8">
        <f t="shared" si="188"/>
        <v>6.1611346250276311</v>
      </c>
      <c r="T86" s="8">
        <f t="shared" si="188"/>
        <v>9.3102672500344319</v>
      </c>
      <c r="U86" s="8">
        <f t="shared" si="188"/>
        <v>13.451271433749667</v>
      </c>
      <c r="V86" s="8">
        <f t="shared" si="188"/>
        <v>5.4709421912469525</v>
      </c>
      <c r="W86" s="8">
        <v>2.6551474501924632</v>
      </c>
      <c r="X86" s="8">
        <v>13.527799497510063</v>
      </c>
      <c r="Y86" s="29"/>
      <c r="Z86" s="9" t="s">
        <v>1</v>
      </c>
      <c r="AA86" s="9" t="s">
        <v>1</v>
      </c>
      <c r="AB86" s="11"/>
      <c r="AC86" s="9" t="s">
        <v>1</v>
      </c>
      <c r="AD86" s="8">
        <f t="shared" ref="AD86:AI86" si="189">(AD64/AC64-1)*100</f>
        <v>6.5029265878166598</v>
      </c>
      <c r="AE86" s="8">
        <f t="shared" si="189"/>
        <v>4.0766660876209393</v>
      </c>
      <c r="AF86" s="8">
        <f t="shared" si="189"/>
        <v>13.60627622987154</v>
      </c>
      <c r="AG86" s="8">
        <f t="shared" si="189"/>
        <v>7.5013910247789806</v>
      </c>
      <c r="AH86" s="8">
        <f t="shared" si="189"/>
        <v>9.5984553664573369</v>
      </c>
      <c r="AI86" s="8">
        <f t="shared" si="189"/>
        <v>3.7230437282707918</v>
      </c>
      <c r="AJ86" s="8">
        <v>14.69186624319363</v>
      </c>
      <c r="AK86" s="8">
        <v>16.935149808293094</v>
      </c>
      <c r="AL86" s="29"/>
      <c r="AM86" s="9" t="s">
        <v>1</v>
      </c>
      <c r="AN86" s="9" t="s">
        <v>1</v>
      </c>
    </row>
    <row r="87" spans="1:40" s="6" customFormat="1" x14ac:dyDescent="0.25">
      <c r="A87" s="54" t="s">
        <v>18</v>
      </c>
      <c r="B87" s="4" t="s">
        <v>15</v>
      </c>
      <c r="C87" s="9" t="s">
        <v>1</v>
      </c>
      <c r="D87" s="8">
        <f t="shared" ref="D87:I87" si="190">(D65/C65-1)*100</f>
        <v>10.815489772557596</v>
      </c>
      <c r="E87" s="8">
        <f t="shared" si="190"/>
        <v>6.7121841795134696</v>
      </c>
      <c r="F87" s="8">
        <f t="shared" si="190"/>
        <v>8.8041653493159178</v>
      </c>
      <c r="G87" s="8">
        <f t="shared" si="190"/>
        <v>6.0061331017047692</v>
      </c>
      <c r="H87" s="8">
        <f t="shared" si="190"/>
        <v>3.942931727319765</v>
      </c>
      <c r="I87" s="8">
        <f t="shared" si="190"/>
        <v>3.3253040822048163</v>
      </c>
      <c r="J87" s="8">
        <f t="shared" si="173"/>
        <v>-6.0872978766224879</v>
      </c>
      <c r="K87" s="8">
        <f t="shared" si="173"/>
        <v>3.7229030520533168</v>
      </c>
      <c r="L87" s="29"/>
      <c r="M87" s="9" t="s">
        <v>1</v>
      </c>
      <c r="N87" s="9" t="s">
        <v>1</v>
      </c>
      <c r="O87" s="7"/>
      <c r="P87" s="9" t="s">
        <v>1</v>
      </c>
      <c r="Q87" s="8">
        <f t="shared" ref="Q87:V87" si="191">(Q65/P65-1)*100</f>
        <v>11.494731234990606</v>
      </c>
      <c r="R87" s="8">
        <f t="shared" si="191"/>
        <v>4.8354762541261698</v>
      </c>
      <c r="S87" s="8">
        <f t="shared" si="191"/>
        <v>5.7835311656302846</v>
      </c>
      <c r="T87" s="8">
        <f t="shared" si="191"/>
        <v>4.3072907996984267</v>
      </c>
      <c r="U87" s="8">
        <f t="shared" si="191"/>
        <v>4.4899940094551338</v>
      </c>
      <c r="V87" s="8">
        <f t="shared" si="191"/>
        <v>0.77439555614315925</v>
      </c>
      <c r="W87" s="8">
        <v>-9.0130345936556004</v>
      </c>
      <c r="X87" s="8">
        <v>2.4417897245122999</v>
      </c>
      <c r="Y87" s="29"/>
      <c r="Z87" s="9" t="s">
        <v>1</v>
      </c>
      <c r="AA87" s="9" t="s">
        <v>1</v>
      </c>
      <c r="AB87" s="11"/>
      <c r="AC87" s="9" t="s">
        <v>1</v>
      </c>
      <c r="AD87" s="8">
        <f t="shared" ref="AD87:AI87" si="192">(AD65/AC65-1)*100</f>
        <v>9.3976508789115343</v>
      </c>
      <c r="AE87" s="8">
        <f t="shared" si="192"/>
        <v>10.704691616991768</v>
      </c>
      <c r="AF87" s="8">
        <f t="shared" si="192"/>
        <v>14.889569476198039</v>
      </c>
      <c r="AG87" s="8">
        <f t="shared" si="192"/>
        <v>9.1573755396984211</v>
      </c>
      <c r="AH87" s="8">
        <f t="shared" si="192"/>
        <v>2.9732547088856087</v>
      </c>
      <c r="AI87" s="8">
        <f t="shared" si="192"/>
        <v>7.9134316006408412</v>
      </c>
      <c r="AJ87" s="8">
        <v>-1.1731238154219281</v>
      </c>
      <c r="AK87" s="8">
        <v>5.7040055937917389</v>
      </c>
      <c r="AL87" s="29"/>
      <c r="AM87" s="9" t="s">
        <v>1</v>
      </c>
      <c r="AN87" s="9" t="s">
        <v>1</v>
      </c>
    </row>
    <row r="88" spans="1:40" s="6" customFormat="1" x14ac:dyDescent="0.25">
      <c r="A88" s="52" t="s">
        <v>81</v>
      </c>
      <c r="B88" s="4" t="s">
        <v>15</v>
      </c>
      <c r="C88" s="9" t="s">
        <v>1</v>
      </c>
      <c r="D88" s="8">
        <f t="shared" ref="D88:I88" si="193">(D66/C66-1)*100</f>
        <v>8.2083469735577896</v>
      </c>
      <c r="E88" s="8">
        <f t="shared" si="193"/>
        <v>11.626965313906744</v>
      </c>
      <c r="F88" s="8">
        <f t="shared" si="193"/>
        <v>11.1930111664152</v>
      </c>
      <c r="G88" s="8">
        <f t="shared" si="193"/>
        <v>4.1138907860747365</v>
      </c>
      <c r="H88" s="8">
        <f t="shared" si="193"/>
        <v>4.9437684555743822</v>
      </c>
      <c r="I88" s="8">
        <f t="shared" si="193"/>
        <v>2.0684491294180818</v>
      </c>
      <c r="J88" s="8">
        <f t="shared" si="173"/>
        <v>-2.000678325952876</v>
      </c>
      <c r="K88" s="8">
        <f t="shared" si="173"/>
        <v>0.41527319369927262</v>
      </c>
      <c r="L88" s="29"/>
      <c r="M88" s="9" t="s">
        <v>1</v>
      </c>
      <c r="N88" s="9" t="s">
        <v>1</v>
      </c>
      <c r="O88" s="7"/>
      <c r="P88" s="9" t="s">
        <v>1</v>
      </c>
      <c r="Q88" s="8">
        <f t="shared" ref="Q88:V88" si="194">(Q66/P66-1)*100</f>
        <v>14.476304888386826</v>
      </c>
      <c r="R88" s="8">
        <f t="shared" si="194"/>
        <v>3.8274487734839546</v>
      </c>
      <c r="S88" s="8">
        <f t="shared" si="194"/>
        <v>10.906314763742708</v>
      </c>
      <c r="T88" s="8">
        <f t="shared" si="194"/>
        <v>-4.3098991423684225</v>
      </c>
      <c r="U88" s="8">
        <f t="shared" si="194"/>
        <v>2.0920976479687159</v>
      </c>
      <c r="V88" s="8">
        <f t="shared" si="194"/>
        <v>-9.3436673141717108</v>
      </c>
      <c r="W88" s="8">
        <v>-12.167957310718268</v>
      </c>
      <c r="X88" s="8">
        <v>-5.2851301485131845</v>
      </c>
      <c r="Y88" s="29"/>
      <c r="Z88" s="9" t="s">
        <v>1</v>
      </c>
      <c r="AA88" s="9" t="s">
        <v>1</v>
      </c>
      <c r="AB88" s="11"/>
      <c r="AC88" s="9" t="s">
        <v>1</v>
      </c>
      <c r="AD88" s="8">
        <f t="shared" ref="AD88:AI88" si="195">(AD66/AC66-1)*100</f>
        <v>2.9424370142672185</v>
      </c>
      <c r="AE88" s="8">
        <f t="shared" si="195"/>
        <v>18.913754377540194</v>
      </c>
      <c r="AF88" s="8">
        <f t="shared" si="195"/>
        <v>11.426879192369421</v>
      </c>
      <c r="AG88" s="8">
        <f t="shared" si="195"/>
        <v>10.953360670978029</v>
      </c>
      <c r="AH88" s="8">
        <f t="shared" si="195"/>
        <v>6.9405973608249294</v>
      </c>
      <c r="AI88" s="8">
        <f t="shared" si="195"/>
        <v>9.6972658407433521</v>
      </c>
      <c r="AJ88" s="8">
        <v>3.6162395015647331</v>
      </c>
      <c r="AK88" s="8">
        <v>3.0847372189698907</v>
      </c>
      <c r="AL88" s="29"/>
      <c r="AM88" s="9" t="s">
        <v>1</v>
      </c>
      <c r="AN88" s="9" t="s">
        <v>1</v>
      </c>
    </row>
    <row r="89" spans="1:40" s="6" customFormat="1" x14ac:dyDescent="0.25">
      <c r="A89" s="52" t="s">
        <v>82</v>
      </c>
      <c r="B89" s="4" t="s">
        <v>15</v>
      </c>
      <c r="C89" s="9" t="s">
        <v>1</v>
      </c>
      <c r="D89" s="8">
        <f t="shared" ref="D89:I89" si="196">(D67/C67-1)*100</f>
        <v>11.870388807772535</v>
      </c>
      <c r="E89" s="8">
        <f t="shared" si="196"/>
        <v>4.7886678668034088</v>
      </c>
      <c r="F89" s="8">
        <f t="shared" si="196"/>
        <v>7.80822205908136</v>
      </c>
      <c r="G89" s="8">
        <f t="shared" si="196"/>
        <v>6.8198041206869675</v>
      </c>
      <c r="H89" s="8">
        <f t="shared" si="196"/>
        <v>3.523470105841553</v>
      </c>
      <c r="I89" s="8">
        <f t="shared" si="196"/>
        <v>3.8592926901185765</v>
      </c>
      <c r="J89" s="8">
        <f t="shared" si="173"/>
        <v>-7.7936049643531069</v>
      </c>
      <c r="K89" s="8">
        <f t="shared" si="173"/>
        <v>5.1907200640178397</v>
      </c>
      <c r="L89" s="29"/>
      <c r="M89" s="9" t="s">
        <v>1</v>
      </c>
      <c r="N89" s="9" t="s">
        <v>1</v>
      </c>
      <c r="O89" s="7"/>
      <c r="P89" s="9" t="s">
        <v>1</v>
      </c>
      <c r="Q89" s="8">
        <f t="shared" ref="Q89:V89" si="197">(Q67/P67-1)*100</f>
        <v>10.774673322158534</v>
      </c>
      <c r="R89" s="8">
        <f t="shared" si="197"/>
        <v>5.0870523549781943</v>
      </c>
      <c r="S89" s="8">
        <f t="shared" si="197"/>
        <v>4.5203489793786522</v>
      </c>
      <c r="T89" s="8">
        <f t="shared" si="197"/>
        <v>6.5619508592798192</v>
      </c>
      <c r="U89" s="8">
        <f t="shared" si="197"/>
        <v>5.0533859941719328</v>
      </c>
      <c r="V89" s="8">
        <f t="shared" si="197"/>
        <v>3.084649399458228</v>
      </c>
      <c r="W89" s="8">
        <v>-8.3795220748025692</v>
      </c>
      <c r="X89" s="8">
        <v>3.9292086914994195</v>
      </c>
      <c r="Y89" s="29"/>
      <c r="Z89" s="9" t="s">
        <v>1</v>
      </c>
      <c r="AA89" s="9" t="s">
        <v>1</v>
      </c>
      <c r="AB89" s="11"/>
      <c r="AC89" s="9" t="s">
        <v>1</v>
      </c>
      <c r="AD89" s="8">
        <f t="shared" ref="AD89:AI89" si="198">(AD67/AC67-1)*100</f>
        <v>15.435937269736755</v>
      </c>
      <c r="AE89" s="8">
        <f t="shared" si="198"/>
        <v>3.8569075058358715</v>
      </c>
      <c r="AF89" s="8">
        <f t="shared" si="198"/>
        <v>18.196818040720398</v>
      </c>
      <c r="AG89" s="8">
        <f t="shared" si="198"/>
        <v>7.5402635125651374</v>
      </c>
      <c r="AH89" s="8">
        <f t="shared" si="198"/>
        <v>-0.71233041560134769</v>
      </c>
      <c r="AI89" s="8">
        <f t="shared" si="198"/>
        <v>6.1285536717688771</v>
      </c>
      <c r="AJ89" s="8">
        <v>-6.1264321670685291</v>
      </c>
      <c r="AK89" s="8">
        <v>8.6940805975953559</v>
      </c>
      <c r="AL89" s="29"/>
      <c r="AM89" s="9" t="s">
        <v>1</v>
      </c>
      <c r="AN89" s="9" t="s">
        <v>1</v>
      </c>
    </row>
    <row r="90" spans="1:40" s="6" customFormat="1" x14ac:dyDescent="0.25">
      <c r="A90" s="54" t="s">
        <v>83</v>
      </c>
      <c r="B90" s="4" t="s">
        <v>15</v>
      </c>
      <c r="C90" s="9" t="s">
        <v>1</v>
      </c>
      <c r="D90" s="8">
        <f t="shared" ref="D90:I90" si="199">(D68/C68-1)*100</f>
        <v>17.912765713180299</v>
      </c>
      <c r="E90" s="8">
        <f t="shared" si="199"/>
        <v>11.476960320595264</v>
      </c>
      <c r="F90" s="8">
        <f t="shared" si="199"/>
        <v>14.531364047357375</v>
      </c>
      <c r="G90" s="8">
        <f t="shared" si="199"/>
        <v>8.3963969794566431</v>
      </c>
      <c r="H90" s="8">
        <f t="shared" si="199"/>
        <v>13.255858356413896</v>
      </c>
      <c r="I90" s="8">
        <f t="shared" si="199"/>
        <v>-2.4924690539081196</v>
      </c>
      <c r="J90" s="8">
        <f t="shared" si="173"/>
        <v>-1.0594308088813675</v>
      </c>
      <c r="K90" s="8">
        <f t="shared" si="173"/>
        <v>2.3326052886005755</v>
      </c>
      <c r="L90" s="29"/>
      <c r="M90" s="9" t="s">
        <v>1</v>
      </c>
      <c r="N90" s="9" t="s">
        <v>1</v>
      </c>
      <c r="O90" s="7"/>
      <c r="P90" s="9" t="s">
        <v>1</v>
      </c>
      <c r="Q90" s="8">
        <f t="shared" ref="Q90:V90" si="200">(Q68/P68-1)*100</f>
        <v>18.076264746253834</v>
      </c>
      <c r="R90" s="8">
        <f t="shared" si="200"/>
        <v>5.917716789144789</v>
      </c>
      <c r="S90" s="8">
        <f t="shared" si="200"/>
        <v>13.882433084565783</v>
      </c>
      <c r="T90" s="8">
        <f t="shared" si="200"/>
        <v>4.1755303094430207</v>
      </c>
      <c r="U90" s="8">
        <f t="shared" si="200"/>
        <v>11.53771338727192</v>
      </c>
      <c r="V90" s="8">
        <f t="shared" si="200"/>
        <v>-19.152071165837313</v>
      </c>
      <c r="W90" s="8">
        <v>-5.0294096777337423</v>
      </c>
      <c r="X90" s="8">
        <v>0.23079156823377911</v>
      </c>
      <c r="Y90" s="29"/>
      <c r="Z90" s="9" t="s">
        <v>1</v>
      </c>
      <c r="AA90" s="9" t="s">
        <v>1</v>
      </c>
      <c r="AB90" s="11"/>
      <c r="AC90" s="9" t="s">
        <v>1</v>
      </c>
      <c r="AD90" s="8">
        <f t="shared" ref="AD90:AI90" si="201">(AD68/AC68-1)*100</f>
        <v>17.374680780458718</v>
      </c>
      <c r="AE90" s="8">
        <f t="shared" si="201"/>
        <v>29.882117218998914</v>
      </c>
      <c r="AF90" s="8">
        <f t="shared" si="201"/>
        <v>16.28339418267084</v>
      </c>
      <c r="AG90" s="8">
        <f t="shared" si="201"/>
        <v>19.556899415456485</v>
      </c>
      <c r="AH90" s="8">
        <f t="shared" si="201"/>
        <v>17.214379728544138</v>
      </c>
      <c r="AI90" s="8">
        <f t="shared" si="201"/>
        <v>34.03155811412779</v>
      </c>
      <c r="AJ90" s="8">
        <v>4.1906266900726408</v>
      </c>
      <c r="AK90" s="8">
        <v>4.8661616773074678</v>
      </c>
      <c r="AL90" s="29"/>
      <c r="AM90" s="9" t="s">
        <v>1</v>
      </c>
      <c r="AN90" s="9" t="s">
        <v>1</v>
      </c>
    </row>
    <row r="91" spans="1:40" s="6" customFormat="1" x14ac:dyDescent="0.25">
      <c r="A91" s="52" t="s">
        <v>84</v>
      </c>
      <c r="B91" s="4" t="s">
        <v>15</v>
      </c>
      <c r="C91" s="9" t="s">
        <v>1</v>
      </c>
      <c r="D91" s="8">
        <f t="shared" ref="D91:I91" si="202">(D69/C69-1)*100</f>
        <v>17.758147673437975</v>
      </c>
      <c r="E91" s="8">
        <f t="shared" si="202"/>
        <v>11.765356164488416</v>
      </c>
      <c r="F91" s="8">
        <f t="shared" si="202"/>
        <v>12.634639450825036</v>
      </c>
      <c r="G91" s="8">
        <f t="shared" si="202"/>
        <v>4.1093579624132737</v>
      </c>
      <c r="H91" s="8">
        <f t="shared" si="202"/>
        <v>9.4044925159851633</v>
      </c>
      <c r="I91" s="8">
        <f t="shared" si="202"/>
        <v>6.8394579729988525</v>
      </c>
      <c r="J91" s="8">
        <f t="shared" si="173"/>
        <v>-3.0159930893788545</v>
      </c>
      <c r="K91" s="8">
        <f t="shared" si="173"/>
        <v>-0.52334708197697699</v>
      </c>
      <c r="L91" s="29"/>
      <c r="M91" s="9" t="s">
        <v>1</v>
      </c>
      <c r="N91" s="9" t="s">
        <v>1</v>
      </c>
      <c r="O91" s="7"/>
      <c r="P91" s="9" t="s">
        <v>1</v>
      </c>
      <c r="Q91" s="8">
        <f t="shared" ref="Q91:V91" si="203">(Q69/P69-1)*100</f>
        <v>17.535259798418501</v>
      </c>
      <c r="R91" s="8">
        <f t="shared" si="203"/>
        <v>2.1910938714573946</v>
      </c>
      <c r="S91" s="8">
        <f t="shared" si="203"/>
        <v>10.992714425282092</v>
      </c>
      <c r="T91" s="8">
        <f t="shared" si="203"/>
        <v>-4.1293972630451421</v>
      </c>
      <c r="U91" s="8">
        <f t="shared" si="203"/>
        <v>4.2772347857022774</v>
      </c>
      <c r="V91" s="8">
        <f t="shared" si="203"/>
        <v>-11.061980988859366</v>
      </c>
      <c r="W91" s="8">
        <v>-10.091502348634307</v>
      </c>
      <c r="X91" s="8">
        <v>-5.5021989692901947</v>
      </c>
      <c r="Y91" s="29"/>
      <c r="Z91" s="9" t="s">
        <v>1</v>
      </c>
      <c r="AA91" s="9" t="s">
        <v>1</v>
      </c>
      <c r="AB91" s="11"/>
      <c r="AC91" s="9" t="s">
        <v>1</v>
      </c>
      <c r="AD91" s="8">
        <f t="shared" ref="AD91:AI91" si="204">(AD69/AC69-1)*100</f>
        <v>18.279008725430892</v>
      </c>
      <c r="AE91" s="8">
        <f t="shared" si="204"/>
        <v>33.998519400790748</v>
      </c>
      <c r="AF91" s="8">
        <f t="shared" si="204"/>
        <v>15.54242454529977</v>
      </c>
      <c r="AG91" s="8">
        <f t="shared" si="204"/>
        <v>18.125341537193584</v>
      </c>
      <c r="AH91" s="8">
        <f t="shared" si="204"/>
        <v>16.483779345827276</v>
      </c>
      <c r="AI91" s="8">
        <f t="shared" si="204"/>
        <v>28.966143089508535</v>
      </c>
      <c r="AJ91" s="8">
        <v>3.0151253470893424</v>
      </c>
      <c r="AK91" s="8">
        <v>3.1806369502704657</v>
      </c>
      <c r="AL91" s="29"/>
      <c r="AM91" s="9" t="s">
        <v>1</v>
      </c>
      <c r="AN91" s="9" t="s">
        <v>1</v>
      </c>
    </row>
    <row r="92" spans="1:40" s="6" customFormat="1" x14ac:dyDescent="0.25">
      <c r="A92" s="52" t="s">
        <v>85</v>
      </c>
      <c r="B92" s="4" t="s">
        <v>15</v>
      </c>
      <c r="C92" s="9" t="s">
        <v>1</v>
      </c>
      <c r="D92" s="8">
        <f t="shared" ref="D92:I92" si="205">(D70/C70-1)*100</f>
        <v>18.329776083151962</v>
      </c>
      <c r="E92" s="8">
        <f t="shared" si="205"/>
        <v>10.702903909016248</v>
      </c>
      <c r="F92" s="8">
        <f t="shared" si="205"/>
        <v>19.671044092436361</v>
      </c>
      <c r="G92" s="8">
        <f t="shared" si="205"/>
        <v>19.330222449186007</v>
      </c>
      <c r="H92" s="8">
        <f t="shared" si="205"/>
        <v>21.825620995623463</v>
      </c>
      <c r="I92" s="8">
        <f t="shared" si="205"/>
        <v>-21.140023132418438</v>
      </c>
      <c r="J92" s="8">
        <f t="shared" si="173"/>
        <v>4.237438391162307</v>
      </c>
      <c r="K92" s="8">
        <f t="shared" si="173"/>
        <v>9.5263152733672243</v>
      </c>
      <c r="L92" s="29"/>
      <c r="M92" s="9" t="s">
        <v>1</v>
      </c>
      <c r="N92" s="9" t="s">
        <v>1</v>
      </c>
      <c r="O92" s="7"/>
      <c r="P92" s="9" t="s">
        <v>1</v>
      </c>
      <c r="Q92" s="8">
        <f t="shared" ref="Q92:V92" si="206">(Q70/P70-1)*100</f>
        <v>19.155653968197008</v>
      </c>
      <c r="R92" s="8">
        <f t="shared" si="206"/>
        <v>13.251799570642486</v>
      </c>
      <c r="S92" s="8">
        <f t="shared" si="206"/>
        <v>19.014045600712603</v>
      </c>
      <c r="T92" s="8">
        <f t="shared" si="206"/>
        <v>17.92957392192789</v>
      </c>
      <c r="U92" s="8">
        <f t="shared" si="206"/>
        <v>21.312843029637762</v>
      </c>
      <c r="V92" s="8">
        <f t="shared" si="206"/>
        <v>-28.51460422020342</v>
      </c>
      <c r="W92" s="8">
        <v>2.2591249042116957</v>
      </c>
      <c r="X92" s="8">
        <v>7.4883413107922125</v>
      </c>
      <c r="Y92" s="29"/>
      <c r="Z92" s="9" t="s">
        <v>1</v>
      </c>
      <c r="AA92" s="9" t="s">
        <v>1</v>
      </c>
      <c r="AB92" s="11"/>
      <c r="AC92" s="9" t="s">
        <v>1</v>
      </c>
      <c r="AD92" s="8">
        <f t="shared" ref="AD92:AI92" si="207">(AD70/AC70-1)*100</f>
        <v>3.6651900209839106</v>
      </c>
      <c r="AE92" s="8">
        <f t="shared" si="207"/>
        <v>-41.319178924324895</v>
      </c>
      <c r="AF92" s="8">
        <f t="shared" si="207"/>
        <v>45.550132869991813</v>
      </c>
      <c r="AG92" s="8">
        <f t="shared" si="207"/>
        <v>64.442981493672733</v>
      </c>
      <c r="AH92" s="8">
        <f t="shared" si="207"/>
        <v>33.66985454383704</v>
      </c>
      <c r="AI92" s="8">
        <f t="shared" si="207"/>
        <v>133.45242247004356</v>
      </c>
      <c r="AJ92" s="8">
        <v>16.936305115090988</v>
      </c>
      <c r="AK92" s="8">
        <v>20.966187909095858</v>
      </c>
      <c r="AL92" s="29"/>
      <c r="AM92" s="9" t="s">
        <v>1</v>
      </c>
      <c r="AN92" s="9" t="s">
        <v>1</v>
      </c>
    </row>
    <row r="93" spans="1:40" ht="22.5" x14ac:dyDescent="0.25">
      <c r="A93" s="47" t="s">
        <v>77</v>
      </c>
      <c r="B93" s="17" t="s">
        <v>55</v>
      </c>
      <c r="C93" s="28">
        <v>58258.186000000002</v>
      </c>
      <c r="D93" s="28">
        <v>65565.031000000003</v>
      </c>
      <c r="E93" s="28">
        <v>72124.851999999999</v>
      </c>
      <c r="F93" s="28">
        <v>82585.370999999999</v>
      </c>
      <c r="G93" s="28">
        <v>88659.66</v>
      </c>
      <c r="H93" s="28">
        <v>90537.313999999998</v>
      </c>
      <c r="I93" s="28">
        <v>97284.042000000001</v>
      </c>
      <c r="J93" s="28">
        <v>100140.909</v>
      </c>
      <c r="K93" s="28">
        <v>97259.84599999999</v>
      </c>
      <c r="L93" s="29"/>
      <c r="M93" s="19">
        <f t="shared" ref="M93:M105" si="208">K93/J93-1</f>
        <v>-2.877009035338407E-2</v>
      </c>
      <c r="N93" s="19">
        <f t="shared" ref="N93:N128" si="209">K93/G93-1</f>
        <v>9.7002244312689445E-2</v>
      </c>
      <c r="O93" s="7"/>
      <c r="P93" s="28">
        <v>29621.956999999999</v>
      </c>
      <c r="Q93" s="28">
        <v>34485.489000000001</v>
      </c>
      <c r="R93" s="28">
        <v>37234.425000000003</v>
      </c>
      <c r="S93" s="28">
        <v>42999.911999999997</v>
      </c>
      <c r="T93" s="28">
        <v>45134.144</v>
      </c>
      <c r="U93" s="28">
        <v>44986.976999999999</v>
      </c>
      <c r="V93" s="28">
        <v>46031.976000000002</v>
      </c>
      <c r="W93" s="28">
        <v>43788.703999999998</v>
      </c>
      <c r="X93" s="28">
        <v>40818.773000000001</v>
      </c>
      <c r="Y93" s="29"/>
      <c r="Z93" s="19">
        <f t="shared" ref="Z93:Z105" si="210">X93/W93-1</f>
        <v>-6.7824135649230399E-2</v>
      </c>
      <c r="AA93" s="19">
        <f t="shared" ref="AA93:AA128" si="211">X93/T93-1</f>
        <v>-9.5612115741023018E-2</v>
      </c>
      <c r="AB93" s="11"/>
      <c r="AC93" s="28">
        <v>28636.228999999999</v>
      </c>
      <c r="AD93" s="28">
        <v>31079.542000000001</v>
      </c>
      <c r="AE93" s="28">
        <v>34890.427000000003</v>
      </c>
      <c r="AF93" s="28">
        <v>39585.459000000003</v>
      </c>
      <c r="AG93" s="28">
        <v>43525.516000000003</v>
      </c>
      <c r="AH93" s="28">
        <v>45550.337</v>
      </c>
      <c r="AI93" s="28">
        <v>51252.065999999999</v>
      </c>
      <c r="AJ93" s="28">
        <v>56352.205000000002</v>
      </c>
      <c r="AK93" s="28">
        <v>56441.072999999997</v>
      </c>
      <c r="AL93" s="29"/>
      <c r="AM93" s="19">
        <f t="shared" ref="AM93:AM105" si="212">AK93/AJ93-1</f>
        <v>1.5770101631338296E-3</v>
      </c>
      <c r="AN93" s="19">
        <f t="shared" ref="AN93:AN128" si="213">AK93/AG93-1</f>
        <v>0.29673529889915584</v>
      </c>
    </row>
    <row r="94" spans="1:40" s="6" customFormat="1" x14ac:dyDescent="0.25">
      <c r="A94" s="54" t="s">
        <v>20</v>
      </c>
      <c r="B94" s="10" t="s">
        <v>55</v>
      </c>
      <c r="C94" s="8">
        <v>330.07299999999998</v>
      </c>
      <c r="D94" s="8">
        <v>325.74099999999999</v>
      </c>
      <c r="E94" s="8">
        <v>322.43599999999998</v>
      </c>
      <c r="F94" s="8">
        <v>365.80500000000001</v>
      </c>
      <c r="G94" s="8">
        <v>416.10599999999999</v>
      </c>
      <c r="H94" s="8">
        <v>425.34899999999999</v>
      </c>
      <c r="I94" s="8">
        <v>460.82799999999997</v>
      </c>
      <c r="J94" s="8">
        <v>524.72900000000004</v>
      </c>
      <c r="K94" s="8">
        <v>568.73199999999997</v>
      </c>
      <c r="L94" s="29"/>
      <c r="M94" s="24">
        <f t="shared" si="208"/>
        <v>8.385852506722502E-2</v>
      </c>
      <c r="N94" s="24">
        <f t="shared" si="209"/>
        <v>0.36679596064464337</v>
      </c>
      <c r="O94" s="7"/>
      <c r="P94" s="8">
        <v>38.055</v>
      </c>
      <c r="Q94" s="8">
        <v>44.47</v>
      </c>
      <c r="R94" s="8">
        <v>21.841000000000001</v>
      </c>
      <c r="S94" s="8">
        <v>26.300999999999998</v>
      </c>
      <c r="T94" s="8">
        <v>30.452000000000002</v>
      </c>
      <c r="U94" s="8">
        <v>32.994</v>
      </c>
      <c r="V94" s="8">
        <v>37.832000000000001</v>
      </c>
      <c r="W94" s="8">
        <v>51.398000000000003</v>
      </c>
      <c r="X94" s="8">
        <v>60.612000000000002</v>
      </c>
      <c r="Y94" s="29"/>
      <c r="Z94" s="24">
        <f t="shared" si="210"/>
        <v>0.17926767578504998</v>
      </c>
      <c r="AA94" s="24">
        <f t="shared" si="211"/>
        <v>0.99041113884145537</v>
      </c>
      <c r="AB94" s="11"/>
      <c r="AC94" s="8">
        <v>292.01799999999997</v>
      </c>
      <c r="AD94" s="8">
        <v>281.27100000000002</v>
      </c>
      <c r="AE94" s="8">
        <v>300.59500000000003</v>
      </c>
      <c r="AF94" s="8">
        <v>339.50400000000002</v>
      </c>
      <c r="AG94" s="8">
        <v>385.654</v>
      </c>
      <c r="AH94" s="8">
        <v>392.35500000000002</v>
      </c>
      <c r="AI94" s="8">
        <v>422.99599999999998</v>
      </c>
      <c r="AJ94" s="8">
        <v>473.33100000000002</v>
      </c>
      <c r="AK94" s="8">
        <v>508.12</v>
      </c>
      <c r="AL94" s="29"/>
      <c r="AM94" s="24">
        <f t="shared" si="212"/>
        <v>7.3498249639258662E-2</v>
      </c>
      <c r="AN94" s="24">
        <f t="shared" si="213"/>
        <v>0.31755407697054872</v>
      </c>
    </row>
    <row r="95" spans="1:40" s="6" customFormat="1" ht="22.5" x14ac:dyDescent="0.25">
      <c r="A95" s="55" t="s">
        <v>76</v>
      </c>
      <c r="B95" s="10" t="s">
        <v>55</v>
      </c>
      <c r="C95" s="8">
        <v>324.93799999999999</v>
      </c>
      <c r="D95" s="8">
        <v>313.3</v>
      </c>
      <c r="E95" s="8">
        <v>310.33800000000002</v>
      </c>
      <c r="F95" s="8">
        <v>348.28899999999999</v>
      </c>
      <c r="G95" s="8">
        <v>390.73</v>
      </c>
      <c r="H95" s="8">
        <v>401.26</v>
      </c>
      <c r="I95" s="8">
        <v>434.86400000000003</v>
      </c>
      <c r="J95" s="8">
        <v>494.83499999999998</v>
      </c>
      <c r="K95" s="8">
        <v>509.02199999999999</v>
      </c>
      <c r="L95" s="29"/>
      <c r="M95" s="24">
        <f t="shared" si="208"/>
        <v>2.8670162781533337E-2</v>
      </c>
      <c r="N95" s="24">
        <f t="shared" si="209"/>
        <v>0.30274614183707405</v>
      </c>
      <c r="O95" s="7"/>
      <c r="P95" s="8">
        <v>37.267000000000003</v>
      </c>
      <c r="Q95" s="8">
        <v>36.497999999999998</v>
      </c>
      <c r="R95" s="8">
        <v>17.852</v>
      </c>
      <c r="S95" s="8">
        <v>21.254999999999999</v>
      </c>
      <c r="T95" s="8">
        <v>23.091999999999999</v>
      </c>
      <c r="U95" s="8">
        <v>26.006</v>
      </c>
      <c r="V95" s="8">
        <v>30.626999999999999</v>
      </c>
      <c r="W95" s="8">
        <v>41.781999999999996</v>
      </c>
      <c r="X95" s="8">
        <v>48.177999999999997</v>
      </c>
      <c r="Y95" s="29"/>
      <c r="Z95" s="24">
        <f t="shared" si="210"/>
        <v>0.15308027380211575</v>
      </c>
      <c r="AA95" s="24">
        <f t="shared" si="211"/>
        <v>1.086350251169236</v>
      </c>
      <c r="AB95" s="11"/>
      <c r="AC95" s="8">
        <v>287.67099999999999</v>
      </c>
      <c r="AD95" s="8">
        <v>276.80200000000002</v>
      </c>
      <c r="AE95" s="8">
        <v>292.48599999999999</v>
      </c>
      <c r="AF95" s="8">
        <v>327.03399999999999</v>
      </c>
      <c r="AG95" s="8">
        <v>367.63799999999998</v>
      </c>
      <c r="AH95" s="8">
        <v>375.25400000000002</v>
      </c>
      <c r="AI95" s="8">
        <v>404.23700000000002</v>
      </c>
      <c r="AJ95" s="8">
        <v>453.053</v>
      </c>
      <c r="AK95" s="8">
        <v>460.84399999999999</v>
      </c>
      <c r="AL95" s="29"/>
      <c r="AM95" s="24">
        <f t="shared" si="212"/>
        <v>1.719666352501803E-2</v>
      </c>
      <c r="AN95" s="24">
        <f t="shared" si="213"/>
        <v>0.25352656689460829</v>
      </c>
    </row>
    <row r="96" spans="1:40" s="6" customFormat="1" x14ac:dyDescent="0.25">
      <c r="A96" s="54" t="s">
        <v>17</v>
      </c>
      <c r="B96" s="10" t="s">
        <v>55</v>
      </c>
      <c r="C96" s="8">
        <v>302.42200000000003</v>
      </c>
      <c r="D96" s="8">
        <v>278.851</v>
      </c>
      <c r="E96" s="8">
        <v>278.11200000000002</v>
      </c>
      <c r="F96" s="8">
        <v>317.95699999999999</v>
      </c>
      <c r="G96" s="8">
        <v>375.678</v>
      </c>
      <c r="H96" s="8">
        <v>345.61700000000002</v>
      </c>
      <c r="I96" s="8">
        <v>386.18399999999997</v>
      </c>
      <c r="J96" s="8">
        <v>479.00099999999998</v>
      </c>
      <c r="K96" s="8">
        <v>422.81299999999999</v>
      </c>
      <c r="L96" s="29"/>
      <c r="M96" s="24">
        <f t="shared" si="208"/>
        <v>-0.1173024690971417</v>
      </c>
      <c r="N96" s="24">
        <f t="shared" si="209"/>
        <v>0.12546648991955878</v>
      </c>
      <c r="O96" s="7"/>
      <c r="P96" s="8">
        <v>52.707999999999998</v>
      </c>
      <c r="Q96" s="8">
        <v>37.412999999999997</v>
      </c>
      <c r="R96" s="8">
        <v>22.898</v>
      </c>
      <c r="S96" s="8">
        <v>16.984999999999999</v>
      </c>
      <c r="T96" s="8">
        <v>16.632999999999999</v>
      </c>
      <c r="U96" s="8">
        <v>19.289000000000001</v>
      </c>
      <c r="V96" s="8">
        <v>25.481000000000002</v>
      </c>
      <c r="W96" s="8">
        <v>35.387</v>
      </c>
      <c r="X96" s="8">
        <v>43.295000000000002</v>
      </c>
      <c r="Y96" s="29"/>
      <c r="Z96" s="24">
        <f t="shared" si="210"/>
        <v>0.22347189645915178</v>
      </c>
      <c r="AA96" s="24">
        <f t="shared" si="211"/>
        <v>1.6029579751097218</v>
      </c>
      <c r="AB96" s="11"/>
      <c r="AC96" s="8">
        <v>249.714</v>
      </c>
      <c r="AD96" s="8">
        <v>241.43799999999999</v>
      </c>
      <c r="AE96" s="8">
        <v>255.214</v>
      </c>
      <c r="AF96" s="8">
        <v>300.97199999999998</v>
      </c>
      <c r="AG96" s="8">
        <v>359.04500000000002</v>
      </c>
      <c r="AH96" s="8">
        <v>326.32799999999997</v>
      </c>
      <c r="AI96" s="8">
        <v>360.70299999999997</v>
      </c>
      <c r="AJ96" s="8">
        <v>443.61399999999998</v>
      </c>
      <c r="AK96" s="8">
        <v>379.51799999999997</v>
      </c>
      <c r="AL96" s="29"/>
      <c r="AM96" s="24">
        <f t="shared" si="212"/>
        <v>-0.14448597203875446</v>
      </c>
      <c r="AN96" s="24">
        <f t="shared" si="213"/>
        <v>5.7020707710732532E-2</v>
      </c>
    </row>
    <row r="97" spans="1:40" s="6" customFormat="1" ht="22.5" x14ac:dyDescent="0.25">
      <c r="A97" s="55" t="s">
        <v>76</v>
      </c>
      <c r="B97" s="10" t="s">
        <v>55</v>
      </c>
      <c r="C97" s="8">
        <v>278.15800000000002</v>
      </c>
      <c r="D97" s="8">
        <v>255.50700000000001</v>
      </c>
      <c r="E97" s="8">
        <v>252.077</v>
      </c>
      <c r="F97" s="8">
        <v>289.55200000000002</v>
      </c>
      <c r="G97" s="8">
        <v>342.22399999999999</v>
      </c>
      <c r="H97" s="8">
        <v>323.57499999999999</v>
      </c>
      <c r="I97" s="8">
        <v>365.62299999999999</v>
      </c>
      <c r="J97" s="8">
        <v>457.87600000000003</v>
      </c>
      <c r="K97" s="8">
        <v>388.16199999999998</v>
      </c>
      <c r="L97" s="29"/>
      <c r="M97" s="24">
        <f t="shared" si="208"/>
        <v>-0.15225519572984836</v>
      </c>
      <c r="N97" s="24">
        <f t="shared" si="209"/>
        <v>0.13423371826639863</v>
      </c>
      <c r="O97" s="7"/>
      <c r="P97" s="8">
        <v>51.709000000000003</v>
      </c>
      <c r="Q97" s="8">
        <v>34.348999999999997</v>
      </c>
      <c r="R97" s="8">
        <v>22.04</v>
      </c>
      <c r="S97" s="8">
        <v>15.763999999999999</v>
      </c>
      <c r="T97" s="8">
        <v>14.394</v>
      </c>
      <c r="U97" s="8">
        <v>16.925000000000001</v>
      </c>
      <c r="V97" s="8">
        <v>24.721</v>
      </c>
      <c r="W97" s="8">
        <v>34.049999999999997</v>
      </c>
      <c r="X97" s="8">
        <v>41.106000000000002</v>
      </c>
      <c r="Y97" s="29"/>
      <c r="Z97" s="24">
        <f t="shared" si="210"/>
        <v>0.20722466960352448</v>
      </c>
      <c r="AA97" s="24">
        <f t="shared" si="211"/>
        <v>1.8557732388495207</v>
      </c>
      <c r="AB97" s="11"/>
      <c r="AC97" s="8">
        <v>226.44900000000001</v>
      </c>
      <c r="AD97" s="8">
        <v>221.15799999999999</v>
      </c>
      <c r="AE97" s="8">
        <v>230.03700000000001</v>
      </c>
      <c r="AF97" s="8">
        <v>273.78800000000001</v>
      </c>
      <c r="AG97" s="8">
        <v>327.83</v>
      </c>
      <c r="AH97" s="8">
        <v>306.64999999999998</v>
      </c>
      <c r="AI97" s="8">
        <v>340.90199999999999</v>
      </c>
      <c r="AJ97" s="8">
        <v>423.82600000000002</v>
      </c>
      <c r="AK97" s="8">
        <v>347.05599999999998</v>
      </c>
      <c r="AL97" s="29"/>
      <c r="AM97" s="24">
        <f t="shared" si="212"/>
        <v>-0.18113565472623205</v>
      </c>
      <c r="AN97" s="24">
        <f t="shared" si="213"/>
        <v>5.8646249580575294E-2</v>
      </c>
    </row>
    <row r="98" spans="1:40" s="6" customFormat="1" x14ac:dyDescent="0.25">
      <c r="A98" s="54" t="s">
        <v>18</v>
      </c>
      <c r="B98" s="10" t="s">
        <v>55</v>
      </c>
      <c r="C98" s="8">
        <v>57625.688000000002</v>
      </c>
      <c r="D98" s="8">
        <v>64960.438999999998</v>
      </c>
      <c r="E98" s="8">
        <v>71524.304000000004</v>
      </c>
      <c r="F98" s="8">
        <v>81901.61</v>
      </c>
      <c r="G98" s="8">
        <v>87867.876000000004</v>
      </c>
      <c r="H98" s="8">
        <v>89766.347999999998</v>
      </c>
      <c r="I98" s="8">
        <v>96437.03</v>
      </c>
      <c r="J98" s="8">
        <v>99137.178</v>
      </c>
      <c r="K98" s="8">
        <v>96268.301000000007</v>
      </c>
      <c r="L98" s="29"/>
      <c r="M98" s="24">
        <f t="shared" si="208"/>
        <v>-2.893845737670675E-2</v>
      </c>
      <c r="N98" s="24">
        <f t="shared" si="209"/>
        <v>9.5602914084323531E-2</v>
      </c>
      <c r="O98" s="7"/>
      <c r="P98" s="8">
        <v>29531.190999999999</v>
      </c>
      <c r="Q98" s="8">
        <v>34403.606</v>
      </c>
      <c r="R98" s="8">
        <v>37189.686000000002</v>
      </c>
      <c r="S98" s="8">
        <v>42956.625999999997</v>
      </c>
      <c r="T98" s="8">
        <v>45087.059000000001</v>
      </c>
      <c r="U98" s="8">
        <v>44934.694000000003</v>
      </c>
      <c r="V98" s="8">
        <v>45968.663</v>
      </c>
      <c r="W98" s="8">
        <v>43701.919000000002</v>
      </c>
      <c r="X98" s="8">
        <v>40714.866000000002</v>
      </c>
      <c r="Y98" s="29"/>
      <c r="Z98" s="24">
        <f t="shared" si="210"/>
        <v>-6.8350614077153038E-2</v>
      </c>
      <c r="AA98" s="24">
        <f t="shared" si="211"/>
        <v>-9.6972237643621839E-2</v>
      </c>
      <c r="AB98" s="11"/>
      <c r="AC98" s="8">
        <v>28094.496999999999</v>
      </c>
      <c r="AD98" s="8">
        <v>30556.832999999999</v>
      </c>
      <c r="AE98" s="8">
        <v>34334.618000000002</v>
      </c>
      <c r="AF98" s="8">
        <v>38944.983999999997</v>
      </c>
      <c r="AG98" s="8">
        <v>42780.817000000003</v>
      </c>
      <c r="AH98" s="8">
        <v>44831.654000000002</v>
      </c>
      <c r="AI98" s="8">
        <v>50468.366999999998</v>
      </c>
      <c r="AJ98" s="8">
        <v>55435.258999999998</v>
      </c>
      <c r="AK98" s="8">
        <v>55553.434999999998</v>
      </c>
      <c r="AL98" s="29"/>
      <c r="AM98" s="24">
        <f t="shared" si="212"/>
        <v>2.1317840329744264E-3</v>
      </c>
      <c r="AN98" s="24">
        <f t="shared" si="213"/>
        <v>0.29855946883856843</v>
      </c>
    </row>
    <row r="99" spans="1:40" s="6" customFormat="1" x14ac:dyDescent="0.25">
      <c r="A99" s="52" t="s">
        <v>81</v>
      </c>
      <c r="B99" s="10" t="s">
        <v>55</v>
      </c>
      <c r="C99" s="8">
        <v>40870.841999999997</v>
      </c>
      <c r="D99" s="8">
        <v>45501.358999999997</v>
      </c>
      <c r="E99" s="8">
        <v>49917.09</v>
      </c>
      <c r="F99" s="8">
        <v>56719.101999999999</v>
      </c>
      <c r="G99" s="8">
        <v>60200.61</v>
      </c>
      <c r="H99" s="8">
        <v>62269.962</v>
      </c>
      <c r="I99" s="8">
        <v>65282.180000000008</v>
      </c>
      <c r="J99" s="8">
        <v>65848.800000000003</v>
      </c>
      <c r="K99" s="8">
        <v>62509.320999999996</v>
      </c>
      <c r="L99" s="29"/>
      <c r="M99" s="24">
        <f t="shared" si="208"/>
        <v>-5.0714348628980388E-2</v>
      </c>
      <c r="N99" s="24">
        <f t="shared" si="209"/>
        <v>3.835029246381394E-2</v>
      </c>
      <c r="O99" s="7"/>
      <c r="P99" s="8">
        <v>18325.304</v>
      </c>
      <c r="Q99" s="8">
        <v>21416.013999999999</v>
      </c>
      <c r="R99" s="8">
        <v>22521.378000000001</v>
      </c>
      <c r="S99" s="8">
        <v>25863.379000000001</v>
      </c>
      <c r="T99" s="8">
        <v>26420.249</v>
      </c>
      <c r="U99" s="8">
        <v>26205.816999999999</v>
      </c>
      <c r="V99" s="8">
        <v>24981.454000000002</v>
      </c>
      <c r="W99" s="8">
        <v>22104.79</v>
      </c>
      <c r="X99" s="8">
        <v>18753.55</v>
      </c>
      <c r="Y99" s="29"/>
      <c r="Z99" s="24">
        <f t="shared" si="210"/>
        <v>-0.15160695939658331</v>
      </c>
      <c r="AA99" s="24">
        <f t="shared" si="211"/>
        <v>-0.29018269282776255</v>
      </c>
      <c r="AB99" s="11"/>
      <c r="AC99" s="8">
        <v>22545.538</v>
      </c>
      <c r="AD99" s="8">
        <v>24085.345000000001</v>
      </c>
      <c r="AE99" s="8">
        <v>27395.712</v>
      </c>
      <c r="AF99" s="8">
        <v>30855.723000000002</v>
      </c>
      <c r="AG99" s="8">
        <v>33780.360999999997</v>
      </c>
      <c r="AH99" s="8">
        <v>36064.144999999997</v>
      </c>
      <c r="AI99" s="8">
        <v>40300.726000000002</v>
      </c>
      <c r="AJ99" s="8">
        <v>43744.01</v>
      </c>
      <c r="AK99" s="8">
        <v>43755.771000000001</v>
      </c>
      <c r="AL99" s="29"/>
      <c r="AM99" s="24">
        <f t="shared" si="212"/>
        <v>2.6885966787215665E-4</v>
      </c>
      <c r="AN99" s="24">
        <f t="shared" si="213"/>
        <v>0.29530205435045542</v>
      </c>
    </row>
    <row r="100" spans="1:40" s="6" customFormat="1" x14ac:dyDescent="0.25">
      <c r="A100" s="52" t="s">
        <v>82</v>
      </c>
      <c r="B100" s="10" t="s">
        <v>55</v>
      </c>
      <c r="C100" s="58">
        <v>16754.846000000001</v>
      </c>
      <c r="D100" s="58">
        <v>19459.080000000002</v>
      </c>
      <c r="E100" s="58">
        <v>21607.214</v>
      </c>
      <c r="F100" s="58">
        <v>25182.508000000002</v>
      </c>
      <c r="G100" s="58">
        <v>27667.266</v>
      </c>
      <c r="H100" s="58">
        <v>27496.385999999999</v>
      </c>
      <c r="I100" s="58">
        <v>31154.85</v>
      </c>
      <c r="J100" s="58">
        <v>33288.377999999997</v>
      </c>
      <c r="K100" s="58">
        <v>33758.979999999996</v>
      </c>
      <c r="L100" s="29"/>
      <c r="M100" s="24">
        <f t="shared" si="208"/>
        <v>1.4137126176589243E-2</v>
      </c>
      <c r="N100" s="24">
        <f t="shared" si="209"/>
        <v>0.22017766410313167</v>
      </c>
      <c r="O100" s="7"/>
      <c r="P100" s="58">
        <v>11205.887000000001</v>
      </c>
      <c r="Q100" s="58">
        <v>12987.592000000001</v>
      </c>
      <c r="R100" s="58">
        <v>14668.308000000001</v>
      </c>
      <c r="S100" s="58">
        <v>17093.246999999999</v>
      </c>
      <c r="T100" s="58">
        <v>18666.810000000001</v>
      </c>
      <c r="U100" s="58">
        <v>18728.877</v>
      </c>
      <c r="V100" s="58">
        <v>20987.208999999999</v>
      </c>
      <c r="W100" s="58">
        <v>21597.129000000001</v>
      </c>
      <c r="X100" s="58">
        <v>21961.315999999999</v>
      </c>
      <c r="Y100" s="29"/>
      <c r="Z100" s="24">
        <f t="shared" si="210"/>
        <v>1.6862750599859755E-2</v>
      </c>
      <c r="AA100" s="24">
        <f t="shared" si="211"/>
        <v>0.17649003766578208</v>
      </c>
      <c r="AB100" s="11"/>
      <c r="AC100" s="58">
        <v>5548.9589999999998</v>
      </c>
      <c r="AD100" s="58">
        <v>6471.4880000000003</v>
      </c>
      <c r="AE100" s="58">
        <v>6938.9059999999999</v>
      </c>
      <c r="AF100" s="58">
        <v>8089.2610000000004</v>
      </c>
      <c r="AG100" s="58">
        <v>9000.4560000000001</v>
      </c>
      <c r="AH100" s="58">
        <v>8767.509</v>
      </c>
      <c r="AI100" s="58">
        <v>10167.641</v>
      </c>
      <c r="AJ100" s="58">
        <v>11691.249</v>
      </c>
      <c r="AK100" s="58">
        <v>11797.664000000001</v>
      </c>
      <c r="AL100" s="29"/>
      <c r="AM100" s="24">
        <f t="shared" si="212"/>
        <v>9.1021070546013494E-3</v>
      </c>
      <c r="AN100" s="24">
        <f t="shared" si="213"/>
        <v>0.31078514244167188</v>
      </c>
    </row>
    <row r="101" spans="1:40" s="6" customFormat="1" x14ac:dyDescent="0.25">
      <c r="A101" s="54" t="s">
        <v>83</v>
      </c>
      <c r="B101" s="10" t="s">
        <v>55</v>
      </c>
      <c r="C101" s="8">
        <v>27838.368999999999</v>
      </c>
      <c r="D101" s="8">
        <v>33043.792000000001</v>
      </c>
      <c r="E101" s="8">
        <v>36842.218999999997</v>
      </c>
      <c r="F101" s="8">
        <v>43012.43</v>
      </c>
      <c r="G101" s="8">
        <v>45951.142999999996</v>
      </c>
      <c r="H101" s="8">
        <v>49471.826999999997</v>
      </c>
      <c r="I101" s="8">
        <v>54773.884000000005</v>
      </c>
      <c r="J101" s="8">
        <v>56306.457000000002</v>
      </c>
      <c r="K101" s="8">
        <v>52699.851999999999</v>
      </c>
      <c r="L101" s="29"/>
      <c r="M101" s="24">
        <f t="shared" si="208"/>
        <v>-6.4053133373318194E-2</v>
      </c>
      <c r="N101" s="24">
        <f t="shared" si="209"/>
        <v>0.14686705399254163</v>
      </c>
      <c r="O101" s="7"/>
      <c r="P101" s="8">
        <v>18370.506000000001</v>
      </c>
      <c r="Q101" s="8">
        <v>22102.241000000002</v>
      </c>
      <c r="R101" s="8">
        <v>23634.643</v>
      </c>
      <c r="S101" s="8">
        <v>27699.503000000001</v>
      </c>
      <c r="T101" s="8">
        <v>28128.133000000002</v>
      </c>
      <c r="U101" s="8">
        <v>29284.966</v>
      </c>
      <c r="V101" s="8">
        <v>29215.987000000001</v>
      </c>
      <c r="W101" s="8">
        <v>27693.473000000002</v>
      </c>
      <c r="X101" s="8">
        <v>24255.940999999999</v>
      </c>
      <c r="Y101" s="29"/>
      <c r="Z101" s="24">
        <f t="shared" si="210"/>
        <v>-0.12412787662999158</v>
      </c>
      <c r="AA101" s="24">
        <f t="shared" si="211"/>
        <v>-0.13766260277566245</v>
      </c>
      <c r="AB101" s="11"/>
      <c r="AC101" s="8">
        <v>9467.8629999999994</v>
      </c>
      <c r="AD101" s="8">
        <v>10941.550999999999</v>
      </c>
      <c r="AE101" s="8">
        <v>13207.575999999999</v>
      </c>
      <c r="AF101" s="8">
        <v>15312.927</v>
      </c>
      <c r="AG101" s="8">
        <v>17823.009999999998</v>
      </c>
      <c r="AH101" s="8">
        <v>20186.861000000001</v>
      </c>
      <c r="AI101" s="8">
        <v>25557.897000000001</v>
      </c>
      <c r="AJ101" s="8">
        <v>28612.984</v>
      </c>
      <c r="AK101" s="8">
        <v>28443.911</v>
      </c>
      <c r="AL101" s="29"/>
      <c r="AM101" s="24">
        <f t="shared" si="212"/>
        <v>-5.90896077109615E-3</v>
      </c>
      <c r="AN101" s="24">
        <f t="shared" si="213"/>
        <v>0.59590950125708297</v>
      </c>
    </row>
    <row r="102" spans="1:40" s="6" customFormat="1" x14ac:dyDescent="0.25">
      <c r="A102" s="52" t="s">
        <v>84</v>
      </c>
      <c r="B102" s="10" t="s">
        <v>55</v>
      </c>
      <c r="C102" s="8">
        <v>24738.414000000001</v>
      </c>
      <c r="D102" s="8">
        <v>28968.544999999998</v>
      </c>
      <c r="E102" s="8">
        <v>32401.614000000001</v>
      </c>
      <c r="F102" s="8">
        <v>37398.493000000002</v>
      </c>
      <c r="G102" s="8">
        <v>40382.311000000002</v>
      </c>
      <c r="H102" s="8">
        <v>42685.62</v>
      </c>
      <c r="I102" s="8">
        <v>46394.779000000002</v>
      </c>
      <c r="J102" s="8">
        <v>46844.002999999997</v>
      </c>
      <c r="K102" s="8">
        <v>43661.092000000004</v>
      </c>
      <c r="L102" s="29"/>
      <c r="M102" s="24">
        <f t="shared" si="208"/>
        <v>-6.7947032622297288E-2</v>
      </c>
      <c r="N102" s="24">
        <f t="shared" si="209"/>
        <v>8.1193495835342411E-2</v>
      </c>
      <c r="O102" s="7"/>
      <c r="P102" s="8">
        <v>15423.009</v>
      </c>
      <c r="Q102" s="8">
        <v>18534.137999999999</v>
      </c>
      <c r="R102" s="8">
        <v>19368.524000000001</v>
      </c>
      <c r="S102" s="8">
        <v>22355.248</v>
      </c>
      <c r="T102" s="8">
        <v>22960.52</v>
      </c>
      <c r="U102" s="8">
        <v>23071.218000000001</v>
      </c>
      <c r="V102" s="8">
        <v>21814.738000000001</v>
      </c>
      <c r="W102" s="8">
        <v>19771.442999999999</v>
      </c>
      <c r="X102" s="8">
        <v>16542.317999999999</v>
      </c>
      <c r="Y102" s="29"/>
      <c r="Z102" s="24">
        <f t="shared" si="210"/>
        <v>-0.16332267705498282</v>
      </c>
      <c r="AA102" s="24">
        <f t="shared" si="211"/>
        <v>-0.27953208376813765</v>
      </c>
      <c r="AB102" s="11"/>
      <c r="AC102" s="8">
        <v>9315.4050000000007</v>
      </c>
      <c r="AD102" s="8">
        <v>10434.406999999999</v>
      </c>
      <c r="AE102" s="8">
        <v>13033.09</v>
      </c>
      <c r="AF102" s="8">
        <v>15043.245000000001</v>
      </c>
      <c r="AG102" s="8">
        <v>17421.791000000001</v>
      </c>
      <c r="AH102" s="8">
        <v>19614.401999999998</v>
      </c>
      <c r="AI102" s="8">
        <v>24580.041000000001</v>
      </c>
      <c r="AJ102" s="8">
        <v>27072.560000000001</v>
      </c>
      <c r="AK102" s="8">
        <v>27118.774000000001</v>
      </c>
      <c r="AL102" s="29"/>
      <c r="AM102" s="24">
        <f t="shared" si="212"/>
        <v>1.707042112013113E-3</v>
      </c>
      <c r="AN102" s="24">
        <f t="shared" si="213"/>
        <v>0.55660081101879832</v>
      </c>
    </row>
    <row r="103" spans="1:40" s="6" customFormat="1" x14ac:dyDescent="0.25">
      <c r="A103" s="52" t="s">
        <v>85</v>
      </c>
      <c r="B103" s="10" t="s">
        <v>55</v>
      </c>
      <c r="C103" s="58">
        <v>3099.9549999999999</v>
      </c>
      <c r="D103" s="58">
        <v>4075.2469999999998</v>
      </c>
      <c r="E103" s="58">
        <v>4440.6049999999996</v>
      </c>
      <c r="F103" s="58">
        <v>5613.9369999999999</v>
      </c>
      <c r="G103" s="58">
        <v>5568.8320000000003</v>
      </c>
      <c r="H103" s="58">
        <v>6786.2070000000003</v>
      </c>
      <c r="I103" s="58">
        <v>8379.1049999999996</v>
      </c>
      <c r="J103" s="58">
        <v>9462.4539999999997</v>
      </c>
      <c r="K103" s="58">
        <v>9038.76</v>
      </c>
      <c r="L103" s="29"/>
      <c r="M103" s="24">
        <f t="shared" si="208"/>
        <v>-4.477633391929825E-2</v>
      </c>
      <c r="N103" s="24">
        <f t="shared" si="209"/>
        <v>0.62309798535850969</v>
      </c>
      <c r="O103" s="7"/>
      <c r="P103" s="58">
        <v>2947.4969999999998</v>
      </c>
      <c r="Q103" s="58">
        <v>3568.1030000000001</v>
      </c>
      <c r="R103" s="58">
        <v>4266.1189999999997</v>
      </c>
      <c r="S103" s="58">
        <v>5344.2550000000001</v>
      </c>
      <c r="T103" s="58">
        <v>5167.6130000000003</v>
      </c>
      <c r="U103" s="58">
        <v>6213.7479999999996</v>
      </c>
      <c r="V103" s="58">
        <v>7401.2489999999998</v>
      </c>
      <c r="W103" s="58">
        <v>7922.03</v>
      </c>
      <c r="X103" s="58">
        <v>7713.6229999999996</v>
      </c>
      <c r="Y103" s="29"/>
      <c r="Z103" s="24">
        <f t="shared" si="210"/>
        <v>-2.6307272252187874E-2</v>
      </c>
      <c r="AA103" s="24">
        <f t="shared" si="211"/>
        <v>0.49268588804927904</v>
      </c>
      <c r="AB103" s="11"/>
      <c r="AC103" s="58">
        <v>152.458</v>
      </c>
      <c r="AD103" s="58">
        <v>507.14400000000001</v>
      </c>
      <c r="AE103" s="58">
        <v>174.48599999999999</v>
      </c>
      <c r="AF103" s="58">
        <v>269.68200000000002</v>
      </c>
      <c r="AG103" s="58">
        <v>401.21899999999999</v>
      </c>
      <c r="AH103" s="58">
        <v>572.45899999999995</v>
      </c>
      <c r="AI103" s="58">
        <v>977.85599999999999</v>
      </c>
      <c r="AJ103" s="58">
        <v>1540.424</v>
      </c>
      <c r="AK103" s="58">
        <v>1325.1369999999999</v>
      </c>
      <c r="AL103" s="29"/>
      <c r="AM103" s="24">
        <f t="shared" si="212"/>
        <v>-0.13975827434524524</v>
      </c>
      <c r="AN103" s="24">
        <f t="shared" si="213"/>
        <v>2.3027772862202438</v>
      </c>
    </row>
    <row r="104" spans="1:40" s="6" customFormat="1" x14ac:dyDescent="0.25">
      <c r="A104" s="47" t="s">
        <v>95</v>
      </c>
      <c r="B104" s="30" t="s">
        <v>55</v>
      </c>
      <c r="C104" s="28">
        <v>180183.31899999999</v>
      </c>
      <c r="D104" s="28">
        <v>185958.98699999999</v>
      </c>
      <c r="E104" s="28">
        <v>195587.144</v>
      </c>
      <c r="F104" s="28">
        <v>212079.595</v>
      </c>
      <c r="G104" s="28">
        <v>222241.046</v>
      </c>
      <c r="H104" s="28">
        <v>229948.098</v>
      </c>
      <c r="I104" s="28">
        <v>227943.37099999998</v>
      </c>
      <c r="J104" s="28">
        <v>243689.03599999999</v>
      </c>
      <c r="K104" s="28">
        <v>247132.62299999999</v>
      </c>
      <c r="L104" s="29"/>
      <c r="M104" s="19">
        <f t="shared" si="208"/>
        <v>1.4131070714235916E-2</v>
      </c>
      <c r="N104" s="19">
        <f t="shared" si="209"/>
        <v>0.11200260909499127</v>
      </c>
      <c r="O104" s="7"/>
      <c r="P104" s="28">
        <v>80613.816999999995</v>
      </c>
      <c r="Q104" s="28">
        <v>86285.262000000002</v>
      </c>
      <c r="R104" s="28">
        <v>88683.957999999999</v>
      </c>
      <c r="S104" s="28">
        <v>90742.9</v>
      </c>
      <c r="T104" s="28">
        <v>93072.017000000007</v>
      </c>
      <c r="U104" s="28">
        <v>96024.362999999998</v>
      </c>
      <c r="V104" s="28">
        <v>97529.285000000003</v>
      </c>
      <c r="W104" s="28">
        <v>92961.68</v>
      </c>
      <c r="X104" s="28">
        <v>89516.252999999997</v>
      </c>
      <c r="Y104" s="29"/>
      <c r="Z104" s="19">
        <f t="shared" si="210"/>
        <v>-3.706287364858285E-2</v>
      </c>
      <c r="AA104" s="19">
        <f t="shared" si="211"/>
        <v>-3.8204436893207183E-2</v>
      </c>
      <c r="AB104" s="11"/>
      <c r="AC104" s="28">
        <v>99569.501999999993</v>
      </c>
      <c r="AD104" s="28">
        <v>99673.725000000006</v>
      </c>
      <c r="AE104" s="28">
        <v>106903.186</v>
      </c>
      <c r="AF104" s="28">
        <v>121336.69500000001</v>
      </c>
      <c r="AG104" s="28">
        <v>129169.02899999999</v>
      </c>
      <c r="AH104" s="28">
        <v>133923.73499999999</v>
      </c>
      <c r="AI104" s="28">
        <v>130414.086</v>
      </c>
      <c r="AJ104" s="28">
        <v>150727.356</v>
      </c>
      <c r="AK104" s="28">
        <v>157616.37</v>
      </c>
      <c r="AL104" s="29"/>
      <c r="AM104" s="19">
        <f t="shared" si="212"/>
        <v>4.5705133977139489E-2</v>
      </c>
      <c r="AN104" s="19">
        <f t="shared" si="213"/>
        <v>0.2202334508529904</v>
      </c>
    </row>
    <row r="105" spans="1:40" x14ac:dyDescent="0.25">
      <c r="A105" s="47" t="s">
        <v>19</v>
      </c>
      <c r="B105" s="30" t="s">
        <v>55</v>
      </c>
      <c r="C105" s="28">
        <v>83405.274000000005</v>
      </c>
      <c r="D105" s="28">
        <v>78588.384000000005</v>
      </c>
      <c r="E105" s="28">
        <v>89823.508000000002</v>
      </c>
      <c r="F105" s="28">
        <v>94978.198000000004</v>
      </c>
      <c r="G105" s="28">
        <v>105665.73299999999</v>
      </c>
      <c r="H105" s="28">
        <v>115104.933</v>
      </c>
      <c r="I105" s="28">
        <v>119102.20999999999</v>
      </c>
      <c r="J105" s="28">
        <v>142531.361</v>
      </c>
      <c r="K105" s="28">
        <v>143832.21100000001</v>
      </c>
      <c r="L105" s="29"/>
      <c r="M105" s="19">
        <f t="shared" si="208"/>
        <v>9.1267633373683932E-3</v>
      </c>
      <c r="N105" s="19">
        <f t="shared" si="209"/>
        <v>0.36120014423218949</v>
      </c>
      <c r="O105" s="7"/>
      <c r="P105" s="28">
        <v>28590.177</v>
      </c>
      <c r="Q105" s="28">
        <v>30115.811000000002</v>
      </c>
      <c r="R105" s="28">
        <v>32335.476999999999</v>
      </c>
      <c r="S105" s="28">
        <v>30569.083999999999</v>
      </c>
      <c r="T105" s="28">
        <v>32472.986000000001</v>
      </c>
      <c r="U105" s="28">
        <v>34177.483999999997</v>
      </c>
      <c r="V105" s="28">
        <v>36353.928999999996</v>
      </c>
      <c r="W105" s="28">
        <v>38185.434000000001</v>
      </c>
      <c r="X105" s="28">
        <v>33392.457000000002</v>
      </c>
      <c r="Y105" s="29"/>
      <c r="Z105" s="19">
        <f t="shared" si="210"/>
        <v>-0.12551846340151585</v>
      </c>
      <c r="AA105" s="19">
        <f t="shared" si="211"/>
        <v>2.8314950771696878E-2</v>
      </c>
      <c r="AB105" s="11"/>
      <c r="AC105" s="28">
        <v>54815.097000000002</v>
      </c>
      <c r="AD105" s="28">
        <v>48472.572999999997</v>
      </c>
      <c r="AE105" s="28">
        <v>57488.031000000003</v>
      </c>
      <c r="AF105" s="28">
        <v>64409.114000000001</v>
      </c>
      <c r="AG105" s="28">
        <v>73192.747000000003</v>
      </c>
      <c r="AH105" s="28">
        <v>80927.448999999993</v>
      </c>
      <c r="AI105" s="28">
        <v>82748.281000000003</v>
      </c>
      <c r="AJ105" s="28">
        <v>104345.927</v>
      </c>
      <c r="AK105" s="28">
        <v>110439.754</v>
      </c>
      <c r="AL105" s="29"/>
      <c r="AM105" s="19">
        <f t="shared" si="212"/>
        <v>5.8400238276669958E-2</v>
      </c>
      <c r="AN105" s="19">
        <f t="shared" si="213"/>
        <v>0.50888931658761205</v>
      </c>
    </row>
    <row r="106" spans="1:40" s="6" customFormat="1" ht="22.5" x14ac:dyDescent="0.25">
      <c r="A106" s="47" t="s">
        <v>102</v>
      </c>
      <c r="B106" s="30" t="s">
        <v>55</v>
      </c>
      <c r="C106" s="28">
        <v>121747.82799999999</v>
      </c>
      <c r="D106" s="28">
        <v>166530.815</v>
      </c>
      <c r="E106" s="28">
        <v>49408.777999999998</v>
      </c>
      <c r="F106" s="28">
        <v>98816.410999999993</v>
      </c>
      <c r="G106" s="28">
        <v>149310.883</v>
      </c>
      <c r="H106" s="28">
        <v>205913.84299999999</v>
      </c>
      <c r="I106" s="28">
        <v>49362.603000000003</v>
      </c>
      <c r="J106" s="28">
        <v>95203.313999999998</v>
      </c>
      <c r="K106" s="28">
        <v>141849.06200000001</v>
      </c>
      <c r="L106" s="29"/>
      <c r="M106" s="19" t="s">
        <v>1</v>
      </c>
      <c r="N106" s="19">
        <f t="shared" si="209"/>
        <v>-4.997506444322608E-2</v>
      </c>
      <c r="O106" s="7"/>
      <c r="P106" s="28">
        <v>61468.078000000001</v>
      </c>
      <c r="Q106" s="28">
        <v>84056.854000000007</v>
      </c>
      <c r="R106" s="28">
        <v>25576.525000000001</v>
      </c>
      <c r="S106" s="28">
        <v>49461.224000000002</v>
      </c>
      <c r="T106" s="28">
        <v>71039.081999999995</v>
      </c>
      <c r="U106" s="28">
        <v>92971.354000000007</v>
      </c>
      <c r="V106" s="28">
        <v>22066.304</v>
      </c>
      <c r="W106" s="28">
        <v>39705.627</v>
      </c>
      <c r="X106" s="28">
        <v>61034.972000000002</v>
      </c>
      <c r="Y106" s="29"/>
      <c r="Z106" s="19" t="s">
        <v>1</v>
      </c>
      <c r="AA106" s="19">
        <f t="shared" si="211"/>
        <v>-0.14082544028370181</v>
      </c>
      <c r="AB106" s="11"/>
      <c r="AC106" s="28">
        <v>60279.75</v>
      </c>
      <c r="AD106" s="28">
        <v>82473.960999999996</v>
      </c>
      <c r="AE106" s="28">
        <v>23832.253000000001</v>
      </c>
      <c r="AF106" s="28">
        <v>49355.186999999998</v>
      </c>
      <c r="AG106" s="28">
        <v>78271.801000000007</v>
      </c>
      <c r="AH106" s="28">
        <v>112942.489</v>
      </c>
      <c r="AI106" s="28">
        <v>27296.298999999999</v>
      </c>
      <c r="AJ106" s="28">
        <v>55497.686999999998</v>
      </c>
      <c r="AK106" s="28">
        <v>80814.09</v>
      </c>
      <c r="AL106" s="29"/>
      <c r="AM106" s="19" t="s">
        <v>1</v>
      </c>
      <c r="AN106" s="19">
        <f t="shared" si="213"/>
        <v>3.2480267063230039E-2</v>
      </c>
    </row>
    <row r="107" spans="1:40" s="6" customFormat="1" x14ac:dyDescent="0.25">
      <c r="A107" s="52" t="s">
        <v>90</v>
      </c>
      <c r="B107" s="31" t="s">
        <v>55</v>
      </c>
      <c r="C107" s="32">
        <v>105102.141</v>
      </c>
      <c r="D107" s="32">
        <v>141883.712</v>
      </c>
      <c r="E107" s="32">
        <v>42318.55</v>
      </c>
      <c r="F107" s="32">
        <v>84504.843999999997</v>
      </c>
      <c r="G107" s="32">
        <v>128710.898</v>
      </c>
      <c r="H107" s="32">
        <v>169544.177</v>
      </c>
      <c r="I107" s="32">
        <v>42751.438999999998</v>
      </c>
      <c r="J107" s="32">
        <v>81813.997999999992</v>
      </c>
      <c r="K107" s="32">
        <v>121787.36900000001</v>
      </c>
      <c r="L107" s="29"/>
      <c r="M107" s="24" t="s">
        <v>1</v>
      </c>
      <c r="N107" s="24">
        <f t="shared" si="209"/>
        <v>-5.3791319209038457E-2</v>
      </c>
      <c r="O107" s="7"/>
      <c r="P107" s="32">
        <v>54776.480000000003</v>
      </c>
      <c r="Q107" s="32">
        <v>74597.381999999998</v>
      </c>
      <c r="R107" s="32">
        <v>21596.489000000001</v>
      </c>
      <c r="S107" s="32">
        <v>42621.419000000002</v>
      </c>
      <c r="T107" s="32">
        <v>63165.057999999997</v>
      </c>
      <c r="U107" s="32">
        <v>81982.843999999997</v>
      </c>
      <c r="V107" s="32">
        <v>18591.379000000001</v>
      </c>
      <c r="W107" s="32">
        <v>33464.203000000001</v>
      </c>
      <c r="X107" s="32">
        <v>50904.106</v>
      </c>
      <c r="Y107" s="29"/>
      <c r="Z107" s="24" t="s">
        <v>1</v>
      </c>
      <c r="AA107" s="24">
        <f t="shared" si="211"/>
        <v>-0.19410972439857488</v>
      </c>
      <c r="AB107" s="11"/>
      <c r="AC107" s="32">
        <v>50325.661</v>
      </c>
      <c r="AD107" s="32">
        <v>67286.33</v>
      </c>
      <c r="AE107" s="32">
        <v>20722.061000000002</v>
      </c>
      <c r="AF107" s="32">
        <v>41883.425000000003</v>
      </c>
      <c r="AG107" s="32">
        <v>65545.84</v>
      </c>
      <c r="AH107" s="32">
        <v>87561.332999999999</v>
      </c>
      <c r="AI107" s="32">
        <v>24160.06</v>
      </c>
      <c r="AJ107" s="32">
        <v>48349.794999999998</v>
      </c>
      <c r="AK107" s="32">
        <v>70883.263000000006</v>
      </c>
      <c r="AL107" s="29"/>
      <c r="AM107" s="24" t="s">
        <v>1</v>
      </c>
      <c r="AN107" s="24">
        <f t="shared" si="213"/>
        <v>8.1430385208275835E-2</v>
      </c>
    </row>
    <row r="108" spans="1:40" s="6" customFormat="1" x14ac:dyDescent="0.25">
      <c r="A108" s="52" t="s">
        <v>89</v>
      </c>
      <c r="B108" s="31" t="s">
        <v>55</v>
      </c>
      <c r="C108" s="32">
        <v>1823.634</v>
      </c>
      <c r="D108" s="32">
        <v>2282.1869999999999</v>
      </c>
      <c r="E108" s="32">
        <v>504.01100000000002</v>
      </c>
      <c r="F108" s="32">
        <v>1571.9549999999999</v>
      </c>
      <c r="G108" s="32">
        <v>2475.4119999999998</v>
      </c>
      <c r="H108" s="32">
        <v>3274.4870000000001</v>
      </c>
      <c r="I108" s="32">
        <v>641.36099999999999</v>
      </c>
      <c r="J108" s="32">
        <v>1237.3809999999999</v>
      </c>
      <c r="K108" s="32">
        <v>1743.1999999999998</v>
      </c>
      <c r="L108" s="29"/>
      <c r="M108" s="24" t="s">
        <v>1</v>
      </c>
      <c r="N108" s="24">
        <f t="shared" si="209"/>
        <v>-0.29579399308074783</v>
      </c>
      <c r="O108" s="7"/>
      <c r="P108" s="32">
        <v>671.70600000000002</v>
      </c>
      <c r="Q108" s="32">
        <v>525.56600000000003</v>
      </c>
      <c r="R108" s="32">
        <v>108.224</v>
      </c>
      <c r="S108" s="32">
        <v>193.684</v>
      </c>
      <c r="T108" s="32">
        <v>263.755</v>
      </c>
      <c r="U108" s="32">
        <v>336.20100000000002</v>
      </c>
      <c r="V108" s="32">
        <v>114.48399999999999</v>
      </c>
      <c r="W108" s="32">
        <v>250.20599999999999</v>
      </c>
      <c r="X108" s="32">
        <v>408.16899999999998</v>
      </c>
      <c r="Y108" s="29"/>
      <c r="Z108" s="24" t="s">
        <v>1</v>
      </c>
      <c r="AA108" s="24">
        <f t="shared" si="211"/>
        <v>0.54753085249568723</v>
      </c>
      <c r="AB108" s="11"/>
      <c r="AC108" s="32">
        <v>1151.9280000000001</v>
      </c>
      <c r="AD108" s="32">
        <v>1756.6210000000001</v>
      </c>
      <c r="AE108" s="32">
        <v>395.78699999999998</v>
      </c>
      <c r="AF108" s="32">
        <v>1378.271</v>
      </c>
      <c r="AG108" s="32">
        <v>2211.6570000000002</v>
      </c>
      <c r="AH108" s="32">
        <v>2938.2860000000001</v>
      </c>
      <c r="AI108" s="32">
        <v>526.87699999999995</v>
      </c>
      <c r="AJ108" s="32">
        <v>987.17499999999995</v>
      </c>
      <c r="AK108" s="32">
        <v>1335.0309999999999</v>
      </c>
      <c r="AL108" s="29"/>
      <c r="AM108" s="24" t="s">
        <v>1</v>
      </c>
      <c r="AN108" s="24">
        <f t="shared" si="213"/>
        <v>-0.39636616346929032</v>
      </c>
    </row>
    <row r="109" spans="1:40" s="6" customFormat="1" x14ac:dyDescent="0.25">
      <c r="A109" s="52" t="s">
        <v>91</v>
      </c>
      <c r="B109" s="31" t="s">
        <v>55</v>
      </c>
      <c r="C109" s="32">
        <v>6892.85</v>
      </c>
      <c r="D109" s="32">
        <v>9098.6149999999998</v>
      </c>
      <c r="E109" s="32">
        <v>1921.0060000000001</v>
      </c>
      <c r="F109" s="32">
        <v>3021.145</v>
      </c>
      <c r="G109" s="32">
        <v>3763.7130000000002</v>
      </c>
      <c r="H109" s="32">
        <v>4170.6880000000001</v>
      </c>
      <c r="I109" s="32">
        <v>672.596</v>
      </c>
      <c r="J109" s="32">
        <v>1413.537</v>
      </c>
      <c r="K109" s="32">
        <v>2062.34</v>
      </c>
      <c r="L109" s="29"/>
      <c r="M109" s="24" t="s">
        <v>1</v>
      </c>
      <c r="N109" s="24">
        <f t="shared" si="209"/>
        <v>-0.4520464233059216</v>
      </c>
      <c r="O109" s="7"/>
      <c r="P109" s="32">
        <v>2160.64</v>
      </c>
      <c r="Q109" s="32">
        <v>3172.2289999999998</v>
      </c>
      <c r="R109" s="32">
        <v>773.20500000000004</v>
      </c>
      <c r="S109" s="32">
        <v>858.23299999999995</v>
      </c>
      <c r="T109" s="32">
        <v>1174.902</v>
      </c>
      <c r="U109" s="32">
        <v>1261.8340000000001</v>
      </c>
      <c r="V109" s="32">
        <v>427.48399999999998</v>
      </c>
      <c r="W109" s="32">
        <v>731.08900000000006</v>
      </c>
      <c r="X109" s="32">
        <v>1215.7560000000001</v>
      </c>
      <c r="Y109" s="29"/>
      <c r="Z109" s="24" t="s">
        <v>1</v>
      </c>
      <c r="AA109" s="24">
        <f t="shared" si="211"/>
        <v>3.4772261856733655E-2</v>
      </c>
      <c r="AB109" s="11"/>
      <c r="AC109" s="32">
        <v>4732.21</v>
      </c>
      <c r="AD109" s="32">
        <v>5926.3860000000004</v>
      </c>
      <c r="AE109" s="32">
        <v>1147.8009999999999</v>
      </c>
      <c r="AF109" s="32">
        <v>2162.9119999999998</v>
      </c>
      <c r="AG109" s="32">
        <v>2588.8110000000001</v>
      </c>
      <c r="AH109" s="32">
        <v>2908.8539999999998</v>
      </c>
      <c r="AI109" s="32">
        <v>245.11199999999999</v>
      </c>
      <c r="AJ109" s="32">
        <v>682.44799999999998</v>
      </c>
      <c r="AK109" s="32">
        <v>846.58399999999995</v>
      </c>
      <c r="AL109" s="29"/>
      <c r="AM109" s="24" t="s">
        <v>1</v>
      </c>
      <c r="AN109" s="24">
        <f t="shared" si="213"/>
        <v>-0.67298346615492599</v>
      </c>
    </row>
    <row r="110" spans="1:40" s="6" customFormat="1" x14ac:dyDescent="0.25">
      <c r="A110" s="52" t="s">
        <v>92</v>
      </c>
      <c r="B110" s="31" t="s">
        <v>55</v>
      </c>
      <c r="C110" s="32">
        <v>7893.3339999999998</v>
      </c>
      <c r="D110" s="32">
        <v>13207.038</v>
      </c>
      <c r="E110" s="32">
        <v>4664.1930000000002</v>
      </c>
      <c r="F110" s="32">
        <v>9700.9680000000008</v>
      </c>
      <c r="G110" s="32">
        <v>14233.888000000001</v>
      </c>
      <c r="H110" s="32">
        <v>28923.482</v>
      </c>
      <c r="I110" s="32">
        <v>5253.9580000000005</v>
      </c>
      <c r="J110" s="32">
        <v>10737.072</v>
      </c>
      <c r="K110" s="32">
        <v>16256.053</v>
      </c>
      <c r="L110" s="29"/>
      <c r="M110" s="24" t="s">
        <v>1</v>
      </c>
      <c r="N110" s="24">
        <f t="shared" si="209"/>
        <v>0.14206694614992044</v>
      </c>
      <c r="O110" s="7"/>
      <c r="P110" s="32">
        <v>3858.7170000000001</v>
      </c>
      <c r="Q110" s="32">
        <v>5761.2529999999997</v>
      </c>
      <c r="R110" s="32">
        <v>3098.607</v>
      </c>
      <c r="S110" s="32">
        <v>5772.11</v>
      </c>
      <c r="T110" s="32">
        <v>6309.4030000000002</v>
      </c>
      <c r="U110" s="32">
        <v>9390.4740000000002</v>
      </c>
      <c r="V110" s="32">
        <v>2932.9569999999999</v>
      </c>
      <c r="W110" s="32">
        <v>5260.1289999999999</v>
      </c>
      <c r="X110" s="32">
        <v>8506.94</v>
      </c>
      <c r="Y110" s="29"/>
      <c r="Z110" s="24" t="s">
        <v>1</v>
      </c>
      <c r="AA110" s="24">
        <f t="shared" si="211"/>
        <v>0.34829555189294448</v>
      </c>
      <c r="AB110" s="11"/>
      <c r="AC110" s="32">
        <v>4034.6170000000002</v>
      </c>
      <c r="AD110" s="32">
        <v>7445.7849999999999</v>
      </c>
      <c r="AE110" s="32">
        <v>1565.586</v>
      </c>
      <c r="AF110" s="32">
        <v>3928.8580000000002</v>
      </c>
      <c r="AG110" s="32">
        <v>7924.4849999999997</v>
      </c>
      <c r="AH110" s="32">
        <v>19533.008000000002</v>
      </c>
      <c r="AI110" s="32">
        <v>2321.0010000000002</v>
      </c>
      <c r="AJ110" s="32">
        <v>5476.9430000000002</v>
      </c>
      <c r="AK110" s="32">
        <v>7749.1130000000003</v>
      </c>
      <c r="AL110" s="29"/>
      <c r="AM110" s="24" t="s">
        <v>1</v>
      </c>
      <c r="AN110" s="24">
        <f t="shared" si="213"/>
        <v>-2.2130397117288925E-2</v>
      </c>
    </row>
    <row r="111" spans="1:40" s="6" customFormat="1" ht="22.5" x14ac:dyDescent="0.25">
      <c r="A111" s="47" t="s">
        <v>103</v>
      </c>
      <c r="B111" s="30" t="s">
        <v>55</v>
      </c>
      <c r="C111" s="28">
        <v>40585.980000000003</v>
      </c>
      <c r="D111" s="28">
        <v>44782.987000000001</v>
      </c>
      <c r="E111" s="28">
        <v>49408.777999999998</v>
      </c>
      <c r="F111" s="28">
        <v>49407.633000000002</v>
      </c>
      <c r="G111" s="28">
        <v>50494.472000000002</v>
      </c>
      <c r="H111" s="28">
        <v>56602.96</v>
      </c>
      <c r="I111" s="28">
        <v>49362.603000000003</v>
      </c>
      <c r="J111" s="28">
        <v>45840.710999999996</v>
      </c>
      <c r="K111" s="28">
        <v>46645.747999999992</v>
      </c>
      <c r="L111" s="29"/>
      <c r="M111" s="19">
        <f>K111/J111-1</f>
        <v>1.7561616790804147E-2</v>
      </c>
      <c r="N111" s="19">
        <f t="shared" si="209"/>
        <v>-7.6220699960978133E-2</v>
      </c>
      <c r="O111" s="7"/>
      <c r="P111" s="28">
        <v>18571.644</v>
      </c>
      <c r="Q111" s="28">
        <v>22588.776000000002</v>
      </c>
      <c r="R111" s="28">
        <v>25576.525000000001</v>
      </c>
      <c r="S111" s="28">
        <v>23884.699000000001</v>
      </c>
      <c r="T111" s="28">
        <v>21577.858</v>
      </c>
      <c r="U111" s="28">
        <v>21932.272000000001</v>
      </c>
      <c r="V111" s="28">
        <v>22066.304</v>
      </c>
      <c r="W111" s="28">
        <v>17639.323</v>
      </c>
      <c r="X111" s="28">
        <v>21329.345000000001</v>
      </c>
      <c r="Y111" s="29"/>
      <c r="Z111" s="19">
        <f>X111/W111-1</f>
        <v>0.20919294918518139</v>
      </c>
      <c r="AA111" s="19">
        <f t="shared" si="211"/>
        <v>-1.1517037511322936E-2</v>
      </c>
      <c r="AB111" s="11"/>
      <c r="AC111" s="28">
        <v>22014.335999999999</v>
      </c>
      <c r="AD111" s="28">
        <v>22194.210999999999</v>
      </c>
      <c r="AE111" s="28">
        <v>23832.253000000001</v>
      </c>
      <c r="AF111" s="28">
        <v>25522.934000000001</v>
      </c>
      <c r="AG111" s="28">
        <v>28916.614000000001</v>
      </c>
      <c r="AH111" s="28">
        <v>34670.688000000002</v>
      </c>
      <c r="AI111" s="28">
        <v>27296.298999999999</v>
      </c>
      <c r="AJ111" s="28">
        <v>28201.387999999999</v>
      </c>
      <c r="AK111" s="28">
        <v>25316.402999999995</v>
      </c>
      <c r="AL111" s="29"/>
      <c r="AM111" s="19">
        <f>AK111/AJ111-1</f>
        <v>-0.10229939746228112</v>
      </c>
      <c r="AN111" s="19">
        <f t="shared" si="213"/>
        <v>-0.1245032008242738</v>
      </c>
    </row>
    <row r="112" spans="1:40" s="6" customFormat="1" x14ac:dyDescent="0.25">
      <c r="A112" s="52" t="s">
        <v>90</v>
      </c>
      <c r="B112" s="31" t="s">
        <v>55</v>
      </c>
      <c r="C112" s="32">
        <v>36751.866999999998</v>
      </c>
      <c r="D112" s="32">
        <v>36781.571000000004</v>
      </c>
      <c r="E112" s="32">
        <v>42318.55</v>
      </c>
      <c r="F112" s="32">
        <v>42186.294000000002</v>
      </c>
      <c r="G112" s="32">
        <v>44206.053999999996</v>
      </c>
      <c r="H112" s="32">
        <v>40833.279000000002</v>
      </c>
      <c r="I112" s="32">
        <v>42751.438999999998</v>
      </c>
      <c r="J112" s="32">
        <v>39062.558999999994</v>
      </c>
      <c r="K112" s="32">
        <v>39973.371000000006</v>
      </c>
      <c r="L112" s="29"/>
      <c r="M112" s="24">
        <f>K112/J112-1</f>
        <v>2.3316751982378037E-2</v>
      </c>
      <c r="N112" s="24">
        <f t="shared" si="209"/>
        <v>-9.5748944250938828E-2</v>
      </c>
      <c r="O112" s="7"/>
      <c r="P112" s="32">
        <v>18354.852999999999</v>
      </c>
      <c r="Q112" s="32">
        <v>19820.901999999998</v>
      </c>
      <c r="R112" s="32">
        <v>21596.489000000001</v>
      </c>
      <c r="S112" s="32">
        <v>21024.93</v>
      </c>
      <c r="T112" s="32">
        <v>20543.638999999999</v>
      </c>
      <c r="U112" s="32">
        <v>18817.786</v>
      </c>
      <c r="V112" s="32">
        <v>18591.379000000001</v>
      </c>
      <c r="W112" s="32">
        <v>14872.824000000001</v>
      </c>
      <c r="X112" s="32">
        <v>17439.902999999998</v>
      </c>
      <c r="Y112" s="29"/>
      <c r="Z112" s="24">
        <f>X112/W112-1</f>
        <v>0.17260198870100241</v>
      </c>
      <c r="AA112" s="24">
        <f t="shared" si="211"/>
        <v>-0.15108014699829964</v>
      </c>
      <c r="AB112" s="11"/>
      <c r="AC112" s="32">
        <v>18397.013999999999</v>
      </c>
      <c r="AD112" s="32">
        <v>16960.669000000002</v>
      </c>
      <c r="AE112" s="32">
        <v>20722.061000000002</v>
      </c>
      <c r="AF112" s="32">
        <v>21161.364000000001</v>
      </c>
      <c r="AG112" s="32">
        <v>23662.415000000001</v>
      </c>
      <c r="AH112" s="32">
        <v>22015.492999999999</v>
      </c>
      <c r="AI112" s="32">
        <v>24160.06</v>
      </c>
      <c r="AJ112" s="32">
        <v>24189.734999999997</v>
      </c>
      <c r="AK112" s="32">
        <v>22533.468000000008</v>
      </c>
      <c r="AL112" s="29"/>
      <c r="AM112" s="24">
        <f>AK112/AJ112-1</f>
        <v>-6.8469828214322681E-2</v>
      </c>
      <c r="AN112" s="24">
        <f t="shared" si="213"/>
        <v>-4.7710557016263699E-2</v>
      </c>
    </row>
    <row r="113" spans="1:40" s="6" customFormat="1" x14ac:dyDescent="0.25">
      <c r="A113" s="52" t="s">
        <v>89</v>
      </c>
      <c r="B113" s="31" t="s">
        <v>55</v>
      </c>
      <c r="C113" s="32">
        <v>-886.05600000000004</v>
      </c>
      <c r="D113" s="32">
        <v>458.553</v>
      </c>
      <c r="E113" s="32">
        <v>504.01100000000002</v>
      </c>
      <c r="F113" s="32">
        <v>1067.944</v>
      </c>
      <c r="G113" s="32">
        <v>903.45699999999999</v>
      </c>
      <c r="H113" s="32">
        <v>799.07500000000005</v>
      </c>
      <c r="I113" s="32">
        <v>641.36099999999999</v>
      </c>
      <c r="J113" s="32">
        <v>596.02</v>
      </c>
      <c r="K113" s="32">
        <v>505.81899999999996</v>
      </c>
      <c r="L113" s="29"/>
      <c r="M113" s="24">
        <f>K113/J113-1</f>
        <v>-0.1513388812455958</v>
      </c>
      <c r="N113" s="24">
        <f t="shared" si="209"/>
        <v>-0.44012941401749062</v>
      </c>
      <c r="O113" s="7"/>
      <c r="P113" s="32">
        <v>-1196.6690000000001</v>
      </c>
      <c r="Q113" s="32">
        <v>-146.13999999999999</v>
      </c>
      <c r="R113" s="32">
        <v>108.224</v>
      </c>
      <c r="S113" s="32">
        <v>85.46</v>
      </c>
      <c r="T113" s="32">
        <v>70.070999999999998</v>
      </c>
      <c r="U113" s="32">
        <v>72.445999999999998</v>
      </c>
      <c r="V113" s="32">
        <v>114.48399999999999</v>
      </c>
      <c r="W113" s="32">
        <v>135.72199999999998</v>
      </c>
      <c r="X113" s="32">
        <v>157.96299999999999</v>
      </c>
      <c r="Y113" s="29"/>
      <c r="Z113" s="24">
        <f>X113/W113-1</f>
        <v>0.16387173781700848</v>
      </c>
      <c r="AA113" s="24">
        <f t="shared" si="211"/>
        <v>1.2543277532788171</v>
      </c>
      <c r="AB113" s="11"/>
      <c r="AC113" s="32">
        <v>310.613</v>
      </c>
      <c r="AD113" s="32">
        <v>604.69299999999998</v>
      </c>
      <c r="AE113" s="32">
        <v>395.78699999999998</v>
      </c>
      <c r="AF113" s="32">
        <v>982.48400000000004</v>
      </c>
      <c r="AG113" s="32">
        <v>833.38599999999997</v>
      </c>
      <c r="AH113" s="32">
        <v>726.62900000000002</v>
      </c>
      <c r="AI113" s="32">
        <v>526.87699999999995</v>
      </c>
      <c r="AJ113" s="32">
        <v>460.29799999999994</v>
      </c>
      <c r="AK113" s="32">
        <v>347.85599999999994</v>
      </c>
      <c r="AL113" s="29"/>
      <c r="AM113" s="24">
        <f>AK113/AJ113-1</f>
        <v>-0.24428087890888084</v>
      </c>
      <c r="AN113" s="24">
        <f t="shared" si="213"/>
        <v>-0.58259917973184105</v>
      </c>
    </row>
    <row r="114" spans="1:40" s="6" customFormat="1" x14ac:dyDescent="0.25">
      <c r="A114" s="52" t="s">
        <v>91</v>
      </c>
      <c r="B114" s="31" t="s">
        <v>55</v>
      </c>
      <c r="C114" s="32">
        <v>2589.14</v>
      </c>
      <c r="D114" s="32">
        <v>2205.7649999999999</v>
      </c>
      <c r="E114" s="32">
        <v>1921.0060000000001</v>
      </c>
      <c r="F114" s="32">
        <v>1100.1389999999999</v>
      </c>
      <c r="G114" s="32">
        <v>742.56799999999998</v>
      </c>
      <c r="H114" s="32">
        <v>406.97500000000002</v>
      </c>
      <c r="I114" s="32">
        <v>672.596</v>
      </c>
      <c r="J114" s="32">
        <v>740.94100000000003</v>
      </c>
      <c r="K114" s="32">
        <v>648.803</v>
      </c>
      <c r="L114" s="29"/>
      <c r="M114" s="24">
        <f>K114/J114-1</f>
        <v>-0.12435268125262344</v>
      </c>
      <c r="N114" s="24">
        <f t="shared" si="209"/>
        <v>-0.12627126404585165</v>
      </c>
      <c r="O114" s="7"/>
      <c r="P114" s="32">
        <v>709.226</v>
      </c>
      <c r="Q114" s="32">
        <v>1011.5890000000001</v>
      </c>
      <c r="R114" s="32">
        <v>773.20500000000004</v>
      </c>
      <c r="S114" s="32">
        <v>85.028000000000006</v>
      </c>
      <c r="T114" s="32">
        <v>316.66899999999998</v>
      </c>
      <c r="U114" s="32">
        <v>86.932000000000002</v>
      </c>
      <c r="V114" s="32">
        <v>427.48399999999998</v>
      </c>
      <c r="W114" s="32">
        <v>303.60500000000008</v>
      </c>
      <c r="X114" s="32">
        <v>484.66700000000009</v>
      </c>
      <c r="Y114" s="29"/>
      <c r="Z114" s="24">
        <f>X114/W114-1</f>
        <v>0.59637357751025166</v>
      </c>
      <c r="AA114" s="24">
        <f t="shared" si="211"/>
        <v>0.53051609093406715</v>
      </c>
      <c r="AB114" s="11"/>
      <c r="AC114" s="32">
        <v>1879.914</v>
      </c>
      <c r="AD114" s="32">
        <v>1194.1759999999999</v>
      </c>
      <c r="AE114" s="32">
        <v>1147.8009999999999</v>
      </c>
      <c r="AF114" s="32">
        <v>1015.111</v>
      </c>
      <c r="AG114" s="32">
        <v>425.899</v>
      </c>
      <c r="AH114" s="32">
        <v>320.04300000000001</v>
      </c>
      <c r="AI114" s="32">
        <v>245.11199999999999</v>
      </c>
      <c r="AJ114" s="32">
        <v>437.33599999999996</v>
      </c>
      <c r="AK114" s="32">
        <v>164.13599999999994</v>
      </c>
      <c r="AL114" s="29"/>
      <c r="AM114" s="24">
        <f>AK114/AJ114-1</f>
        <v>-0.62469131285784851</v>
      </c>
      <c r="AN114" s="24">
        <f t="shared" si="213"/>
        <v>-0.61461285422130607</v>
      </c>
    </row>
    <row r="115" spans="1:40" s="6" customFormat="1" x14ac:dyDescent="0.25">
      <c r="A115" s="52" t="s">
        <v>92</v>
      </c>
      <c r="B115" s="31" t="s">
        <v>55</v>
      </c>
      <c r="C115" s="32">
        <v>2401.6579999999999</v>
      </c>
      <c r="D115" s="32">
        <v>5313.7039999999997</v>
      </c>
      <c r="E115" s="32">
        <v>4664.1930000000002</v>
      </c>
      <c r="F115" s="32">
        <v>5036.7749999999996</v>
      </c>
      <c r="G115" s="32">
        <v>4532.92</v>
      </c>
      <c r="H115" s="32">
        <v>14689.593999999999</v>
      </c>
      <c r="I115" s="32">
        <v>5253.9580000000005</v>
      </c>
      <c r="J115" s="32">
        <v>5483.1139999999996</v>
      </c>
      <c r="K115" s="32">
        <v>5518.9810000000007</v>
      </c>
      <c r="L115" s="29"/>
      <c r="M115" s="24">
        <f>K115/J115-1</f>
        <v>6.5413558791593829E-3</v>
      </c>
      <c r="N115" s="24">
        <f t="shared" si="209"/>
        <v>0.21753328979995246</v>
      </c>
      <c r="O115" s="7"/>
      <c r="P115" s="32">
        <v>1003.701</v>
      </c>
      <c r="Q115" s="32">
        <v>1902.5360000000001</v>
      </c>
      <c r="R115" s="32">
        <v>3098.607</v>
      </c>
      <c r="S115" s="32">
        <v>2673.5030000000002</v>
      </c>
      <c r="T115" s="32">
        <v>537.29300000000001</v>
      </c>
      <c r="U115" s="32">
        <v>3081.0709999999999</v>
      </c>
      <c r="V115" s="32">
        <v>2932.9569999999999</v>
      </c>
      <c r="W115" s="32">
        <v>2327.172</v>
      </c>
      <c r="X115" s="32">
        <v>3246.8110000000006</v>
      </c>
      <c r="Y115" s="29"/>
      <c r="Z115" s="24">
        <f>X115/W115-1</f>
        <v>0.39517448645824227</v>
      </c>
      <c r="AA115" s="24">
        <f t="shared" si="211"/>
        <v>5.0429058260576642</v>
      </c>
      <c r="AB115" s="11"/>
      <c r="AC115" s="32">
        <v>1397.9570000000001</v>
      </c>
      <c r="AD115" s="32">
        <v>3411.1680000000001</v>
      </c>
      <c r="AE115" s="32">
        <v>1565.586</v>
      </c>
      <c r="AF115" s="32">
        <v>2363.2719999999999</v>
      </c>
      <c r="AG115" s="32">
        <v>3995.627</v>
      </c>
      <c r="AH115" s="32">
        <v>11608.522999999999</v>
      </c>
      <c r="AI115" s="32">
        <v>2321.0010000000002</v>
      </c>
      <c r="AJ115" s="32">
        <v>3155.942</v>
      </c>
      <c r="AK115" s="32">
        <v>2272.17</v>
      </c>
      <c r="AL115" s="29"/>
      <c r="AM115" s="24">
        <f>AK115/AJ115-1</f>
        <v>-0.28003429720825035</v>
      </c>
      <c r="AN115" s="24">
        <f t="shared" si="213"/>
        <v>-0.43133580787195602</v>
      </c>
    </row>
    <row r="116" spans="1:40" x14ac:dyDescent="0.25">
      <c r="A116" s="47" t="s">
        <v>100</v>
      </c>
      <c r="B116" s="30" t="s">
        <v>55</v>
      </c>
      <c r="C116" s="28">
        <v>8403.5239999999994</v>
      </c>
      <c r="D116" s="28">
        <v>10869.795</v>
      </c>
      <c r="E116" s="28">
        <v>4085.6779999999999</v>
      </c>
      <c r="F116" s="28">
        <v>7126.2969999999996</v>
      </c>
      <c r="G116" s="28">
        <v>10913.547</v>
      </c>
      <c r="H116" s="28">
        <v>16474.418000000001</v>
      </c>
      <c r="I116" s="28">
        <v>3831.205332</v>
      </c>
      <c r="J116" s="28">
        <v>6432.4719999999998</v>
      </c>
      <c r="K116" s="28">
        <v>11581.369999999999</v>
      </c>
      <c r="L116" s="29"/>
      <c r="M116" s="19" t="s">
        <v>1</v>
      </c>
      <c r="N116" s="19">
        <f t="shared" si="209"/>
        <v>6.1192112885022576E-2</v>
      </c>
      <c r="O116" s="7"/>
      <c r="P116" s="28">
        <v>5477.06</v>
      </c>
      <c r="Q116" s="28">
        <v>6838.7439999999997</v>
      </c>
      <c r="R116" s="28">
        <v>2464.2570000000001</v>
      </c>
      <c r="S116" s="28">
        <v>3851.8380000000002</v>
      </c>
      <c r="T116" s="28">
        <v>6038.3239999999996</v>
      </c>
      <c r="U116" s="28">
        <v>8716.9529999999995</v>
      </c>
      <c r="V116" s="28">
        <v>2496.1010000000001</v>
      </c>
      <c r="W116" s="28">
        <v>2614.0349999999999</v>
      </c>
      <c r="X116" s="28">
        <v>6758.6350000000002</v>
      </c>
      <c r="Y116" s="29"/>
      <c r="Z116" s="19" t="s">
        <v>1</v>
      </c>
      <c r="AA116" s="19">
        <f t="shared" si="211"/>
        <v>0.1192898890486831</v>
      </c>
      <c r="AB116" s="11"/>
      <c r="AC116" s="28">
        <v>2926.4639999999999</v>
      </c>
      <c r="AD116" s="28">
        <v>4031.0509999999999</v>
      </c>
      <c r="AE116" s="28">
        <v>1621.421</v>
      </c>
      <c r="AF116" s="28">
        <v>3274.4589999999998</v>
      </c>
      <c r="AG116" s="28">
        <v>4875.223</v>
      </c>
      <c r="AH116" s="28">
        <v>7757.4650000000001</v>
      </c>
      <c r="AI116" s="28">
        <v>1335.1043319999999</v>
      </c>
      <c r="AJ116" s="28">
        <v>3818.4369999999999</v>
      </c>
      <c r="AK116" s="28">
        <v>4822.7349999999997</v>
      </c>
      <c r="AL116" s="29"/>
      <c r="AM116" s="19" t="s">
        <v>1</v>
      </c>
      <c r="AN116" s="19">
        <f t="shared" si="213"/>
        <v>-1.0766276742622871E-2</v>
      </c>
    </row>
    <row r="117" spans="1:40" s="6" customFormat="1" x14ac:dyDescent="0.25">
      <c r="A117" s="47" t="s">
        <v>101</v>
      </c>
      <c r="B117" s="30" t="s">
        <v>55</v>
      </c>
      <c r="C117" s="28">
        <v>5004.1949999999997</v>
      </c>
      <c r="D117" s="28">
        <v>2466.2710000000002</v>
      </c>
      <c r="E117" s="28">
        <v>4085.6779999999999</v>
      </c>
      <c r="F117" s="28">
        <v>3040.6190000000001</v>
      </c>
      <c r="G117" s="28">
        <v>3787.25</v>
      </c>
      <c r="H117" s="28">
        <v>5560.8710000000001</v>
      </c>
      <c r="I117" s="28">
        <v>3831.205332</v>
      </c>
      <c r="J117" s="28">
        <v>2601.2666679999998</v>
      </c>
      <c r="K117" s="28">
        <v>5148.8980000000001</v>
      </c>
      <c r="L117" s="29"/>
      <c r="M117" s="19">
        <f>K117/J117-1</f>
        <v>0.97938106974582606</v>
      </c>
      <c r="N117" s="19">
        <f t="shared" si="209"/>
        <v>0.35953475476929175</v>
      </c>
      <c r="O117" s="7"/>
      <c r="P117" s="28">
        <v>2224.634</v>
      </c>
      <c r="Q117" s="28">
        <v>1361.684</v>
      </c>
      <c r="R117" s="28">
        <v>2464.2570000000001</v>
      </c>
      <c r="S117" s="28">
        <v>1387.5809999999999</v>
      </c>
      <c r="T117" s="28">
        <v>2186.4859999999999</v>
      </c>
      <c r="U117" s="28">
        <v>2678.6289999999999</v>
      </c>
      <c r="V117" s="28">
        <v>2496.1010000000001</v>
      </c>
      <c r="W117" s="28">
        <v>117.93399999999986</v>
      </c>
      <c r="X117" s="28">
        <v>4144.6000000000004</v>
      </c>
      <c r="Y117" s="29"/>
      <c r="Z117" s="19">
        <f>X117/W117-1</f>
        <v>34.143385283294094</v>
      </c>
      <c r="AA117" s="19">
        <f t="shared" si="211"/>
        <v>0.89555295574725857</v>
      </c>
      <c r="AB117" s="11"/>
      <c r="AC117" s="28">
        <v>2779.5610000000001</v>
      </c>
      <c r="AD117" s="28">
        <v>1104.587</v>
      </c>
      <c r="AE117" s="28">
        <v>1621.421</v>
      </c>
      <c r="AF117" s="28">
        <v>1653.038</v>
      </c>
      <c r="AG117" s="28">
        <v>1600.7639999999999</v>
      </c>
      <c r="AH117" s="28">
        <v>2882.2420000000002</v>
      </c>
      <c r="AI117" s="28">
        <v>1335.1043319999999</v>
      </c>
      <c r="AJ117" s="28">
        <v>2483.332668</v>
      </c>
      <c r="AK117" s="28">
        <v>1004.2979999999997</v>
      </c>
      <c r="AL117" s="29"/>
      <c r="AM117" s="19">
        <f>AK117/AJ117-1</f>
        <v>-0.59558458963581773</v>
      </c>
      <c r="AN117" s="19">
        <f t="shared" si="213"/>
        <v>-0.37261332713629258</v>
      </c>
    </row>
    <row r="118" spans="1:40" ht="22.5" x14ac:dyDescent="0.25">
      <c r="A118" s="47" t="s">
        <v>122</v>
      </c>
      <c r="B118" s="17" t="s">
        <v>55</v>
      </c>
      <c r="C118" s="28">
        <v>237204.81700000001</v>
      </c>
      <c r="D118" s="28">
        <v>329831.35600000003</v>
      </c>
      <c r="E118" s="28">
        <v>93766.664000000004</v>
      </c>
      <c r="F118" s="28">
        <v>196394.61499999999</v>
      </c>
      <c r="G118" s="28">
        <v>299374.788</v>
      </c>
      <c r="H118" s="28">
        <v>414611.01</v>
      </c>
      <c r="I118" s="28">
        <v>101639.673</v>
      </c>
      <c r="J118" s="28">
        <v>178783.13699999999</v>
      </c>
      <c r="K118" s="28">
        <v>286014.57999999996</v>
      </c>
      <c r="L118" s="29"/>
      <c r="M118" s="19" t="s">
        <v>1</v>
      </c>
      <c r="N118" s="19">
        <f t="shared" si="209"/>
        <v>-4.4627031184737098E-2</v>
      </c>
      <c r="O118" s="7"/>
      <c r="P118" s="28">
        <v>116401.878</v>
      </c>
      <c r="Q118" s="28">
        <v>162544.28700000001</v>
      </c>
      <c r="R118" s="28">
        <v>46195.330999999998</v>
      </c>
      <c r="S118" s="28">
        <v>91356.774000000005</v>
      </c>
      <c r="T118" s="28">
        <v>133258.22399999999</v>
      </c>
      <c r="U118" s="28">
        <v>184491.20699999999</v>
      </c>
      <c r="V118" s="28">
        <v>42920.720999999998</v>
      </c>
      <c r="W118" s="28">
        <v>71392.745999999999</v>
      </c>
      <c r="X118" s="28">
        <v>115168.196</v>
      </c>
      <c r="Y118" s="29"/>
      <c r="Z118" s="19" t="s">
        <v>1</v>
      </c>
      <c r="AA118" s="19">
        <f t="shared" si="211"/>
        <v>-0.13575168163729989</v>
      </c>
      <c r="AB118" s="11"/>
      <c r="AC118" s="28">
        <v>120802.939</v>
      </c>
      <c r="AD118" s="28">
        <v>167287.06899999999</v>
      </c>
      <c r="AE118" s="28">
        <v>47571.332999999999</v>
      </c>
      <c r="AF118" s="28">
        <v>105037.841</v>
      </c>
      <c r="AG118" s="28">
        <v>166116.56400000001</v>
      </c>
      <c r="AH118" s="28">
        <v>230119.80300000001</v>
      </c>
      <c r="AI118" s="28">
        <v>58718.951999999997</v>
      </c>
      <c r="AJ118" s="28">
        <v>107390.391</v>
      </c>
      <c r="AK118" s="28">
        <v>170846.38399999999</v>
      </c>
      <c r="AL118" s="29"/>
      <c r="AM118" s="19" t="s">
        <v>1</v>
      </c>
      <c r="AN118" s="19">
        <f t="shared" si="213"/>
        <v>2.8472898103045097E-2</v>
      </c>
    </row>
    <row r="119" spans="1:40" x14ac:dyDescent="0.25">
      <c r="A119" s="54" t="s">
        <v>20</v>
      </c>
      <c r="B119" s="4" t="s">
        <v>55</v>
      </c>
      <c r="C119" s="8">
        <v>8947.0190000000002</v>
      </c>
      <c r="D119" s="8">
        <v>13740.541999999999</v>
      </c>
      <c r="E119" s="8">
        <v>3780.6260000000002</v>
      </c>
      <c r="F119" s="8">
        <v>8510.2630000000008</v>
      </c>
      <c r="G119" s="8">
        <v>13469.81</v>
      </c>
      <c r="H119" s="8">
        <v>20149.789000000001</v>
      </c>
      <c r="I119" s="8">
        <v>4520.2209999999995</v>
      </c>
      <c r="J119" s="8">
        <v>9227.7780000000002</v>
      </c>
      <c r="K119" s="8">
        <v>16157.24</v>
      </c>
      <c r="L119" s="29"/>
      <c r="M119" s="24" t="s">
        <v>1</v>
      </c>
      <c r="N119" s="24">
        <f t="shared" si="209"/>
        <v>0.19951506368686722</v>
      </c>
      <c r="O119" s="7"/>
      <c r="P119" s="8">
        <v>865.17899999999997</v>
      </c>
      <c r="Q119" s="8">
        <v>1299.606</v>
      </c>
      <c r="R119" s="8">
        <v>262.98099999999999</v>
      </c>
      <c r="S119" s="8">
        <v>577.42200000000003</v>
      </c>
      <c r="T119" s="8">
        <v>914.75300000000004</v>
      </c>
      <c r="U119" s="8">
        <v>1379.021</v>
      </c>
      <c r="V119" s="8">
        <v>252.91</v>
      </c>
      <c r="W119" s="8">
        <v>553.49699999999996</v>
      </c>
      <c r="X119" s="8">
        <v>1141.7919999999999</v>
      </c>
      <c r="Y119" s="29"/>
      <c r="Z119" s="24" t="s">
        <v>1</v>
      </c>
      <c r="AA119" s="24">
        <f t="shared" si="211"/>
        <v>0.24819705428678551</v>
      </c>
      <c r="AB119" s="11"/>
      <c r="AC119" s="8">
        <v>8081.84</v>
      </c>
      <c r="AD119" s="8">
        <v>12440.936</v>
      </c>
      <c r="AE119" s="8">
        <v>3517.645</v>
      </c>
      <c r="AF119" s="8">
        <v>7932.8410000000003</v>
      </c>
      <c r="AG119" s="8">
        <v>12555.057000000001</v>
      </c>
      <c r="AH119" s="8">
        <v>18770.768</v>
      </c>
      <c r="AI119" s="8">
        <v>4267.3109999999997</v>
      </c>
      <c r="AJ119" s="8">
        <v>8674.2810000000009</v>
      </c>
      <c r="AK119" s="8">
        <v>15015.448</v>
      </c>
      <c r="AL119" s="29"/>
      <c r="AM119" s="24" t="s">
        <v>1</v>
      </c>
      <c r="AN119" s="24">
        <f t="shared" si="213"/>
        <v>0.19596812662817853</v>
      </c>
    </row>
    <row r="120" spans="1:40" ht="22.5" x14ac:dyDescent="0.25">
      <c r="A120" s="52" t="s">
        <v>67</v>
      </c>
      <c r="B120" s="4" t="s">
        <v>55</v>
      </c>
      <c r="C120" s="8">
        <v>8739.7180000000008</v>
      </c>
      <c r="D120" s="8">
        <v>13462.965</v>
      </c>
      <c r="E120" s="8">
        <v>3685.7919999999999</v>
      </c>
      <c r="F120" s="8">
        <v>8233.3760000000002</v>
      </c>
      <c r="G120" s="8">
        <v>12816.504999999999</v>
      </c>
      <c r="H120" s="8">
        <v>19637.242999999999</v>
      </c>
      <c r="I120" s="8">
        <v>4415.3779999999997</v>
      </c>
      <c r="J120" s="8">
        <v>9054.9830000000002</v>
      </c>
      <c r="K120" s="8">
        <v>15896.279</v>
      </c>
      <c r="L120" s="29"/>
      <c r="M120" s="24" t="s">
        <v>1</v>
      </c>
      <c r="N120" s="24">
        <f t="shared" si="209"/>
        <v>0.24029749139878631</v>
      </c>
      <c r="O120" s="7"/>
      <c r="P120" s="8">
        <v>794.65899999999999</v>
      </c>
      <c r="Q120" s="8">
        <v>1195.636</v>
      </c>
      <c r="R120" s="8">
        <v>226.58099999999999</v>
      </c>
      <c r="S120" s="8">
        <v>474.529</v>
      </c>
      <c r="T120" s="8">
        <v>760.65</v>
      </c>
      <c r="U120" s="8">
        <v>1134.049</v>
      </c>
      <c r="V120" s="8">
        <v>209.54</v>
      </c>
      <c r="W120" s="8">
        <v>474.96699999999998</v>
      </c>
      <c r="X120" s="8">
        <v>1012.102</v>
      </c>
      <c r="Y120" s="29"/>
      <c r="Z120" s="24" t="s">
        <v>1</v>
      </c>
      <c r="AA120" s="24">
        <f t="shared" si="211"/>
        <v>0.33057516597646752</v>
      </c>
      <c r="AB120" s="11"/>
      <c r="AC120" s="8">
        <v>7945.0590000000002</v>
      </c>
      <c r="AD120" s="8">
        <v>12267.329</v>
      </c>
      <c r="AE120" s="8">
        <v>3459.2109999999998</v>
      </c>
      <c r="AF120" s="8">
        <v>7758.8469999999998</v>
      </c>
      <c r="AG120" s="8">
        <v>12055.855</v>
      </c>
      <c r="AH120" s="8">
        <v>18503.194</v>
      </c>
      <c r="AI120" s="8">
        <v>4205.8379999999997</v>
      </c>
      <c r="AJ120" s="8">
        <v>8580.0159999999996</v>
      </c>
      <c r="AK120" s="8">
        <v>14884.177</v>
      </c>
      <c r="AL120" s="29"/>
      <c r="AM120" s="24" t="s">
        <v>1</v>
      </c>
      <c r="AN120" s="24">
        <f t="shared" si="213"/>
        <v>0.23460152763947484</v>
      </c>
    </row>
    <row r="121" spans="1:40" x14ac:dyDescent="0.25">
      <c r="A121" s="54" t="s">
        <v>17</v>
      </c>
      <c r="B121" s="4" t="s">
        <v>55</v>
      </c>
      <c r="C121" s="8">
        <v>12420.074000000001</v>
      </c>
      <c r="D121" s="8">
        <v>17584.842000000001</v>
      </c>
      <c r="E121" s="8">
        <v>4328.0950000000003</v>
      </c>
      <c r="F121" s="8">
        <v>10384.419</v>
      </c>
      <c r="G121" s="8">
        <v>16089.894</v>
      </c>
      <c r="H121" s="8">
        <v>22818.142</v>
      </c>
      <c r="I121" s="8">
        <v>4199.8819999999996</v>
      </c>
      <c r="J121" s="8">
        <v>10123.919000000002</v>
      </c>
      <c r="K121" s="8">
        <v>18311.702999999998</v>
      </c>
      <c r="L121" s="29"/>
      <c r="M121" s="24" t="s">
        <v>1</v>
      </c>
      <c r="N121" s="24">
        <f t="shared" si="209"/>
        <v>0.13808723662194411</v>
      </c>
      <c r="O121" s="7"/>
      <c r="P121" s="8">
        <v>1102.079</v>
      </c>
      <c r="Q121" s="8">
        <v>1363.146</v>
      </c>
      <c r="R121" s="8">
        <v>271.10399999999998</v>
      </c>
      <c r="S121" s="8">
        <v>628.49300000000005</v>
      </c>
      <c r="T121" s="8">
        <v>1056.9670000000001</v>
      </c>
      <c r="U121" s="8">
        <v>1527.704</v>
      </c>
      <c r="V121" s="8">
        <v>354.12099999999998</v>
      </c>
      <c r="W121" s="8">
        <v>706.04899999999998</v>
      </c>
      <c r="X121" s="8">
        <v>1286.0319999999999</v>
      </c>
      <c r="Y121" s="29"/>
      <c r="Z121" s="24" t="s">
        <v>1</v>
      </c>
      <c r="AA121" s="24">
        <f t="shared" si="211"/>
        <v>0.21671915963317656</v>
      </c>
      <c r="AB121" s="11"/>
      <c r="AC121" s="8">
        <v>11317.995000000001</v>
      </c>
      <c r="AD121" s="8">
        <v>16221.696</v>
      </c>
      <c r="AE121" s="8">
        <v>4056.991</v>
      </c>
      <c r="AF121" s="8">
        <v>9755.9259999999995</v>
      </c>
      <c r="AG121" s="8">
        <v>15032.927</v>
      </c>
      <c r="AH121" s="8">
        <v>21290.437999999998</v>
      </c>
      <c r="AI121" s="8">
        <v>3845.761</v>
      </c>
      <c r="AJ121" s="8">
        <v>9417.8700000000008</v>
      </c>
      <c r="AK121" s="8">
        <v>17025.670999999998</v>
      </c>
      <c r="AL121" s="29"/>
      <c r="AM121" s="24" t="s">
        <v>1</v>
      </c>
      <c r="AN121" s="24">
        <f t="shared" si="213"/>
        <v>0.13255861616303988</v>
      </c>
    </row>
    <row r="122" spans="1:40" ht="22.5" x14ac:dyDescent="0.25">
      <c r="A122" s="52" t="s">
        <v>67</v>
      </c>
      <c r="B122" s="4" t="s">
        <v>55</v>
      </c>
      <c r="C122" s="8">
        <v>12203.825000000001</v>
      </c>
      <c r="D122" s="8">
        <v>17281.056</v>
      </c>
      <c r="E122" s="8">
        <v>3872.4760000000001</v>
      </c>
      <c r="F122" s="8">
        <v>9231.0630000000001</v>
      </c>
      <c r="G122" s="8">
        <v>15346.531999999999</v>
      </c>
      <c r="H122" s="8">
        <v>22010.159</v>
      </c>
      <c r="I122" s="8">
        <v>4007.3359999999998</v>
      </c>
      <c r="J122" s="8">
        <v>9823.360999999999</v>
      </c>
      <c r="K122" s="8">
        <v>17756.807000000001</v>
      </c>
      <c r="L122" s="29"/>
      <c r="M122" s="24" t="s">
        <v>1</v>
      </c>
      <c r="N122" s="24">
        <f t="shared" si="209"/>
        <v>0.15705665618786058</v>
      </c>
      <c r="O122" s="7"/>
      <c r="P122" s="8">
        <v>1088.5540000000001</v>
      </c>
      <c r="Q122" s="8">
        <v>1347.1210000000001</v>
      </c>
      <c r="R122" s="8">
        <v>246.70400000000001</v>
      </c>
      <c r="S122" s="8">
        <v>570.673</v>
      </c>
      <c r="T122" s="8">
        <v>974.49699999999996</v>
      </c>
      <c r="U122" s="8">
        <v>1402.874</v>
      </c>
      <c r="V122" s="8">
        <v>326.51100000000002</v>
      </c>
      <c r="W122" s="8">
        <v>607.73900000000003</v>
      </c>
      <c r="X122" s="8">
        <v>1096.6849999999999</v>
      </c>
      <c r="Y122" s="29"/>
      <c r="Z122" s="24" t="s">
        <v>1</v>
      </c>
      <c r="AA122" s="24">
        <f t="shared" si="211"/>
        <v>0.12538571180824576</v>
      </c>
      <c r="AB122" s="11"/>
      <c r="AC122" s="8">
        <v>11115.271000000001</v>
      </c>
      <c r="AD122" s="8">
        <v>15933.934999999999</v>
      </c>
      <c r="AE122" s="8">
        <v>3625.7719999999999</v>
      </c>
      <c r="AF122" s="8">
        <v>8660.39</v>
      </c>
      <c r="AG122" s="8">
        <v>14372.035</v>
      </c>
      <c r="AH122" s="8">
        <v>20607.285</v>
      </c>
      <c r="AI122" s="8">
        <v>3680.8249999999998</v>
      </c>
      <c r="AJ122" s="8">
        <v>9215.6219999999994</v>
      </c>
      <c r="AK122" s="8">
        <v>16660.121999999999</v>
      </c>
      <c r="AL122" s="29"/>
      <c r="AM122" s="24" t="s">
        <v>1</v>
      </c>
      <c r="AN122" s="24">
        <f t="shared" si="213"/>
        <v>0.15920410714279498</v>
      </c>
    </row>
    <row r="123" spans="1:40" x14ac:dyDescent="0.25">
      <c r="A123" s="54" t="s">
        <v>18</v>
      </c>
      <c r="B123" s="4" t="s">
        <v>55</v>
      </c>
      <c r="C123" s="8">
        <v>215837.72399999999</v>
      </c>
      <c r="D123" s="8">
        <v>298505.97200000001</v>
      </c>
      <c r="E123" s="8">
        <v>85657.942999999999</v>
      </c>
      <c r="F123" s="8">
        <v>177499.93299999999</v>
      </c>
      <c r="G123" s="8">
        <v>269815.08399999997</v>
      </c>
      <c r="H123" s="8">
        <v>371643.07900000003</v>
      </c>
      <c r="I123" s="8">
        <v>92919.57</v>
      </c>
      <c r="J123" s="8">
        <v>159431.44</v>
      </c>
      <c r="K123" s="8">
        <v>251545.63700000002</v>
      </c>
      <c r="L123" s="29"/>
      <c r="M123" s="24" t="s">
        <v>1</v>
      </c>
      <c r="N123" s="24">
        <f t="shared" si="209"/>
        <v>-6.7710992021483674E-2</v>
      </c>
      <c r="O123" s="7"/>
      <c r="P123" s="8">
        <v>114434.62</v>
      </c>
      <c r="Q123" s="8">
        <v>159881.535</v>
      </c>
      <c r="R123" s="8">
        <v>45661.245999999999</v>
      </c>
      <c r="S123" s="8">
        <v>90150.858999999997</v>
      </c>
      <c r="T123" s="8">
        <v>131286.50399999999</v>
      </c>
      <c r="U123" s="8">
        <v>181584.48199999999</v>
      </c>
      <c r="V123" s="8">
        <v>42313.69</v>
      </c>
      <c r="W123" s="8">
        <v>70133.2</v>
      </c>
      <c r="X123" s="8">
        <v>112740.372</v>
      </c>
      <c r="Y123" s="29"/>
      <c r="Z123" s="24" t="s">
        <v>1</v>
      </c>
      <c r="AA123" s="24">
        <f t="shared" si="211"/>
        <v>-0.14126457354672184</v>
      </c>
      <c r="AB123" s="11"/>
      <c r="AC123" s="8">
        <v>101403.10400000001</v>
      </c>
      <c r="AD123" s="8">
        <v>138624.43700000001</v>
      </c>
      <c r="AE123" s="8">
        <v>39996.697</v>
      </c>
      <c r="AF123" s="8">
        <v>87349.073999999993</v>
      </c>
      <c r="AG123" s="8">
        <v>138528.57999999999</v>
      </c>
      <c r="AH123" s="8">
        <v>190058.59700000001</v>
      </c>
      <c r="AI123" s="8">
        <v>50605.88</v>
      </c>
      <c r="AJ123" s="8">
        <v>89298.240000000005</v>
      </c>
      <c r="AK123" s="8">
        <v>138805.26500000001</v>
      </c>
      <c r="AL123" s="29"/>
      <c r="AM123" s="24" t="s">
        <v>1</v>
      </c>
      <c r="AN123" s="24">
        <f t="shared" si="213"/>
        <v>1.9973134785618019E-3</v>
      </c>
    </row>
    <row r="124" spans="1:40" x14ac:dyDescent="0.25">
      <c r="A124" s="52" t="s">
        <v>81</v>
      </c>
      <c r="B124" s="4" t="s">
        <v>55</v>
      </c>
      <c r="C124" s="8">
        <v>104608.25900000001</v>
      </c>
      <c r="D124" s="8">
        <v>142988.149</v>
      </c>
      <c r="E124" s="8">
        <v>43490.945</v>
      </c>
      <c r="F124" s="8">
        <v>88697.65</v>
      </c>
      <c r="G124" s="8">
        <v>129391.637</v>
      </c>
      <c r="H124" s="8">
        <v>175977.78</v>
      </c>
      <c r="I124" s="8">
        <v>39964.417000000001</v>
      </c>
      <c r="J124" s="8">
        <v>73049.471000000005</v>
      </c>
      <c r="K124" s="8">
        <v>112484.003</v>
      </c>
      <c r="L124" s="29"/>
      <c r="M124" s="24" t="s">
        <v>1</v>
      </c>
      <c r="N124" s="24">
        <f t="shared" si="209"/>
        <v>-0.13067022252759664</v>
      </c>
      <c r="O124" s="7"/>
      <c r="P124" s="8">
        <v>45149.497000000003</v>
      </c>
      <c r="Q124" s="8">
        <v>63812.684000000001</v>
      </c>
      <c r="R124" s="8">
        <v>19597.131000000001</v>
      </c>
      <c r="S124" s="8">
        <v>38683.940999999999</v>
      </c>
      <c r="T124" s="8">
        <v>50968.800000000003</v>
      </c>
      <c r="U124" s="8">
        <v>68320.922000000006</v>
      </c>
      <c r="V124" s="8">
        <v>11255.791999999999</v>
      </c>
      <c r="W124" s="8">
        <v>20101.63</v>
      </c>
      <c r="X124" s="8">
        <v>31092.291000000001</v>
      </c>
      <c r="Y124" s="29"/>
      <c r="Z124" s="24" t="s">
        <v>1</v>
      </c>
      <c r="AA124" s="24">
        <f t="shared" si="211"/>
        <v>-0.38997404294391869</v>
      </c>
      <c r="AB124" s="11"/>
      <c r="AC124" s="8">
        <v>59458.762000000002</v>
      </c>
      <c r="AD124" s="8">
        <v>79175.464999999997</v>
      </c>
      <c r="AE124" s="8">
        <v>23893.813999999998</v>
      </c>
      <c r="AF124" s="8">
        <v>50013.709000000003</v>
      </c>
      <c r="AG124" s="8">
        <v>78422.837</v>
      </c>
      <c r="AH124" s="8">
        <v>107656.85799999999</v>
      </c>
      <c r="AI124" s="8">
        <v>28708.625</v>
      </c>
      <c r="AJ124" s="8">
        <v>52947.841</v>
      </c>
      <c r="AK124" s="8">
        <v>81391.712</v>
      </c>
      <c r="AL124" s="29"/>
      <c r="AM124" s="24" t="s">
        <v>1</v>
      </c>
      <c r="AN124" s="24">
        <f t="shared" si="213"/>
        <v>3.7857276191117561E-2</v>
      </c>
    </row>
    <row r="125" spans="1:40" s="6" customFormat="1" x14ac:dyDescent="0.25">
      <c r="A125" s="52" t="s">
        <v>82</v>
      </c>
      <c r="B125" s="4" t="s">
        <v>55</v>
      </c>
      <c r="C125" s="8">
        <v>111229.465</v>
      </c>
      <c r="D125" s="8">
        <v>155517.823</v>
      </c>
      <c r="E125" s="8">
        <v>42166.998</v>
      </c>
      <c r="F125" s="8">
        <v>88802.282999999996</v>
      </c>
      <c r="G125" s="8">
        <v>140423.44699999999</v>
      </c>
      <c r="H125" s="8">
        <v>195665.299</v>
      </c>
      <c r="I125" s="8">
        <v>52955.153000000006</v>
      </c>
      <c r="J125" s="8">
        <v>86381.968999999997</v>
      </c>
      <c r="K125" s="8">
        <v>139061.63400000002</v>
      </c>
      <c r="L125" s="29"/>
      <c r="M125" s="24" t="s">
        <v>1</v>
      </c>
      <c r="N125" s="24">
        <f t="shared" si="209"/>
        <v>-9.6979032283687205E-3</v>
      </c>
      <c r="O125" s="7"/>
      <c r="P125" s="8">
        <v>69285.123000000007</v>
      </c>
      <c r="Q125" s="8">
        <v>96068.850999999995</v>
      </c>
      <c r="R125" s="8">
        <v>26064.115000000002</v>
      </c>
      <c r="S125" s="8">
        <v>51466.917999999998</v>
      </c>
      <c r="T125" s="8">
        <v>80317.703999999998</v>
      </c>
      <c r="U125" s="8">
        <v>113263.56</v>
      </c>
      <c r="V125" s="8">
        <v>31057.898000000001</v>
      </c>
      <c r="W125" s="8">
        <v>50031.57</v>
      </c>
      <c r="X125" s="8">
        <v>81648.081000000006</v>
      </c>
      <c r="Y125" s="29"/>
      <c r="Z125" s="24" t="s">
        <v>1</v>
      </c>
      <c r="AA125" s="24">
        <f t="shared" si="211"/>
        <v>1.6563932156228089E-2</v>
      </c>
      <c r="AB125" s="11"/>
      <c r="AC125" s="8">
        <v>41944.341999999997</v>
      </c>
      <c r="AD125" s="8">
        <v>59448.972000000002</v>
      </c>
      <c r="AE125" s="8">
        <v>16102.883</v>
      </c>
      <c r="AF125" s="8">
        <v>37335.364999999998</v>
      </c>
      <c r="AG125" s="8">
        <v>60105.743000000002</v>
      </c>
      <c r="AH125" s="8">
        <v>82401.739000000001</v>
      </c>
      <c r="AI125" s="8">
        <v>21897.255000000001</v>
      </c>
      <c r="AJ125" s="8">
        <v>36350.398999999998</v>
      </c>
      <c r="AK125" s="8">
        <v>57413.553</v>
      </c>
      <c r="AL125" s="29"/>
      <c r="AM125" s="24" t="s">
        <v>1</v>
      </c>
      <c r="AN125" s="24">
        <f t="shared" si="213"/>
        <v>-4.4790894607192544E-2</v>
      </c>
    </row>
    <row r="126" spans="1:40" x14ac:dyDescent="0.25">
      <c r="A126" s="54" t="s">
        <v>83</v>
      </c>
      <c r="B126" s="4" t="s">
        <v>55</v>
      </c>
      <c r="C126" s="8">
        <v>68108.479999999996</v>
      </c>
      <c r="D126" s="8">
        <v>97759.854999999996</v>
      </c>
      <c r="E126" s="8">
        <v>31868.338</v>
      </c>
      <c r="F126" s="8">
        <v>65769.608999999997</v>
      </c>
      <c r="G126" s="8">
        <v>100476.52099999999</v>
      </c>
      <c r="H126" s="8">
        <v>143009.872</v>
      </c>
      <c r="I126" s="8">
        <v>37056.649000000005</v>
      </c>
      <c r="J126" s="8">
        <v>67320.681000000011</v>
      </c>
      <c r="K126" s="8">
        <v>106060.24900000001</v>
      </c>
      <c r="L126" s="29"/>
      <c r="M126" s="24" t="s">
        <v>1</v>
      </c>
      <c r="N126" s="24">
        <f t="shared" si="209"/>
        <v>5.5572465531524617E-2</v>
      </c>
      <c r="O126" s="7"/>
      <c r="P126" s="8">
        <v>49735.487999999998</v>
      </c>
      <c r="Q126" s="8">
        <v>71365.142000000007</v>
      </c>
      <c r="R126" s="8">
        <v>22554.993999999999</v>
      </c>
      <c r="S126" s="8">
        <v>45685.667999999998</v>
      </c>
      <c r="T126" s="8">
        <v>64782.688999999998</v>
      </c>
      <c r="U126" s="8">
        <v>91697.842000000004</v>
      </c>
      <c r="V126" s="8">
        <v>18189.705000000002</v>
      </c>
      <c r="W126" s="8">
        <v>32760.934000000001</v>
      </c>
      <c r="X126" s="8">
        <v>51819.629000000001</v>
      </c>
      <c r="Y126" s="29"/>
      <c r="Z126" s="24" t="s">
        <v>1</v>
      </c>
      <c r="AA126" s="24">
        <f t="shared" si="211"/>
        <v>-0.20010067813023313</v>
      </c>
      <c r="AB126" s="11"/>
      <c r="AC126" s="8">
        <v>18372.991999999998</v>
      </c>
      <c r="AD126" s="8">
        <v>26394.713</v>
      </c>
      <c r="AE126" s="8">
        <v>9313.3439999999991</v>
      </c>
      <c r="AF126" s="8">
        <v>20083.940999999999</v>
      </c>
      <c r="AG126" s="8">
        <v>35693.832000000002</v>
      </c>
      <c r="AH126" s="8">
        <v>51312.03</v>
      </c>
      <c r="AI126" s="8">
        <v>18866.944</v>
      </c>
      <c r="AJ126" s="8">
        <v>34559.747000000003</v>
      </c>
      <c r="AK126" s="8">
        <v>54240.62</v>
      </c>
      <c r="AL126" s="29"/>
      <c r="AM126" s="24" t="s">
        <v>1</v>
      </c>
      <c r="AN126" s="24">
        <f t="shared" si="213"/>
        <v>0.51960764537693804</v>
      </c>
    </row>
    <row r="127" spans="1:40" x14ac:dyDescent="0.25">
      <c r="A127" s="52" t="s">
        <v>84</v>
      </c>
      <c r="B127" s="4" t="s">
        <v>55</v>
      </c>
      <c r="C127" s="8">
        <v>57701.993000000002</v>
      </c>
      <c r="D127" s="8">
        <v>82555.231</v>
      </c>
      <c r="E127" s="8">
        <v>26915.406999999999</v>
      </c>
      <c r="F127" s="8">
        <v>54757.279999999999</v>
      </c>
      <c r="G127" s="8">
        <v>80576.903000000006</v>
      </c>
      <c r="H127" s="8">
        <v>112295.156</v>
      </c>
      <c r="I127" s="8">
        <v>27485.260000000002</v>
      </c>
      <c r="J127" s="8">
        <v>49909.067999999999</v>
      </c>
      <c r="K127" s="8">
        <v>77351.611000000004</v>
      </c>
      <c r="L127" s="29"/>
      <c r="M127" s="24" t="s">
        <v>1</v>
      </c>
      <c r="N127" s="24">
        <f t="shared" si="209"/>
        <v>-4.0027500188236309E-2</v>
      </c>
      <c r="O127" s="7"/>
      <c r="P127" s="8">
        <v>40019.887000000002</v>
      </c>
      <c r="Q127" s="8">
        <v>57077.951999999997</v>
      </c>
      <c r="R127" s="8">
        <v>17717.855</v>
      </c>
      <c r="S127" s="8">
        <v>34969.478000000003</v>
      </c>
      <c r="T127" s="8">
        <v>45737.180999999997</v>
      </c>
      <c r="U127" s="8">
        <v>62679.014999999999</v>
      </c>
      <c r="V127" s="8">
        <v>10346.495000000001</v>
      </c>
      <c r="W127" s="8">
        <v>18679.162</v>
      </c>
      <c r="X127" s="8">
        <v>29211.916000000001</v>
      </c>
      <c r="Y127" s="29"/>
      <c r="Z127" s="24" t="s">
        <v>1</v>
      </c>
      <c r="AA127" s="24">
        <f t="shared" si="211"/>
        <v>-0.36130921579972319</v>
      </c>
      <c r="AB127" s="11"/>
      <c r="AC127" s="8">
        <v>17682.106</v>
      </c>
      <c r="AD127" s="8">
        <v>25477.278999999999</v>
      </c>
      <c r="AE127" s="8">
        <v>9197.5519999999997</v>
      </c>
      <c r="AF127" s="8">
        <v>19787.802</v>
      </c>
      <c r="AG127" s="8">
        <v>34839.722000000002</v>
      </c>
      <c r="AH127" s="8">
        <v>49616.141000000003</v>
      </c>
      <c r="AI127" s="8">
        <v>17138.764999999999</v>
      </c>
      <c r="AJ127" s="8">
        <v>31229.905999999999</v>
      </c>
      <c r="AK127" s="8">
        <v>48139.695</v>
      </c>
      <c r="AL127" s="29"/>
      <c r="AM127" s="24" t="s">
        <v>1</v>
      </c>
      <c r="AN127" s="24">
        <f t="shared" si="213"/>
        <v>0.38174739166977267</v>
      </c>
    </row>
    <row r="128" spans="1:40" s="6" customFormat="1" x14ac:dyDescent="0.25">
      <c r="A128" s="52" t="s">
        <v>85</v>
      </c>
      <c r="B128" s="4" t="s">
        <v>55</v>
      </c>
      <c r="C128" s="8">
        <v>10406.486999999999</v>
      </c>
      <c r="D128" s="8">
        <v>15204.624</v>
      </c>
      <c r="E128" s="8">
        <v>4952.9309999999996</v>
      </c>
      <c r="F128" s="8">
        <v>11012.329</v>
      </c>
      <c r="G128" s="8">
        <v>19899.617999999999</v>
      </c>
      <c r="H128" s="8">
        <v>30714.716</v>
      </c>
      <c r="I128" s="8">
        <v>9571.3889999999992</v>
      </c>
      <c r="J128" s="8">
        <v>17411.613000000001</v>
      </c>
      <c r="K128" s="8">
        <v>28708.637999999999</v>
      </c>
      <c r="L128" s="29"/>
      <c r="M128" s="24" t="s">
        <v>1</v>
      </c>
      <c r="N128" s="24">
        <f t="shared" si="209"/>
        <v>0.44267281914657874</v>
      </c>
      <c r="O128" s="7"/>
      <c r="P128" s="8">
        <v>9715.6010000000006</v>
      </c>
      <c r="Q128" s="8">
        <v>14287.19</v>
      </c>
      <c r="R128" s="8">
        <v>4837.1390000000001</v>
      </c>
      <c r="S128" s="8">
        <v>10716.19</v>
      </c>
      <c r="T128" s="8">
        <v>19045.508000000002</v>
      </c>
      <c r="U128" s="8">
        <v>29018.827000000001</v>
      </c>
      <c r="V128" s="8">
        <v>7843.21</v>
      </c>
      <c r="W128" s="8">
        <v>14081.772000000001</v>
      </c>
      <c r="X128" s="8">
        <v>22607.713</v>
      </c>
      <c r="Y128" s="29"/>
      <c r="Z128" s="24" t="s">
        <v>1</v>
      </c>
      <c r="AA128" s="24">
        <f t="shared" si="211"/>
        <v>0.18703649175438097</v>
      </c>
      <c r="AB128" s="11"/>
      <c r="AC128" s="8">
        <v>690.88599999999997</v>
      </c>
      <c r="AD128" s="8">
        <v>917.43399999999997</v>
      </c>
      <c r="AE128" s="8">
        <v>115.792</v>
      </c>
      <c r="AF128" s="8">
        <v>296.13900000000001</v>
      </c>
      <c r="AG128" s="8">
        <v>854.11</v>
      </c>
      <c r="AH128" s="8">
        <v>1695.8889999999999</v>
      </c>
      <c r="AI128" s="8">
        <v>1728.1790000000001</v>
      </c>
      <c r="AJ128" s="8">
        <v>3329.8409999999999</v>
      </c>
      <c r="AK128" s="8">
        <v>6100.9250000000002</v>
      </c>
      <c r="AL128" s="29"/>
      <c r="AM128" s="24" t="s">
        <v>1</v>
      </c>
      <c r="AN128" s="24">
        <f t="shared" si="213"/>
        <v>6.143020219878002</v>
      </c>
    </row>
    <row r="129" spans="1:40" ht="22.5" x14ac:dyDescent="0.25">
      <c r="A129" s="56" t="s">
        <v>21</v>
      </c>
      <c r="B129" s="33" t="s">
        <v>15</v>
      </c>
      <c r="C129" s="34">
        <f t="shared" ref="C129:I129" si="214">(C123/C118)*100</f>
        <v>90.992133604099607</v>
      </c>
      <c r="D129" s="34">
        <f t="shared" si="214"/>
        <v>90.502605822594987</v>
      </c>
      <c r="E129" s="34">
        <f t="shared" si="214"/>
        <v>91.352234734510759</v>
      </c>
      <c r="F129" s="34">
        <f t="shared" si="214"/>
        <v>90.379226029186185</v>
      </c>
      <c r="G129" s="34">
        <f t="shared" si="214"/>
        <v>90.126187913993604</v>
      </c>
      <c r="H129" s="34">
        <f t="shared" si="214"/>
        <v>89.63656777951941</v>
      </c>
      <c r="I129" s="34">
        <f t="shared" si="214"/>
        <v>91.420571571496509</v>
      </c>
      <c r="J129" s="81">
        <f t="shared" ref="J129:K129" si="215">100*J123/J118</f>
        <v>89.175882398796929</v>
      </c>
      <c r="K129" s="81">
        <f t="shared" si="215"/>
        <v>87.948536399787756</v>
      </c>
      <c r="L129" s="29"/>
      <c r="M129" s="13">
        <f>K129-J129</f>
        <v>-1.2273459990091737</v>
      </c>
      <c r="N129" s="13">
        <f>K129-G129</f>
        <v>-2.1776515142058486</v>
      </c>
      <c r="O129" s="7"/>
      <c r="P129" s="34">
        <f>(P123/P118)*100</f>
        <v>98.309943074973418</v>
      </c>
      <c r="Q129" s="34">
        <f t="shared" ref="Q129:V129" si="216">(Q123/Q118)*100</f>
        <v>98.361829843948925</v>
      </c>
      <c r="R129" s="34">
        <f t="shared" si="216"/>
        <v>98.843855020759563</v>
      </c>
      <c r="S129" s="34">
        <f t="shared" si="216"/>
        <v>98.679993888575794</v>
      </c>
      <c r="T129" s="34">
        <f t="shared" si="216"/>
        <v>98.520376498489128</v>
      </c>
      <c r="U129" s="34">
        <f t="shared" si="216"/>
        <v>98.424464207662751</v>
      </c>
      <c r="V129" s="34">
        <f t="shared" si="216"/>
        <v>98.585692444448924</v>
      </c>
      <c r="W129" s="34">
        <v>98.235750730193232</v>
      </c>
      <c r="X129" s="34">
        <v>97.891931901060616</v>
      </c>
      <c r="Y129" s="29"/>
      <c r="Z129" s="13">
        <f>X129-W129</f>
        <v>-0.34381882913261563</v>
      </c>
      <c r="AA129" s="13">
        <f>X129-T129</f>
        <v>-0.628444597428512</v>
      </c>
      <c r="AB129" s="11"/>
      <c r="AC129" s="34">
        <f>(AC123/AC118)*100</f>
        <v>83.940924649192524</v>
      </c>
      <c r="AD129" s="34">
        <f t="shared" ref="AD129:AI129" si="217">(AD123/AD118)*100</f>
        <v>82.866199897375225</v>
      </c>
      <c r="AE129" s="34">
        <f t="shared" si="217"/>
        <v>84.077309752913592</v>
      </c>
      <c r="AF129" s="34">
        <f t="shared" si="217"/>
        <v>83.159624349095282</v>
      </c>
      <c r="AG129" s="34">
        <f t="shared" si="217"/>
        <v>83.392394270808524</v>
      </c>
      <c r="AH129" s="34">
        <f t="shared" si="217"/>
        <v>82.591152313823244</v>
      </c>
      <c r="AI129" s="34">
        <f t="shared" si="217"/>
        <v>86.183213896596783</v>
      </c>
      <c r="AJ129" s="34">
        <v>83.152914491204342</v>
      </c>
      <c r="AK129" s="34">
        <v>81.245655746509698</v>
      </c>
      <c r="AL129" s="29"/>
      <c r="AM129" s="13">
        <f>AK129-AJ129</f>
        <v>-1.9072587446946443</v>
      </c>
      <c r="AN129" s="13">
        <f>AK129-AG129</f>
        <v>-2.1467385242988257</v>
      </c>
    </row>
    <row r="130" spans="1:40" ht="22.5" x14ac:dyDescent="0.25">
      <c r="A130" s="47" t="s">
        <v>117</v>
      </c>
      <c r="B130" s="17" t="s">
        <v>55</v>
      </c>
      <c r="C130" s="28">
        <v>85901.682000000001</v>
      </c>
      <c r="D130" s="28">
        <v>92626.539000000004</v>
      </c>
      <c r="E130" s="28">
        <v>93766.664000000004</v>
      </c>
      <c r="F130" s="28">
        <v>102627.951</v>
      </c>
      <c r="G130" s="28">
        <v>102980.173</v>
      </c>
      <c r="H130" s="28">
        <v>115236.22199999999</v>
      </c>
      <c r="I130" s="28">
        <v>101639.673</v>
      </c>
      <c r="J130" s="28">
        <v>77143.464000000007</v>
      </c>
      <c r="K130" s="28">
        <v>107231.44299999998</v>
      </c>
      <c r="L130" s="29"/>
      <c r="M130" s="19">
        <f t="shared" ref="M130:M140" si="218">K130/J130-1</f>
        <v>0.39002628920059879</v>
      </c>
      <c r="N130" s="19">
        <f t="shared" ref="N130:N140" si="219">K130/G130-1</f>
        <v>4.128241268345878E-2</v>
      </c>
      <c r="O130" s="7"/>
      <c r="P130" s="28">
        <v>43401.131999999998</v>
      </c>
      <c r="Q130" s="28">
        <v>46142.409</v>
      </c>
      <c r="R130" s="28">
        <v>46195.330999999998</v>
      </c>
      <c r="S130" s="28">
        <v>45161.442999999999</v>
      </c>
      <c r="T130" s="28">
        <v>41901.449999999997</v>
      </c>
      <c r="U130" s="28">
        <v>51232.983</v>
      </c>
      <c r="V130" s="28">
        <v>42920.720999999998</v>
      </c>
      <c r="W130" s="28">
        <v>28472.024999999998</v>
      </c>
      <c r="X130" s="28">
        <v>43775.45</v>
      </c>
      <c r="Y130" s="29"/>
      <c r="Z130" s="19">
        <f t="shared" ref="Z130:Z140" si="220">X130/W130-1</f>
        <v>0.53748986944202248</v>
      </c>
      <c r="AA130" s="19">
        <f t="shared" ref="AA130:AA140" si="221">X130/T130-1</f>
        <v>4.4723989265287978E-2</v>
      </c>
      <c r="AB130" s="11"/>
      <c r="AC130" s="28">
        <v>42500.55</v>
      </c>
      <c r="AD130" s="28">
        <v>46484.13</v>
      </c>
      <c r="AE130" s="28">
        <v>47571.332999999999</v>
      </c>
      <c r="AF130" s="28">
        <v>57466.508000000002</v>
      </c>
      <c r="AG130" s="28">
        <v>61078.722999999998</v>
      </c>
      <c r="AH130" s="28">
        <v>64003.239000000001</v>
      </c>
      <c r="AI130" s="28">
        <v>58718.951999999997</v>
      </c>
      <c r="AJ130" s="28">
        <v>48671.439000000006</v>
      </c>
      <c r="AK130" s="28">
        <v>63455.992999999988</v>
      </c>
      <c r="AL130" s="29"/>
      <c r="AM130" s="19">
        <f t="shared" ref="AM130:AM140" si="222">AK130/AJ130-1</f>
        <v>0.30376241803740345</v>
      </c>
      <c r="AN130" s="19">
        <f t="shared" ref="AN130:AN140" si="223">AK130/AG130-1</f>
        <v>3.8921409669943285E-2</v>
      </c>
    </row>
    <row r="131" spans="1:40" x14ac:dyDescent="0.25">
      <c r="A131" s="54" t="s">
        <v>22</v>
      </c>
      <c r="B131" s="4" t="s">
        <v>55</v>
      </c>
      <c r="C131" s="27">
        <v>3277.0030000000002</v>
      </c>
      <c r="D131" s="27">
        <v>4793.5230000000001</v>
      </c>
      <c r="E131" s="27">
        <v>3780.6260000000002</v>
      </c>
      <c r="F131" s="27">
        <v>4729.6369999999997</v>
      </c>
      <c r="G131" s="27">
        <v>4959.5469999999996</v>
      </c>
      <c r="H131" s="27">
        <v>6679.9790000000003</v>
      </c>
      <c r="I131" s="27">
        <v>4520.2209999999995</v>
      </c>
      <c r="J131" s="27">
        <v>4707.5570000000007</v>
      </c>
      <c r="K131" s="27">
        <v>6929.4620000000004</v>
      </c>
      <c r="L131" s="29"/>
      <c r="M131" s="24">
        <f t="shared" si="218"/>
        <v>0.47198685007956342</v>
      </c>
      <c r="N131" s="24">
        <f t="shared" si="219"/>
        <v>0.39719655847600621</v>
      </c>
      <c r="O131" s="7"/>
      <c r="P131" s="27">
        <v>159.28200000000001</v>
      </c>
      <c r="Q131" s="27">
        <v>434.42700000000002</v>
      </c>
      <c r="R131" s="27">
        <v>262.98099999999999</v>
      </c>
      <c r="S131" s="27">
        <v>314.44099999999997</v>
      </c>
      <c r="T131" s="27">
        <v>337.33100000000002</v>
      </c>
      <c r="U131" s="27">
        <v>464.26799999999997</v>
      </c>
      <c r="V131" s="27">
        <v>252.91</v>
      </c>
      <c r="W131" s="27">
        <v>300.58699999999993</v>
      </c>
      <c r="X131" s="27">
        <v>588.29499999999996</v>
      </c>
      <c r="Y131" s="29"/>
      <c r="Z131" s="24">
        <f t="shared" si="220"/>
        <v>0.95715383566155587</v>
      </c>
      <c r="AA131" s="24">
        <f t="shared" si="221"/>
        <v>0.74396957291206545</v>
      </c>
      <c r="AB131" s="11"/>
      <c r="AC131" s="27">
        <v>3117.721</v>
      </c>
      <c r="AD131" s="27">
        <v>4359.0959999999995</v>
      </c>
      <c r="AE131" s="27">
        <v>3517.645</v>
      </c>
      <c r="AF131" s="27">
        <v>4415.1959999999999</v>
      </c>
      <c r="AG131" s="27">
        <v>4622.2160000000003</v>
      </c>
      <c r="AH131" s="27">
        <v>6215.7110000000002</v>
      </c>
      <c r="AI131" s="27">
        <v>4267.3109999999997</v>
      </c>
      <c r="AJ131" s="27">
        <v>4406.9700000000012</v>
      </c>
      <c r="AK131" s="27">
        <v>6341.1670000000004</v>
      </c>
      <c r="AL131" s="29"/>
      <c r="AM131" s="24">
        <f t="shared" si="222"/>
        <v>0.43889497772846164</v>
      </c>
      <c r="AN131" s="24">
        <f t="shared" si="223"/>
        <v>0.37188893811972434</v>
      </c>
    </row>
    <row r="132" spans="1:40" ht="22.5" x14ac:dyDescent="0.25">
      <c r="A132" s="52" t="s">
        <v>67</v>
      </c>
      <c r="B132" s="4" t="s">
        <v>55</v>
      </c>
      <c r="C132" s="27">
        <v>3169.2220000000002</v>
      </c>
      <c r="D132" s="27">
        <v>4723.2470000000003</v>
      </c>
      <c r="E132" s="27">
        <v>3685.7919999999999</v>
      </c>
      <c r="F132" s="27">
        <v>4547.5839999999998</v>
      </c>
      <c r="G132" s="27">
        <v>4583.1289999999999</v>
      </c>
      <c r="H132" s="27">
        <v>6820.7380000000003</v>
      </c>
      <c r="I132" s="27">
        <v>4415.3779999999997</v>
      </c>
      <c r="J132" s="27">
        <v>4639.6049999999996</v>
      </c>
      <c r="K132" s="27">
        <v>6841.2960000000003</v>
      </c>
      <c r="L132" s="29"/>
      <c r="M132" s="24">
        <f t="shared" si="218"/>
        <v>0.47454276818824037</v>
      </c>
      <c r="N132" s="24">
        <f t="shared" si="219"/>
        <v>0.49271294785723918</v>
      </c>
      <c r="O132" s="7"/>
      <c r="P132" s="27">
        <v>116.83199999999999</v>
      </c>
      <c r="Q132" s="27">
        <v>400.97699999999998</v>
      </c>
      <c r="R132" s="27">
        <v>226.58099999999999</v>
      </c>
      <c r="S132" s="27">
        <v>247.94800000000001</v>
      </c>
      <c r="T132" s="27">
        <v>286.12099999999998</v>
      </c>
      <c r="U132" s="27">
        <v>373.399</v>
      </c>
      <c r="V132" s="27">
        <v>209.54</v>
      </c>
      <c r="W132" s="27">
        <v>265.42699999999996</v>
      </c>
      <c r="X132" s="27">
        <v>537.13499999999999</v>
      </c>
      <c r="Y132" s="29"/>
      <c r="Z132" s="24">
        <f t="shared" si="220"/>
        <v>1.0236637568898419</v>
      </c>
      <c r="AA132" s="24">
        <f t="shared" si="221"/>
        <v>0.8773001632176598</v>
      </c>
      <c r="AB132" s="11"/>
      <c r="AC132" s="27">
        <v>3052.39</v>
      </c>
      <c r="AD132" s="27">
        <v>4322.2700000000004</v>
      </c>
      <c r="AE132" s="27">
        <v>3459.2109999999998</v>
      </c>
      <c r="AF132" s="27">
        <v>4299.6360000000004</v>
      </c>
      <c r="AG132" s="27">
        <v>4297.0079999999998</v>
      </c>
      <c r="AH132" s="27">
        <v>6447.3389999999999</v>
      </c>
      <c r="AI132" s="27">
        <v>4205.8379999999997</v>
      </c>
      <c r="AJ132" s="27">
        <v>4374.1779999999999</v>
      </c>
      <c r="AK132" s="27">
        <v>6304.1610000000001</v>
      </c>
      <c r="AL132" s="29"/>
      <c r="AM132" s="24">
        <f t="shared" si="222"/>
        <v>0.44122187071490915</v>
      </c>
      <c r="AN132" s="24">
        <f t="shared" si="223"/>
        <v>0.46710478546933132</v>
      </c>
    </row>
    <row r="133" spans="1:40" x14ac:dyDescent="0.25">
      <c r="A133" s="54" t="s">
        <v>17</v>
      </c>
      <c r="B133" s="4" t="s">
        <v>55</v>
      </c>
      <c r="C133" s="27">
        <v>4249.0630000000001</v>
      </c>
      <c r="D133" s="27">
        <v>5164.768</v>
      </c>
      <c r="E133" s="27">
        <v>4328.0950000000003</v>
      </c>
      <c r="F133" s="27">
        <v>6056.3239999999996</v>
      </c>
      <c r="G133" s="27">
        <v>5705.4750000000004</v>
      </c>
      <c r="H133" s="27">
        <v>6728.2479999999996</v>
      </c>
      <c r="I133" s="27">
        <v>4199.8819999999996</v>
      </c>
      <c r="J133" s="27">
        <v>5924.0370000000003</v>
      </c>
      <c r="K133" s="27">
        <v>8187.7839999999987</v>
      </c>
      <c r="L133" s="29"/>
      <c r="M133" s="24">
        <f t="shared" si="218"/>
        <v>0.38212911229285007</v>
      </c>
      <c r="N133" s="24">
        <f t="shared" si="219"/>
        <v>0.43507490612087474</v>
      </c>
      <c r="O133" s="7"/>
      <c r="P133" s="27">
        <v>113.69</v>
      </c>
      <c r="Q133" s="27">
        <v>261.06700000000001</v>
      </c>
      <c r="R133" s="27">
        <v>271.10399999999998</v>
      </c>
      <c r="S133" s="27">
        <v>357.38900000000001</v>
      </c>
      <c r="T133" s="27">
        <v>428.47399999999999</v>
      </c>
      <c r="U133" s="27">
        <v>470.73700000000002</v>
      </c>
      <c r="V133" s="27">
        <v>354.12099999999998</v>
      </c>
      <c r="W133" s="27">
        <v>351.928</v>
      </c>
      <c r="X133" s="27">
        <v>579.98299999999995</v>
      </c>
      <c r="Y133" s="29"/>
      <c r="Z133" s="24">
        <f t="shared" si="220"/>
        <v>0.64801607146916407</v>
      </c>
      <c r="AA133" s="24">
        <f t="shared" si="221"/>
        <v>0.35360138538161001</v>
      </c>
      <c r="AB133" s="11"/>
      <c r="AC133" s="27">
        <v>4135.3729999999996</v>
      </c>
      <c r="AD133" s="27">
        <v>4903.701</v>
      </c>
      <c r="AE133" s="27">
        <v>4056.991</v>
      </c>
      <c r="AF133" s="27">
        <v>5698.9350000000004</v>
      </c>
      <c r="AG133" s="27">
        <v>5277.0010000000002</v>
      </c>
      <c r="AH133" s="27">
        <v>6257.5110000000004</v>
      </c>
      <c r="AI133" s="27">
        <v>3845.761</v>
      </c>
      <c r="AJ133" s="27">
        <v>5572.1090000000004</v>
      </c>
      <c r="AK133" s="27">
        <v>7607.8009999999986</v>
      </c>
      <c r="AL133" s="29"/>
      <c r="AM133" s="24">
        <f t="shared" si="222"/>
        <v>0.36533599755496482</v>
      </c>
      <c r="AN133" s="24">
        <f t="shared" si="223"/>
        <v>0.44169027066699407</v>
      </c>
    </row>
    <row r="134" spans="1:40" ht="22.5" x14ac:dyDescent="0.25">
      <c r="A134" s="52" t="s">
        <v>67</v>
      </c>
      <c r="B134" s="4" t="s">
        <v>55</v>
      </c>
      <c r="C134" s="27">
        <v>4193.8959999999997</v>
      </c>
      <c r="D134" s="27">
        <v>5077.2309999999998</v>
      </c>
      <c r="E134" s="27">
        <v>3872.4760000000001</v>
      </c>
      <c r="F134" s="27">
        <v>5358.5870000000004</v>
      </c>
      <c r="G134" s="27">
        <v>6115.4690000000001</v>
      </c>
      <c r="H134" s="27">
        <v>6663.6270000000004</v>
      </c>
      <c r="I134" s="27">
        <v>4007.3359999999998</v>
      </c>
      <c r="J134" s="27">
        <v>5816.0249999999996</v>
      </c>
      <c r="K134" s="27">
        <v>7933.445999999999</v>
      </c>
      <c r="L134" s="29"/>
      <c r="M134" s="24">
        <f t="shared" si="218"/>
        <v>0.36406669503655831</v>
      </c>
      <c r="N134" s="24">
        <f t="shared" si="219"/>
        <v>0.29727515583841546</v>
      </c>
      <c r="O134" s="7"/>
      <c r="P134" s="27">
        <v>118.93</v>
      </c>
      <c r="Q134" s="27">
        <v>258.56700000000001</v>
      </c>
      <c r="R134" s="27">
        <v>246.70400000000001</v>
      </c>
      <c r="S134" s="27">
        <v>323.96899999999999</v>
      </c>
      <c r="T134" s="27">
        <v>403.82400000000001</v>
      </c>
      <c r="U134" s="27">
        <v>428.37700000000001</v>
      </c>
      <c r="V134" s="27">
        <v>326.51100000000002</v>
      </c>
      <c r="W134" s="27">
        <v>281.22800000000001</v>
      </c>
      <c r="X134" s="27">
        <v>488.94599999999997</v>
      </c>
      <c r="Y134" s="29"/>
      <c r="Z134" s="24">
        <f t="shared" si="220"/>
        <v>0.73861066465643521</v>
      </c>
      <c r="AA134" s="24">
        <f t="shared" si="221"/>
        <v>0.21078984904314746</v>
      </c>
      <c r="AB134" s="11"/>
      <c r="AC134" s="27">
        <v>4074.9659999999999</v>
      </c>
      <c r="AD134" s="27">
        <v>4818.6639999999998</v>
      </c>
      <c r="AE134" s="27">
        <v>3625.7719999999999</v>
      </c>
      <c r="AF134" s="27">
        <v>5034.6180000000004</v>
      </c>
      <c r="AG134" s="27">
        <v>5711.6450000000004</v>
      </c>
      <c r="AH134" s="27">
        <v>6235.25</v>
      </c>
      <c r="AI134" s="27">
        <v>3680.8249999999998</v>
      </c>
      <c r="AJ134" s="27">
        <v>5534.7969999999996</v>
      </c>
      <c r="AK134" s="27">
        <v>7444.4999999999991</v>
      </c>
      <c r="AL134" s="29"/>
      <c r="AM134" s="24">
        <f t="shared" si="222"/>
        <v>0.34503577999337631</v>
      </c>
      <c r="AN134" s="24">
        <f t="shared" si="223"/>
        <v>0.30338982902473788</v>
      </c>
    </row>
    <row r="135" spans="1:40" x14ac:dyDescent="0.25">
      <c r="A135" s="54" t="s">
        <v>18</v>
      </c>
      <c r="B135" s="4" t="s">
        <v>55</v>
      </c>
      <c r="C135" s="27">
        <v>78375.615999999995</v>
      </c>
      <c r="D135" s="27">
        <v>82668.248000000007</v>
      </c>
      <c r="E135" s="27">
        <v>85657.942999999999</v>
      </c>
      <c r="F135" s="27">
        <v>91841.99</v>
      </c>
      <c r="G135" s="27">
        <v>92315.150999999998</v>
      </c>
      <c r="H135" s="27">
        <v>101827.995</v>
      </c>
      <c r="I135" s="27">
        <v>92919.57</v>
      </c>
      <c r="J135" s="27">
        <v>66511.87000000001</v>
      </c>
      <c r="K135" s="27">
        <v>92114.197000000015</v>
      </c>
      <c r="L135" s="29"/>
      <c r="M135" s="24">
        <f t="shared" si="218"/>
        <v>0.38492869017214515</v>
      </c>
      <c r="N135" s="24">
        <f t="shared" si="219"/>
        <v>-2.1768257737019292E-3</v>
      </c>
      <c r="O135" s="7"/>
      <c r="P135" s="27">
        <v>43128.160000000003</v>
      </c>
      <c r="Q135" s="27">
        <v>45446.915000000001</v>
      </c>
      <c r="R135" s="27">
        <v>45661.245999999999</v>
      </c>
      <c r="S135" s="27">
        <v>44489.612999999998</v>
      </c>
      <c r="T135" s="27">
        <v>41135.644999999997</v>
      </c>
      <c r="U135" s="27">
        <v>50297.978000000003</v>
      </c>
      <c r="V135" s="27">
        <v>42313.69</v>
      </c>
      <c r="W135" s="27">
        <v>27819.51</v>
      </c>
      <c r="X135" s="27">
        <v>42607.172000000006</v>
      </c>
      <c r="Y135" s="29"/>
      <c r="Z135" s="24">
        <f t="shared" si="220"/>
        <v>0.53155724166241636</v>
      </c>
      <c r="AA135" s="24">
        <f t="shared" si="221"/>
        <v>3.5772552004472269E-2</v>
      </c>
      <c r="AB135" s="11"/>
      <c r="AC135" s="27">
        <v>35247.455999999998</v>
      </c>
      <c r="AD135" s="27">
        <v>37221.332999999999</v>
      </c>
      <c r="AE135" s="27">
        <v>39996.697</v>
      </c>
      <c r="AF135" s="27">
        <v>47352.377</v>
      </c>
      <c r="AG135" s="27">
        <v>51179.506000000001</v>
      </c>
      <c r="AH135" s="27">
        <v>51530.017</v>
      </c>
      <c r="AI135" s="27">
        <v>50605.88</v>
      </c>
      <c r="AJ135" s="27">
        <v>38692.360000000008</v>
      </c>
      <c r="AK135" s="27">
        <v>49507.025000000016</v>
      </c>
      <c r="AL135" s="29"/>
      <c r="AM135" s="24">
        <f t="shared" si="222"/>
        <v>0.27950388655538205</v>
      </c>
      <c r="AN135" s="24">
        <f t="shared" si="223"/>
        <v>-3.2678724956821337E-2</v>
      </c>
    </row>
    <row r="136" spans="1:40" x14ac:dyDescent="0.25">
      <c r="A136" s="52" t="s">
        <v>81</v>
      </c>
      <c r="B136" s="4" t="s">
        <v>55</v>
      </c>
      <c r="C136" s="27">
        <v>39037.675999999999</v>
      </c>
      <c r="D136" s="27">
        <v>38379.89</v>
      </c>
      <c r="E136" s="27">
        <v>43490.945</v>
      </c>
      <c r="F136" s="27">
        <v>45206.705000000002</v>
      </c>
      <c r="G136" s="27">
        <v>40693.987000000001</v>
      </c>
      <c r="H136" s="27">
        <v>46586.142999999996</v>
      </c>
      <c r="I136" s="27">
        <v>39964.417000000001</v>
      </c>
      <c r="J136" s="27">
        <v>33085.054000000004</v>
      </c>
      <c r="K136" s="27">
        <v>39434.531999999999</v>
      </c>
      <c r="L136" s="29"/>
      <c r="M136" s="24">
        <f t="shared" si="218"/>
        <v>0.19191378681141025</v>
      </c>
      <c r="N136" s="24">
        <f t="shared" si="219"/>
        <v>-3.0949412747391936E-2</v>
      </c>
      <c r="O136" s="7"/>
      <c r="P136" s="27">
        <v>16488.293000000001</v>
      </c>
      <c r="Q136" s="27">
        <v>18663.187000000002</v>
      </c>
      <c r="R136" s="27">
        <v>19597.131000000001</v>
      </c>
      <c r="S136" s="27">
        <v>19086.810000000001</v>
      </c>
      <c r="T136" s="27">
        <v>12284.859</v>
      </c>
      <c r="U136" s="27">
        <v>17352.121999999999</v>
      </c>
      <c r="V136" s="27">
        <v>11255.791999999999</v>
      </c>
      <c r="W136" s="27">
        <v>8845.8380000000016</v>
      </c>
      <c r="X136" s="27">
        <v>10990.661000000002</v>
      </c>
      <c r="Y136" s="29"/>
      <c r="Z136" s="24">
        <f t="shared" si="220"/>
        <v>0.24246690929677883</v>
      </c>
      <c r="AA136" s="24">
        <f t="shared" si="221"/>
        <v>-0.10534903168200782</v>
      </c>
      <c r="AB136" s="11"/>
      <c r="AC136" s="27">
        <v>22549.383000000002</v>
      </c>
      <c r="AD136" s="27">
        <v>19716.703000000001</v>
      </c>
      <c r="AE136" s="27">
        <v>23893.813999999998</v>
      </c>
      <c r="AF136" s="27">
        <v>26119.895</v>
      </c>
      <c r="AG136" s="27">
        <v>28409.128000000001</v>
      </c>
      <c r="AH136" s="27">
        <v>29234.021000000001</v>
      </c>
      <c r="AI136" s="27">
        <v>28708.625</v>
      </c>
      <c r="AJ136" s="27">
        <v>24239.216</v>
      </c>
      <c r="AK136" s="27">
        <v>28443.870999999999</v>
      </c>
      <c r="AL136" s="29"/>
      <c r="AM136" s="24">
        <f t="shared" si="222"/>
        <v>0.17346497510480541</v>
      </c>
      <c r="AN136" s="24">
        <f t="shared" si="223"/>
        <v>1.2229520033137931E-3</v>
      </c>
    </row>
    <row r="137" spans="1:40" s="6" customFormat="1" x14ac:dyDescent="0.25">
      <c r="A137" s="52" t="s">
        <v>82</v>
      </c>
      <c r="B137" s="4" t="s">
        <v>55</v>
      </c>
      <c r="C137" s="27">
        <v>39337.94</v>
      </c>
      <c r="D137" s="27">
        <v>44288.358</v>
      </c>
      <c r="E137" s="27">
        <v>42166.998</v>
      </c>
      <c r="F137" s="27">
        <v>46635.285000000003</v>
      </c>
      <c r="G137" s="27">
        <v>51621.163999999997</v>
      </c>
      <c r="H137" s="27">
        <v>55241.851999999999</v>
      </c>
      <c r="I137" s="27">
        <v>52955.153000000006</v>
      </c>
      <c r="J137" s="27">
        <v>33426.815999999999</v>
      </c>
      <c r="K137" s="27">
        <v>52679.665000000008</v>
      </c>
      <c r="L137" s="29"/>
      <c r="M137" s="24">
        <f t="shared" si="218"/>
        <v>0.5759701731687521</v>
      </c>
      <c r="N137" s="24">
        <f t="shared" si="219"/>
        <v>2.0505174970483209E-2</v>
      </c>
      <c r="O137" s="7"/>
      <c r="P137" s="27">
        <v>26639.866999999998</v>
      </c>
      <c r="Q137" s="27">
        <v>26783.727999999999</v>
      </c>
      <c r="R137" s="27">
        <v>26064.115000000002</v>
      </c>
      <c r="S137" s="27">
        <v>25402.803</v>
      </c>
      <c r="T137" s="27">
        <v>28850.786</v>
      </c>
      <c r="U137" s="27">
        <v>32945.856</v>
      </c>
      <c r="V137" s="27">
        <v>31057.898000000001</v>
      </c>
      <c r="W137" s="27">
        <v>18973.671999999999</v>
      </c>
      <c r="X137" s="27">
        <v>31616.511000000006</v>
      </c>
      <c r="Y137" s="29"/>
      <c r="Z137" s="24">
        <f t="shared" si="220"/>
        <v>0.66633591009689686</v>
      </c>
      <c r="AA137" s="24">
        <f t="shared" si="221"/>
        <v>9.5863072846611663E-2</v>
      </c>
      <c r="AB137" s="11"/>
      <c r="AC137" s="27">
        <v>12698.073</v>
      </c>
      <c r="AD137" s="27">
        <v>17504.63</v>
      </c>
      <c r="AE137" s="27">
        <v>16102.883</v>
      </c>
      <c r="AF137" s="27">
        <v>21232.482</v>
      </c>
      <c r="AG137" s="27">
        <v>22770.378000000001</v>
      </c>
      <c r="AH137" s="27">
        <v>22295.995999999999</v>
      </c>
      <c r="AI137" s="27">
        <v>21897.255000000001</v>
      </c>
      <c r="AJ137" s="27">
        <v>14453.143999999998</v>
      </c>
      <c r="AK137" s="27">
        <v>21063.153999999999</v>
      </c>
      <c r="AL137" s="29"/>
      <c r="AM137" s="24">
        <f t="shared" si="222"/>
        <v>0.45734063121491086</v>
      </c>
      <c r="AN137" s="24">
        <f t="shared" si="223"/>
        <v>-7.4975654773934863E-2</v>
      </c>
    </row>
    <row r="138" spans="1:40" x14ac:dyDescent="0.25">
      <c r="A138" s="54" t="s">
        <v>83</v>
      </c>
      <c r="B138" s="4" t="s">
        <v>55</v>
      </c>
      <c r="C138" s="27">
        <v>25881.62</v>
      </c>
      <c r="D138" s="27">
        <v>29651.375</v>
      </c>
      <c r="E138" s="27">
        <v>31868.338</v>
      </c>
      <c r="F138" s="27">
        <v>33901.271000000001</v>
      </c>
      <c r="G138" s="27">
        <v>34706.911999999997</v>
      </c>
      <c r="H138" s="27">
        <v>42533.351000000002</v>
      </c>
      <c r="I138" s="27">
        <v>37056.649000000005</v>
      </c>
      <c r="J138" s="27">
        <v>30264.032000000007</v>
      </c>
      <c r="K138" s="27">
        <v>38739.567999999999</v>
      </c>
      <c r="L138" s="29"/>
      <c r="M138" s="24">
        <f t="shared" si="218"/>
        <v>0.28005310065757238</v>
      </c>
      <c r="N138" s="24">
        <f t="shared" si="219"/>
        <v>0.11619172572886938</v>
      </c>
      <c r="O138" s="7"/>
      <c r="P138" s="27">
        <v>18791.518</v>
      </c>
      <c r="Q138" s="27">
        <v>21629.653999999999</v>
      </c>
      <c r="R138" s="27">
        <v>22554.993999999999</v>
      </c>
      <c r="S138" s="27">
        <v>23130.673999999999</v>
      </c>
      <c r="T138" s="27">
        <v>19097.021000000001</v>
      </c>
      <c r="U138" s="27">
        <v>26915.152999999998</v>
      </c>
      <c r="V138" s="27">
        <v>18189.705000000002</v>
      </c>
      <c r="W138" s="27">
        <v>14571.229000000001</v>
      </c>
      <c r="X138" s="27">
        <v>19058.695</v>
      </c>
      <c r="Y138" s="29"/>
      <c r="Z138" s="24">
        <f t="shared" si="220"/>
        <v>0.30796757088918159</v>
      </c>
      <c r="AA138" s="24">
        <f t="shared" si="221"/>
        <v>-2.0069098735348012E-3</v>
      </c>
      <c r="AB138" s="11"/>
      <c r="AC138" s="27">
        <v>7090.1019999999999</v>
      </c>
      <c r="AD138" s="27">
        <v>8021.7209999999995</v>
      </c>
      <c r="AE138" s="27">
        <v>9313.3439999999991</v>
      </c>
      <c r="AF138" s="27">
        <v>10770.597</v>
      </c>
      <c r="AG138" s="27">
        <v>15609.891</v>
      </c>
      <c r="AH138" s="27">
        <v>15618.198</v>
      </c>
      <c r="AI138" s="27">
        <v>18866.944</v>
      </c>
      <c r="AJ138" s="27">
        <v>15692.803000000004</v>
      </c>
      <c r="AK138" s="27">
        <v>19680.873000000003</v>
      </c>
      <c r="AL138" s="29"/>
      <c r="AM138" s="24">
        <f t="shared" si="222"/>
        <v>0.25413369428011046</v>
      </c>
      <c r="AN138" s="24">
        <f t="shared" si="223"/>
        <v>0.26079503053544739</v>
      </c>
    </row>
    <row r="139" spans="1:40" x14ac:dyDescent="0.25">
      <c r="A139" s="52" t="s">
        <v>84</v>
      </c>
      <c r="B139" s="4" t="s">
        <v>55</v>
      </c>
      <c r="C139" s="27">
        <v>21733.72</v>
      </c>
      <c r="D139" s="27">
        <v>24853.238000000001</v>
      </c>
      <c r="E139" s="27">
        <v>26915.406999999999</v>
      </c>
      <c r="F139" s="27">
        <v>27841.873</v>
      </c>
      <c r="G139" s="27">
        <v>25819.623</v>
      </c>
      <c r="H139" s="27">
        <v>31718.253000000001</v>
      </c>
      <c r="I139" s="27">
        <v>27485.260000000002</v>
      </c>
      <c r="J139" s="27">
        <v>22423.807999999997</v>
      </c>
      <c r="K139" s="27">
        <v>27442.543000000001</v>
      </c>
      <c r="L139" s="29"/>
      <c r="M139" s="24">
        <f t="shared" si="218"/>
        <v>0.22381278862180798</v>
      </c>
      <c r="N139" s="24">
        <f t="shared" si="219"/>
        <v>6.2856068812468857E-2</v>
      </c>
      <c r="O139" s="7"/>
      <c r="P139" s="27">
        <v>14865.076999999999</v>
      </c>
      <c r="Q139" s="27">
        <v>17058.064999999999</v>
      </c>
      <c r="R139" s="27">
        <v>17717.855</v>
      </c>
      <c r="S139" s="27">
        <v>17251.623</v>
      </c>
      <c r="T139" s="27">
        <v>10767.703</v>
      </c>
      <c r="U139" s="27">
        <v>16941.833999999999</v>
      </c>
      <c r="V139" s="27">
        <v>10346.495000000001</v>
      </c>
      <c r="W139" s="27">
        <v>8332.6669999999995</v>
      </c>
      <c r="X139" s="27">
        <v>10532.754000000001</v>
      </c>
      <c r="Y139" s="29"/>
      <c r="Z139" s="24">
        <f t="shared" si="220"/>
        <v>0.26403155196289507</v>
      </c>
      <c r="AA139" s="24">
        <f t="shared" si="221"/>
        <v>-2.1819788305825205E-2</v>
      </c>
      <c r="AB139" s="11"/>
      <c r="AC139" s="27">
        <v>6868.643</v>
      </c>
      <c r="AD139" s="27">
        <v>7795.1729999999998</v>
      </c>
      <c r="AE139" s="27">
        <v>9197.5519999999997</v>
      </c>
      <c r="AF139" s="27">
        <v>10590.25</v>
      </c>
      <c r="AG139" s="27">
        <v>15051.92</v>
      </c>
      <c r="AH139" s="27">
        <v>14776.419</v>
      </c>
      <c r="AI139" s="27">
        <v>17138.764999999999</v>
      </c>
      <c r="AJ139" s="27">
        <v>14091.141</v>
      </c>
      <c r="AK139" s="27">
        <v>16909.789000000001</v>
      </c>
      <c r="AL139" s="29"/>
      <c r="AM139" s="24">
        <f t="shared" si="222"/>
        <v>0.20002979176774982</v>
      </c>
      <c r="AN139" s="24">
        <f t="shared" si="223"/>
        <v>0.12343069854211297</v>
      </c>
    </row>
    <row r="140" spans="1:40" s="6" customFormat="1" x14ac:dyDescent="0.25">
      <c r="A140" s="52" t="s">
        <v>85</v>
      </c>
      <c r="B140" s="4" t="s">
        <v>55</v>
      </c>
      <c r="C140" s="27">
        <v>4147.8999999999996</v>
      </c>
      <c r="D140" s="27">
        <v>4798.1369999999997</v>
      </c>
      <c r="E140" s="27">
        <v>4952.9309999999996</v>
      </c>
      <c r="F140" s="27">
        <v>6059.3980000000001</v>
      </c>
      <c r="G140" s="27">
        <v>8887.2890000000007</v>
      </c>
      <c r="H140" s="27">
        <v>10815.098</v>
      </c>
      <c r="I140" s="27">
        <v>9571.3889999999992</v>
      </c>
      <c r="J140" s="27">
        <v>7840.2240000000002</v>
      </c>
      <c r="K140" s="27">
        <v>11297.025</v>
      </c>
      <c r="L140" s="29"/>
      <c r="M140" s="24">
        <f t="shared" si="218"/>
        <v>0.44090589758659959</v>
      </c>
      <c r="N140" s="24">
        <f t="shared" si="219"/>
        <v>0.27114410254915744</v>
      </c>
      <c r="O140" s="7"/>
      <c r="P140" s="27">
        <v>3926.4409999999998</v>
      </c>
      <c r="Q140" s="27">
        <v>4571.5889999999999</v>
      </c>
      <c r="R140" s="27">
        <v>4837.1390000000001</v>
      </c>
      <c r="S140" s="27">
        <v>5879.0510000000004</v>
      </c>
      <c r="T140" s="27">
        <v>8329.3179999999993</v>
      </c>
      <c r="U140" s="27">
        <v>9973.3189999999995</v>
      </c>
      <c r="V140" s="27">
        <v>7843.21</v>
      </c>
      <c r="W140" s="27">
        <v>6238.5620000000008</v>
      </c>
      <c r="X140" s="27">
        <v>8525.9409999999989</v>
      </c>
      <c r="Y140" s="29"/>
      <c r="Z140" s="24">
        <f t="shared" si="220"/>
        <v>0.36665164183669208</v>
      </c>
      <c r="AA140" s="24">
        <f t="shared" si="221"/>
        <v>2.3606134379789534E-2</v>
      </c>
      <c r="AB140" s="11"/>
      <c r="AC140" s="27">
        <v>221.459</v>
      </c>
      <c r="AD140" s="27">
        <v>226.548</v>
      </c>
      <c r="AE140" s="27">
        <v>115.792</v>
      </c>
      <c r="AF140" s="27">
        <v>180.34700000000001</v>
      </c>
      <c r="AG140" s="27">
        <v>557.971</v>
      </c>
      <c r="AH140" s="27">
        <v>841.779</v>
      </c>
      <c r="AI140" s="27">
        <v>1728.1790000000001</v>
      </c>
      <c r="AJ140" s="27">
        <v>1601.6619999999998</v>
      </c>
      <c r="AK140" s="27">
        <v>2771.0840000000003</v>
      </c>
      <c r="AL140" s="29"/>
      <c r="AM140" s="24">
        <f t="shared" si="222"/>
        <v>0.73013032712270176</v>
      </c>
      <c r="AN140" s="24">
        <f t="shared" si="223"/>
        <v>3.9663584666586615</v>
      </c>
    </row>
    <row r="141" spans="1:40" s="6" customFormat="1" x14ac:dyDescent="0.25">
      <c r="A141" s="47" t="s">
        <v>116</v>
      </c>
      <c r="B141" s="17" t="s">
        <v>15</v>
      </c>
      <c r="C141" s="28">
        <f t="shared" ref="C141" si="224">C130/C$130*100</f>
        <v>100</v>
      </c>
      <c r="D141" s="28">
        <f t="shared" ref="D141:E141" si="225">D130/D$130*100</f>
        <v>100</v>
      </c>
      <c r="E141" s="28">
        <f t="shared" si="225"/>
        <v>100</v>
      </c>
      <c r="F141" s="28">
        <f t="shared" ref="F141:G141" si="226">F130/F$130*100</f>
        <v>100</v>
      </c>
      <c r="G141" s="28">
        <f t="shared" si="226"/>
        <v>100</v>
      </c>
      <c r="H141" s="28">
        <f t="shared" ref="H141:K151" si="227">H130/H$130*100</f>
        <v>100</v>
      </c>
      <c r="I141" s="28">
        <f t="shared" si="227"/>
        <v>100</v>
      </c>
      <c r="J141" s="28">
        <f t="shared" si="227"/>
        <v>100</v>
      </c>
      <c r="K141" s="28">
        <f t="shared" si="227"/>
        <v>100</v>
      </c>
      <c r="L141" s="29"/>
      <c r="M141" s="19" t="s">
        <v>1</v>
      </c>
      <c r="N141" s="19" t="s">
        <v>1</v>
      </c>
      <c r="O141" s="7"/>
      <c r="P141" s="28">
        <f t="shared" ref="P141" si="228">P130/P$130*100</f>
        <v>100</v>
      </c>
      <c r="Q141" s="28">
        <f t="shared" ref="Q141:R141" si="229">Q130/Q$130*100</f>
        <v>100</v>
      </c>
      <c r="R141" s="28">
        <f t="shared" si="229"/>
        <v>100</v>
      </c>
      <c r="S141" s="28">
        <f t="shared" ref="S141:T141" si="230">S130/S$130*100</f>
        <v>100</v>
      </c>
      <c r="T141" s="28">
        <f t="shared" si="230"/>
        <v>100</v>
      </c>
      <c r="U141" s="28">
        <f t="shared" ref="U141:V141" si="231">U130/U$130*100</f>
        <v>100</v>
      </c>
      <c r="V141" s="28">
        <f t="shared" si="231"/>
        <v>100</v>
      </c>
      <c r="W141" s="28">
        <v>100</v>
      </c>
      <c r="X141" s="28">
        <v>100</v>
      </c>
      <c r="Y141" s="29"/>
      <c r="Z141" s="19" t="s">
        <v>1</v>
      </c>
      <c r="AA141" s="19" t="s">
        <v>1</v>
      </c>
      <c r="AB141" s="11"/>
      <c r="AC141" s="28">
        <f t="shared" ref="AC141" si="232">AC130/AC$130*100</f>
        <v>100</v>
      </c>
      <c r="AD141" s="28">
        <f t="shared" ref="AD141:AE141" si="233">AD130/AD$130*100</f>
        <v>100</v>
      </c>
      <c r="AE141" s="28">
        <f t="shared" si="233"/>
        <v>100</v>
      </c>
      <c r="AF141" s="28">
        <f t="shared" ref="AF141:AG141" si="234">AF130/AF$130*100</f>
        <v>100</v>
      </c>
      <c r="AG141" s="28">
        <f t="shared" si="234"/>
        <v>100</v>
      </c>
      <c r="AH141" s="28">
        <f t="shared" ref="AH141:AI141" si="235">AH130/AH$130*100</f>
        <v>100</v>
      </c>
      <c r="AI141" s="28">
        <f t="shared" si="235"/>
        <v>100</v>
      </c>
      <c r="AJ141" s="28">
        <v>100</v>
      </c>
      <c r="AK141" s="28">
        <v>100</v>
      </c>
      <c r="AL141" s="29"/>
      <c r="AM141" s="19" t="s">
        <v>1</v>
      </c>
      <c r="AN141" s="19" t="s">
        <v>1</v>
      </c>
    </row>
    <row r="142" spans="1:40" s="6" customFormat="1" x14ac:dyDescent="0.25">
      <c r="A142" s="54" t="s">
        <v>22</v>
      </c>
      <c r="B142" s="4" t="s">
        <v>15</v>
      </c>
      <c r="C142" s="27">
        <f t="shared" ref="C142:D142" si="236">C131/C$130*100</f>
        <v>3.8148298423306777</v>
      </c>
      <c r="D142" s="27">
        <f t="shared" si="236"/>
        <v>5.175107535865072</v>
      </c>
      <c r="E142" s="27">
        <f t="shared" ref="E142:F142" si="237">E131/E$130*100</f>
        <v>4.0319510567209687</v>
      </c>
      <c r="F142" s="27">
        <f t="shared" si="237"/>
        <v>4.6085271643004928</v>
      </c>
      <c r="G142" s="27">
        <f t="shared" ref="G142:H142" si="238">G131/G$130*100</f>
        <v>4.8160212354663647</v>
      </c>
      <c r="H142" s="27">
        <f t="shared" si="238"/>
        <v>5.7967702203912941</v>
      </c>
      <c r="I142" s="27">
        <f t="shared" ref="I142" si="239">I131/I$130*100</f>
        <v>4.4472998255317098</v>
      </c>
      <c r="J142" s="27">
        <f t="shared" si="227"/>
        <v>6.1023406986235411</v>
      </c>
      <c r="K142" s="27">
        <f t="shared" si="227"/>
        <v>6.4621549483391743</v>
      </c>
      <c r="L142" s="29"/>
      <c r="M142" s="13">
        <f t="shared" ref="M142:M151" si="240">K142-J142</f>
        <v>0.35981424971563314</v>
      </c>
      <c r="N142" s="13">
        <f t="shared" ref="N142:N151" si="241">K142-G142</f>
        <v>1.6461337128728095</v>
      </c>
      <c r="O142" s="7"/>
      <c r="P142" s="27">
        <f t="shared" ref="P142:Q142" si="242">P131/P$130*100</f>
        <v>0.36699964415674691</v>
      </c>
      <c r="Q142" s="27">
        <f t="shared" si="242"/>
        <v>0.94149180637707941</v>
      </c>
      <c r="R142" s="27">
        <f t="shared" ref="R142:S142" si="243">R131/R$130*100</f>
        <v>0.56928047555282157</v>
      </c>
      <c r="S142" s="27">
        <f t="shared" si="243"/>
        <v>0.6962598604300575</v>
      </c>
      <c r="T142" s="27">
        <f t="shared" ref="T142:U142" si="244">T131/T$130*100</f>
        <v>0.80505805884999226</v>
      </c>
      <c r="U142" s="27">
        <f t="shared" si="244"/>
        <v>0.90618967082201718</v>
      </c>
      <c r="V142" s="27">
        <f t="shared" ref="V142" si="245">V131/V$130*100</f>
        <v>0.5892491880553451</v>
      </c>
      <c r="W142" s="27">
        <v>1.0557275079661526</v>
      </c>
      <c r="X142" s="27">
        <v>1.3438925242344739</v>
      </c>
      <c r="Y142" s="29"/>
      <c r="Z142" s="13">
        <f t="shared" ref="Z142:Z151" si="246">X142-W142</f>
        <v>0.28816501626832136</v>
      </c>
      <c r="AA142" s="13">
        <f t="shared" ref="AA142:AA151" si="247">X142-T142</f>
        <v>0.53883446538448165</v>
      </c>
      <c r="AB142" s="11"/>
      <c r="AC142" s="27">
        <f t="shared" ref="AC142:AD142" si="248">AC131/AC$130*100</f>
        <v>7.3357191848105492</v>
      </c>
      <c r="AD142" s="27">
        <f t="shared" si="248"/>
        <v>9.3776004842943177</v>
      </c>
      <c r="AE142" s="27">
        <f t="shared" ref="AE142:AF142" si="249">AE131/AE$130*100</f>
        <v>7.3944638044933493</v>
      </c>
      <c r="AF142" s="27">
        <f t="shared" si="249"/>
        <v>7.6830768975905057</v>
      </c>
      <c r="AG142" s="27">
        <f t="shared" ref="AG142:AH142" si="250">AG131/AG$130*100</f>
        <v>7.5676369330773348</v>
      </c>
      <c r="AH142" s="27">
        <f t="shared" si="250"/>
        <v>9.7115569416729048</v>
      </c>
      <c r="AI142" s="27">
        <f t="shared" ref="AI142" si="251">AI131/AI$130*100</f>
        <v>7.2673487088121043</v>
      </c>
      <c r="AJ142" s="27">
        <v>9.0545299061324247</v>
      </c>
      <c r="AK142" s="27">
        <v>9.9930151593404286</v>
      </c>
      <c r="AL142" s="29"/>
      <c r="AM142" s="13">
        <f t="shared" ref="AM142:AM151" si="252">AK142-AJ142</f>
        <v>0.93848525320800391</v>
      </c>
      <c r="AN142" s="13">
        <f t="shared" ref="AN142:AN151" si="253">AK142-AG142</f>
        <v>2.4253782262630939</v>
      </c>
    </row>
    <row r="143" spans="1:40" s="6" customFormat="1" ht="22.5" x14ac:dyDescent="0.25">
      <c r="A143" s="52" t="s">
        <v>67</v>
      </c>
      <c r="B143" s="4" t="s">
        <v>15</v>
      </c>
      <c r="C143" s="27">
        <f t="shared" ref="C143:D143" si="254">C132/C$130*100</f>
        <v>3.6893596565431634</v>
      </c>
      <c r="D143" s="27">
        <f t="shared" si="254"/>
        <v>5.0992372715124334</v>
      </c>
      <c r="E143" s="27">
        <f t="shared" ref="E143:F143" si="255">E132/E$130*100</f>
        <v>3.9308127673178177</v>
      </c>
      <c r="F143" s="27">
        <f t="shared" si="255"/>
        <v>4.4311359192974633</v>
      </c>
      <c r="G143" s="27">
        <f t="shared" ref="G143:H143" si="256">G132/G$130*100</f>
        <v>4.4504965047980649</v>
      </c>
      <c r="H143" s="27">
        <f t="shared" si="256"/>
        <v>5.9189184456255433</v>
      </c>
      <c r="I143" s="27">
        <f t="shared" ref="I143" si="257">I132/I$130*100</f>
        <v>4.3441481752897806</v>
      </c>
      <c r="J143" s="27">
        <f t="shared" si="227"/>
        <v>6.01425546563478</v>
      </c>
      <c r="K143" s="27">
        <f t="shared" si="227"/>
        <v>6.3799346615152812</v>
      </c>
      <c r="L143" s="29"/>
      <c r="M143" s="13">
        <f t="shared" si="240"/>
        <v>0.36567919588050124</v>
      </c>
      <c r="N143" s="13">
        <f t="shared" si="241"/>
        <v>1.9294381567172163</v>
      </c>
      <c r="O143" s="7"/>
      <c r="P143" s="27">
        <f t="shared" ref="P143:Q143" si="258">P132/P$130*100</f>
        <v>0.26919113538328909</v>
      </c>
      <c r="Q143" s="27">
        <f t="shared" si="258"/>
        <v>0.86899884225810575</v>
      </c>
      <c r="R143" s="27">
        <f t="shared" ref="R143:S143" si="259">R132/R$130*100</f>
        <v>0.49048463360940092</v>
      </c>
      <c r="S143" s="27">
        <f t="shared" si="259"/>
        <v>0.54902585818615235</v>
      </c>
      <c r="T143" s="27">
        <f t="shared" ref="T143:U143" si="260">T132/T$130*100</f>
        <v>0.68284271785343942</v>
      </c>
      <c r="U143" s="27">
        <f t="shared" si="260"/>
        <v>0.72882541311326721</v>
      </c>
      <c r="V143" s="27">
        <f t="shared" ref="V143" si="261">V132/V$130*100</f>
        <v>0.48820242325379393</v>
      </c>
      <c r="W143" s="27">
        <v>0.93223787208672371</v>
      </c>
      <c r="X143" s="27">
        <v>1.2270233658363308</v>
      </c>
      <c r="Y143" s="29"/>
      <c r="Z143" s="13">
        <f t="shared" si="246"/>
        <v>0.29478549374960705</v>
      </c>
      <c r="AA143" s="13">
        <f t="shared" si="247"/>
        <v>0.54418064798289134</v>
      </c>
      <c r="AB143" s="11"/>
      <c r="AC143" s="27">
        <f t="shared" ref="AC143:AD143" si="262">AC132/AC$130*100</f>
        <v>7.1820011741024521</v>
      </c>
      <c r="AD143" s="27">
        <f t="shared" si="262"/>
        <v>9.2983777474161631</v>
      </c>
      <c r="AE143" s="27">
        <f t="shared" ref="AE143:AF143" si="263">AE132/AE$130*100</f>
        <v>7.2716293234835359</v>
      </c>
      <c r="AF143" s="27">
        <f t="shared" si="263"/>
        <v>7.4819858551349609</v>
      </c>
      <c r="AG143" s="27">
        <f t="shared" ref="AG143:AH143" si="264">AG132/AG$130*100</f>
        <v>7.0351962008112059</v>
      </c>
      <c r="AH143" s="27">
        <f t="shared" si="264"/>
        <v>10.073457376118105</v>
      </c>
      <c r="AI143" s="27">
        <f t="shared" ref="AI143" si="265">AI132/AI$130*100</f>
        <v>7.1626584888640377</v>
      </c>
      <c r="AJ143" s="27">
        <v>8.9871556910408987</v>
      </c>
      <c r="AK143" s="27">
        <v>9.9346975785250127</v>
      </c>
      <c r="AL143" s="29"/>
      <c r="AM143" s="13">
        <f t="shared" si="252"/>
        <v>0.94754188748411394</v>
      </c>
      <c r="AN143" s="13">
        <f t="shared" si="253"/>
        <v>2.8995013777138068</v>
      </c>
    </row>
    <row r="144" spans="1:40" s="6" customFormat="1" x14ac:dyDescent="0.25">
      <c r="A144" s="54" t="s">
        <v>17</v>
      </c>
      <c r="B144" s="4" t="s">
        <v>15</v>
      </c>
      <c r="C144" s="27">
        <f t="shared" ref="C144:D144" si="266">C133/C$130*100</f>
        <v>4.9464258453053338</v>
      </c>
      <c r="D144" s="27">
        <f t="shared" si="266"/>
        <v>5.5759051949463423</v>
      </c>
      <c r="E144" s="27">
        <f t="shared" ref="E144:F144" si="267">E133/E$130*100</f>
        <v>4.6158142087682679</v>
      </c>
      <c r="F144" s="27">
        <f t="shared" si="267"/>
        <v>5.9012422453995983</v>
      </c>
      <c r="G144" s="27">
        <f t="shared" ref="G144:H144" si="268">G133/G$130*100</f>
        <v>5.5403626094122025</v>
      </c>
      <c r="H144" s="27">
        <f t="shared" si="268"/>
        <v>5.8386572235941578</v>
      </c>
      <c r="I144" s="27">
        <f t="shared" ref="I144" si="269">I133/I$130*100</f>
        <v>4.1321286029717941</v>
      </c>
      <c r="J144" s="27">
        <f t="shared" si="227"/>
        <v>7.6792468121472997</v>
      </c>
      <c r="K144" s="27">
        <f t="shared" si="227"/>
        <v>7.6356185936992382</v>
      </c>
      <c r="L144" s="29"/>
      <c r="M144" s="13">
        <f t="shared" si="240"/>
        <v>-4.3628218448061418E-2</v>
      </c>
      <c r="N144" s="13">
        <f t="shared" si="241"/>
        <v>2.0952559842870357</v>
      </c>
      <c r="O144" s="7"/>
      <c r="P144" s="27">
        <f t="shared" ref="P144:Q144" si="270">P133/P$130*100</f>
        <v>0.2619516928728956</v>
      </c>
      <c r="Q144" s="27">
        <f t="shared" si="270"/>
        <v>0.56578537111055482</v>
      </c>
      <c r="R144" s="27">
        <f t="shared" ref="R144:S144" si="271">R133/R$130*100</f>
        <v>0.58686450368761289</v>
      </c>
      <c r="S144" s="27">
        <f t="shared" si="271"/>
        <v>0.79135868178525659</v>
      </c>
      <c r="T144" s="27">
        <f t="shared" ref="T144:U144" si="272">T133/T$130*100</f>
        <v>1.022575591059498</v>
      </c>
      <c r="U144" s="27">
        <f t="shared" si="272"/>
        <v>0.91881630238083156</v>
      </c>
      <c r="V144" s="27">
        <f t="shared" ref="V144" si="273">V133/V$130*100</f>
        <v>0.82505836749573702</v>
      </c>
      <c r="W144" s="27">
        <v>1.2360483667740527</v>
      </c>
      <c r="X144" s="27">
        <v>1.3249047125729148</v>
      </c>
      <c r="Y144" s="29"/>
      <c r="Z144" s="13">
        <f t="shared" si="246"/>
        <v>8.8856345798862035E-2</v>
      </c>
      <c r="AA144" s="13">
        <f t="shared" si="247"/>
        <v>0.30232912151341673</v>
      </c>
      <c r="AB144" s="11"/>
      <c r="AC144" s="27">
        <f t="shared" ref="AC144:AD144" si="274">AC133/AC$130*100</f>
        <v>9.7301634920018678</v>
      </c>
      <c r="AD144" s="27">
        <f t="shared" si="274"/>
        <v>10.549193886171475</v>
      </c>
      <c r="AE144" s="27">
        <f t="shared" ref="AE144:AF144" si="275">AE133/AE$130*100</f>
        <v>8.5282264425930627</v>
      </c>
      <c r="AF144" s="27">
        <f t="shared" si="275"/>
        <v>9.9169676361751442</v>
      </c>
      <c r="AG144" s="27">
        <f t="shared" ref="AG144:AH144" si="276">AG133/AG$130*100</f>
        <v>8.6396714613696179</v>
      </c>
      <c r="AH144" s="27">
        <f t="shared" si="276"/>
        <v>9.7768661364153786</v>
      </c>
      <c r="AI144" s="27">
        <f t="shared" ref="AI144" si="277">AI133/AI$130*100</f>
        <v>6.5494373945911022</v>
      </c>
      <c r="AJ144" s="27">
        <v>11.448416390565317</v>
      </c>
      <c r="AK144" s="27">
        <v>11.989097704294061</v>
      </c>
      <c r="AL144" s="29"/>
      <c r="AM144" s="13">
        <f t="shared" si="252"/>
        <v>0.54068131372874362</v>
      </c>
      <c r="AN144" s="13">
        <f t="shared" si="253"/>
        <v>3.3494262429244426</v>
      </c>
    </row>
    <row r="145" spans="1:40" s="6" customFormat="1" ht="22.5" x14ac:dyDescent="0.25">
      <c r="A145" s="52" t="s">
        <v>67</v>
      </c>
      <c r="B145" s="4" t="s">
        <v>15</v>
      </c>
      <c r="C145" s="27">
        <f t="shared" ref="C145:D145" si="278">C134/C$130*100</f>
        <v>4.8822047512410753</v>
      </c>
      <c r="D145" s="27">
        <f t="shared" si="278"/>
        <v>5.481399882597362</v>
      </c>
      <c r="E145" s="27">
        <f t="shared" ref="E145:F145" si="279">E134/E$130*100</f>
        <v>4.1299069784545184</v>
      </c>
      <c r="F145" s="27">
        <f t="shared" si="279"/>
        <v>5.2213719048137293</v>
      </c>
      <c r="G145" s="27">
        <f t="shared" ref="G145:H145" si="280">G134/G$130*100</f>
        <v>5.9384916745090344</v>
      </c>
      <c r="H145" s="27">
        <f t="shared" si="280"/>
        <v>5.7825802376617315</v>
      </c>
      <c r="I145" s="27">
        <f t="shared" ref="I145" si="281">I134/I$130*100</f>
        <v>3.9426887963325106</v>
      </c>
      <c r="J145" s="27">
        <f t="shared" si="227"/>
        <v>7.5392323580387819</v>
      </c>
      <c r="K145" s="27">
        <f t="shared" si="227"/>
        <v>7.3984325660897801</v>
      </c>
      <c r="L145" s="29"/>
      <c r="M145" s="13">
        <f t="shared" si="240"/>
        <v>-0.14079979194900183</v>
      </c>
      <c r="N145" s="13">
        <f t="shared" si="241"/>
        <v>1.4599408915807457</v>
      </c>
      <c r="O145" s="7"/>
      <c r="P145" s="27">
        <f t="shared" ref="P145:Q145" si="282">P134/P$130*100</f>
        <v>0.27402511068144492</v>
      </c>
      <c r="Q145" s="27">
        <f t="shared" si="282"/>
        <v>0.5603673618340993</v>
      </c>
      <c r="R145" s="27">
        <f t="shared" ref="R145:S145" si="283">R134/R$130*100</f>
        <v>0.534045312934331</v>
      </c>
      <c r="S145" s="27">
        <f t="shared" si="283"/>
        <v>0.71735750339066884</v>
      </c>
      <c r="T145" s="27">
        <f t="shared" ref="T145:U145" si="284">T134/T$130*100</f>
        <v>0.96374707796508252</v>
      </c>
      <c r="U145" s="27">
        <f t="shared" si="284"/>
        <v>0.83613519048851781</v>
      </c>
      <c r="V145" s="27">
        <f t="shared" ref="V145" si="285">V134/V$130*100</f>
        <v>0.76073046396401411</v>
      </c>
      <c r="W145" s="27">
        <v>0.98773445162400642</v>
      </c>
      <c r="X145" s="27">
        <v>1.1169411165390646</v>
      </c>
      <c r="Y145" s="29"/>
      <c r="Z145" s="13">
        <f t="shared" si="246"/>
        <v>0.12920666491505817</v>
      </c>
      <c r="AA145" s="13">
        <f t="shared" si="247"/>
        <v>0.15319403857398206</v>
      </c>
      <c r="AB145" s="11"/>
      <c r="AC145" s="27">
        <f t="shared" ref="AC145:AD145" si="286">AC134/AC$130*100</f>
        <v>9.5880312137137036</v>
      </c>
      <c r="AD145" s="27">
        <f t="shared" si="286"/>
        <v>10.366256182486367</v>
      </c>
      <c r="AE145" s="27">
        <f t="shared" ref="AE145:AF145" si="287">AE134/AE$130*100</f>
        <v>7.6217582551239422</v>
      </c>
      <c r="AF145" s="27">
        <f t="shared" si="287"/>
        <v>8.760960384090156</v>
      </c>
      <c r="AG145" s="27">
        <f t="shared" ref="AG145:AH145" si="288">AG134/AG$130*100</f>
        <v>9.3512842434508663</v>
      </c>
      <c r="AH145" s="27">
        <f t="shared" si="288"/>
        <v>9.742085084162694</v>
      </c>
      <c r="AI145" s="27">
        <f t="shared" ref="AI145" si="289">AI134/AI$130*100</f>
        <v>6.2685468228383918</v>
      </c>
      <c r="AJ145" s="27">
        <v>11.371755414915921</v>
      </c>
      <c r="AK145" s="27">
        <v>11.731752428805267</v>
      </c>
      <c r="AL145" s="29"/>
      <c r="AM145" s="13">
        <f t="shared" si="252"/>
        <v>0.35999701388934646</v>
      </c>
      <c r="AN145" s="13">
        <f t="shared" si="253"/>
        <v>2.3804681853544007</v>
      </c>
    </row>
    <row r="146" spans="1:40" s="6" customFormat="1" x14ac:dyDescent="0.25">
      <c r="A146" s="54" t="s">
        <v>18</v>
      </c>
      <c r="B146" s="4" t="s">
        <v>15</v>
      </c>
      <c r="C146" s="27">
        <f t="shared" ref="C146:D146" si="290">C135/C$130*100</f>
        <v>91.238744312363991</v>
      </c>
      <c r="D146" s="27">
        <f t="shared" si="290"/>
        <v>89.248987269188589</v>
      </c>
      <c r="E146" s="27">
        <f t="shared" ref="E146:F146" si="291">E135/E$130*100</f>
        <v>91.352234734510759</v>
      </c>
      <c r="F146" s="27">
        <f t="shared" si="291"/>
        <v>89.490230590299916</v>
      </c>
      <c r="G146" s="27">
        <f t="shared" ref="G146:H146" si="292">G135/G$130*100</f>
        <v>89.643616155121435</v>
      </c>
      <c r="H146" s="27">
        <f t="shared" si="292"/>
        <v>88.364572556014551</v>
      </c>
      <c r="I146" s="27">
        <f t="shared" ref="I146" si="293">I135/I$130*100</f>
        <v>91.420571571496509</v>
      </c>
      <c r="J146" s="27">
        <f t="shared" si="227"/>
        <v>86.218412489229166</v>
      </c>
      <c r="K146" s="27">
        <f t="shared" si="227"/>
        <v>85.902226457961618</v>
      </c>
      <c r="L146" s="29"/>
      <c r="M146" s="13">
        <f t="shared" si="240"/>
        <v>-0.31618603126754863</v>
      </c>
      <c r="N146" s="13">
        <f t="shared" si="241"/>
        <v>-3.7413896971598177</v>
      </c>
      <c r="O146" s="7"/>
      <c r="P146" s="27">
        <f t="shared" ref="P146:Q146" si="294">P135/P$130*100</f>
        <v>99.371048662970367</v>
      </c>
      <c r="Q146" s="27">
        <f t="shared" si="294"/>
        <v>98.492722822512363</v>
      </c>
      <c r="R146" s="27">
        <f t="shared" ref="R146:S146" si="295">R135/R$130*100</f>
        <v>98.843855020759563</v>
      </c>
      <c r="S146" s="27">
        <f t="shared" si="295"/>
        <v>98.512381457784684</v>
      </c>
      <c r="T146" s="27">
        <f t="shared" ref="T146:U146" si="296">T135/T$130*100</f>
        <v>98.172366350090513</v>
      </c>
      <c r="U146" s="27">
        <f t="shared" si="296"/>
        <v>98.174994026797151</v>
      </c>
      <c r="V146" s="27">
        <f t="shared" ref="V146" si="297">V135/V$130*100</f>
        <v>98.585692444448924</v>
      </c>
      <c r="W146" s="27">
        <v>97.708224125259804</v>
      </c>
      <c r="X146" s="27">
        <v>97.331202763192636</v>
      </c>
      <c r="Y146" s="29"/>
      <c r="Z146" s="13">
        <f t="shared" si="246"/>
        <v>-0.3770213620671683</v>
      </c>
      <c r="AA146" s="13">
        <f t="shared" si="247"/>
        <v>-0.84116358689787774</v>
      </c>
      <c r="AB146" s="11"/>
      <c r="AC146" s="27">
        <f t="shared" ref="AC146:AD146" si="298">AC135/AC$130*100</f>
        <v>82.934117323187579</v>
      </c>
      <c r="AD146" s="27">
        <f t="shared" si="298"/>
        <v>80.073205629534201</v>
      </c>
      <c r="AE146" s="27">
        <f t="shared" ref="AE146:AF146" si="299">AE135/AE$130*100</f>
        <v>84.077309752913592</v>
      </c>
      <c r="AF146" s="27">
        <f t="shared" si="299"/>
        <v>82.39995546623436</v>
      </c>
      <c r="AG146" s="27">
        <f t="shared" ref="AG146:AH146" si="300">AG135/AG$130*100</f>
        <v>83.792691605553046</v>
      </c>
      <c r="AH146" s="27">
        <f t="shared" si="300"/>
        <v>80.511576921911725</v>
      </c>
      <c r="AI146" s="27">
        <f t="shared" ref="AI146" si="301">AI135/AI$130*100</f>
        <v>86.183213896596783</v>
      </c>
      <c r="AJ146" s="27">
        <v>79.497053703302271</v>
      </c>
      <c r="AK146" s="27">
        <v>78.017887136365545</v>
      </c>
      <c r="AL146" s="29"/>
      <c r="AM146" s="13">
        <f t="shared" si="252"/>
        <v>-1.4791665669367262</v>
      </c>
      <c r="AN146" s="13">
        <f t="shared" si="253"/>
        <v>-5.7748044691875009</v>
      </c>
    </row>
    <row r="147" spans="1:40" s="6" customFormat="1" x14ac:dyDescent="0.25">
      <c r="A147" s="52" t="s">
        <v>81</v>
      </c>
      <c r="B147" s="4" t="s">
        <v>15</v>
      </c>
      <c r="C147" s="27">
        <f t="shared" ref="C147:D147" si="302">C136/C$130*100</f>
        <v>45.444600258234757</v>
      </c>
      <c r="D147" s="27">
        <f t="shared" si="302"/>
        <v>41.435090217502349</v>
      </c>
      <c r="E147" s="27">
        <f t="shared" ref="E147:F147" si="303">E136/E$130*100</f>
        <v>46.382096946522481</v>
      </c>
      <c r="F147" s="27">
        <f t="shared" si="303"/>
        <v>44.049115820309034</v>
      </c>
      <c r="G147" s="27">
        <f t="shared" ref="G147:H147" si="304">G136/G$130*100</f>
        <v>39.51633194479097</v>
      </c>
      <c r="H147" s="27">
        <f t="shared" si="304"/>
        <v>40.426649009718489</v>
      </c>
      <c r="I147" s="27">
        <f t="shared" ref="I147" si="305">I136/I$130*100</f>
        <v>39.319702455162371</v>
      </c>
      <c r="J147" s="27">
        <f t="shared" si="227"/>
        <v>42.887695579757732</v>
      </c>
      <c r="K147" s="27">
        <f t="shared" si="227"/>
        <v>36.775157450786153</v>
      </c>
      <c r="L147" s="29"/>
      <c r="M147" s="13">
        <f t="shared" si="240"/>
        <v>-6.112538128971579</v>
      </c>
      <c r="N147" s="13">
        <f t="shared" si="241"/>
        <v>-2.7411744940048166</v>
      </c>
      <c r="O147" s="7"/>
      <c r="P147" s="27">
        <f t="shared" ref="P147:Q147" si="306">P136/P$130*100</f>
        <v>37.990467621904429</v>
      </c>
      <c r="Q147" s="27">
        <f t="shared" si="306"/>
        <v>40.446928117688877</v>
      </c>
      <c r="R147" s="27">
        <f t="shared" ref="R147:S147" si="307">R136/R$130*100</f>
        <v>42.422319692871127</v>
      </c>
      <c r="S147" s="27">
        <f t="shared" si="307"/>
        <v>42.263507833441025</v>
      </c>
      <c r="T147" s="27">
        <f t="shared" ref="T147:U147" si="308">T136/T$130*100</f>
        <v>29.31845795312573</v>
      </c>
      <c r="U147" s="27">
        <f t="shared" si="308"/>
        <v>33.869044869005577</v>
      </c>
      <c r="V147" s="27">
        <f t="shared" ref="V147" si="309">V136/V$130*100</f>
        <v>26.224610718911268</v>
      </c>
      <c r="W147" s="27">
        <v>31.068524279534042</v>
      </c>
      <c r="X147" s="27">
        <v>25.106905811362314</v>
      </c>
      <c r="Y147" s="29"/>
      <c r="Z147" s="13">
        <f t="shared" si="246"/>
        <v>-5.9616184681717286</v>
      </c>
      <c r="AA147" s="13">
        <f t="shared" si="247"/>
        <v>-4.2115521417634163</v>
      </c>
      <c r="AB147" s="11"/>
      <c r="AC147" s="27">
        <f t="shared" ref="AC147:AD147" si="310">AC136/AC$130*100</f>
        <v>53.056685148780424</v>
      </c>
      <c r="AD147" s="27">
        <f t="shared" si="310"/>
        <v>42.41598799418211</v>
      </c>
      <c r="AE147" s="27">
        <f t="shared" ref="AE147:AF147" si="311">AE136/AE$130*100</f>
        <v>50.227337543810258</v>
      </c>
      <c r="AF147" s="27">
        <f t="shared" si="311"/>
        <v>45.452378975245892</v>
      </c>
      <c r="AG147" s="27">
        <f t="shared" ref="AG147:AH147" si="312">AG136/AG$130*100</f>
        <v>46.512314934940605</v>
      </c>
      <c r="AH147" s="27">
        <f t="shared" si="312"/>
        <v>45.675846186471908</v>
      </c>
      <c r="AI147" s="27">
        <f t="shared" ref="AI147" si="313">AI136/AI$130*100</f>
        <v>48.891582738057046</v>
      </c>
      <c r="AJ147" s="27">
        <v>49.801724580199895</v>
      </c>
      <c r="AK147" s="27">
        <v>44.82456211819111</v>
      </c>
      <c r="AL147" s="29"/>
      <c r="AM147" s="13">
        <f t="shared" si="252"/>
        <v>-4.9771624620087849</v>
      </c>
      <c r="AN147" s="13">
        <f t="shared" si="253"/>
        <v>-1.6877528167494944</v>
      </c>
    </row>
    <row r="148" spans="1:40" s="6" customFormat="1" x14ac:dyDescent="0.25">
      <c r="A148" s="52" t="s">
        <v>82</v>
      </c>
      <c r="B148" s="4" t="s">
        <v>15</v>
      </c>
      <c r="C148" s="27">
        <f t="shared" ref="C148:D148" si="314">C137/C$130*100</f>
        <v>45.794144054129234</v>
      </c>
      <c r="D148" s="27">
        <f t="shared" si="314"/>
        <v>47.813897051686233</v>
      </c>
      <c r="E148" s="27">
        <f t="shared" ref="E148:F148" si="315">E137/E$130*100</f>
        <v>44.970137787988271</v>
      </c>
      <c r="F148" s="27">
        <f t="shared" si="315"/>
        <v>45.441114769990882</v>
      </c>
      <c r="G148" s="27">
        <f t="shared" ref="G148:H148" si="316">G137/G$130*100</f>
        <v>50.127284210330473</v>
      </c>
      <c r="H148" s="27">
        <f t="shared" si="316"/>
        <v>47.937923546296062</v>
      </c>
      <c r="I148" s="27">
        <f t="shared" ref="I148" si="317">I137/I$130*100</f>
        <v>52.100869116334138</v>
      </c>
      <c r="J148" s="27">
        <f t="shared" si="227"/>
        <v>43.33071690947142</v>
      </c>
      <c r="K148" s="27">
        <f t="shared" si="227"/>
        <v>49.127069007175457</v>
      </c>
      <c r="L148" s="29"/>
      <c r="M148" s="13">
        <f t="shared" si="240"/>
        <v>5.7963520977040375</v>
      </c>
      <c r="N148" s="13">
        <f t="shared" si="241"/>
        <v>-1.0002152031550153</v>
      </c>
      <c r="O148" s="7"/>
      <c r="P148" s="27">
        <f t="shared" ref="P148:Q148" si="318">P137/P$130*100</f>
        <v>61.38058104106593</v>
      </c>
      <c r="Q148" s="27">
        <f t="shared" si="318"/>
        <v>58.045794704823493</v>
      </c>
      <c r="R148" s="27">
        <f t="shared" ref="R148:S148" si="319">R137/R$130*100</f>
        <v>56.421535327888449</v>
      </c>
      <c r="S148" s="27">
        <f t="shared" si="319"/>
        <v>56.248873624343666</v>
      </c>
      <c r="T148" s="27">
        <f t="shared" ref="T148:U148" si="320">T137/T$130*100</f>
        <v>68.853908396964798</v>
      </c>
      <c r="U148" s="27">
        <f t="shared" si="320"/>
        <v>64.305949157791574</v>
      </c>
      <c r="V148" s="27">
        <f t="shared" ref="V148" si="321">V137/V$130*100</f>
        <v>72.361081725537659</v>
      </c>
      <c r="W148" s="27">
        <v>66.639699845725758</v>
      </c>
      <c r="X148" s="27">
        <v>72.224296951830325</v>
      </c>
      <c r="Y148" s="29"/>
      <c r="Z148" s="13">
        <f t="shared" si="246"/>
        <v>5.5845971061045674</v>
      </c>
      <c r="AA148" s="13">
        <f t="shared" si="247"/>
        <v>3.3703885548655279</v>
      </c>
      <c r="AB148" s="11"/>
      <c r="AC148" s="27">
        <f t="shared" ref="AC148:AD148" si="322">AC137/AC$130*100</f>
        <v>29.877432174407154</v>
      </c>
      <c r="AD148" s="27">
        <f t="shared" si="322"/>
        <v>37.657217635352112</v>
      </c>
      <c r="AE148" s="27">
        <f t="shared" ref="AE148:AF148" si="323">AE137/AE$130*100</f>
        <v>33.849972209103328</v>
      </c>
      <c r="AF148" s="27">
        <f t="shared" si="323"/>
        <v>36.947576490988453</v>
      </c>
      <c r="AG148" s="27">
        <f t="shared" ref="AG148:AH148" si="324">AG137/AG$130*100</f>
        <v>37.280376670612455</v>
      </c>
      <c r="AH148" s="27">
        <f t="shared" si="324"/>
        <v>34.83573073543981</v>
      </c>
      <c r="AI148" s="27">
        <f t="shared" ref="AI148" si="325">AI137/AI$130*100</f>
        <v>37.291631158539758</v>
      </c>
      <c r="AJ148" s="27">
        <v>29.695329123102354</v>
      </c>
      <c r="AK148" s="27">
        <v>33.193325018174413</v>
      </c>
      <c r="AL148" s="29"/>
      <c r="AM148" s="13">
        <f t="shared" si="252"/>
        <v>3.4979958950720587</v>
      </c>
      <c r="AN148" s="13">
        <f t="shared" si="253"/>
        <v>-4.087051652438042</v>
      </c>
    </row>
    <row r="149" spans="1:40" s="6" customFormat="1" x14ac:dyDescent="0.25">
      <c r="A149" s="54" t="s">
        <v>83</v>
      </c>
      <c r="B149" s="4" t="s">
        <v>15</v>
      </c>
      <c r="C149" s="27">
        <f t="shared" ref="C149:D149" si="326">C138/C$130*100</f>
        <v>30.129351832714985</v>
      </c>
      <c r="D149" s="27">
        <f t="shared" si="326"/>
        <v>32.011748814235624</v>
      </c>
      <c r="E149" s="27">
        <f t="shared" ref="E149:F149" si="327">E138/E$130*100</f>
        <v>33.986852726252472</v>
      </c>
      <c r="F149" s="27">
        <f t="shared" si="327"/>
        <v>33.033175338363719</v>
      </c>
      <c r="G149" s="27">
        <f t="shared" ref="G149:H149" si="328">G138/G$130*100</f>
        <v>33.70251863919475</v>
      </c>
      <c r="H149" s="27">
        <f t="shared" si="328"/>
        <v>36.909706220670792</v>
      </c>
      <c r="I149" s="27">
        <f t="shared" ref="I149" si="329">I138/I$130*100</f>
        <v>36.458843192067341</v>
      </c>
      <c r="J149" s="27">
        <f t="shared" si="227"/>
        <v>39.230843976619987</v>
      </c>
      <c r="K149" s="27">
        <f t="shared" si="227"/>
        <v>36.127060231764304</v>
      </c>
      <c r="L149" s="29"/>
      <c r="M149" s="13">
        <f t="shared" si="240"/>
        <v>-3.1037837448556829</v>
      </c>
      <c r="N149" s="13">
        <f t="shared" si="241"/>
        <v>2.4245415925695539</v>
      </c>
      <c r="O149" s="7"/>
      <c r="P149" s="27">
        <f t="shared" ref="P149:Q149" si="330">P138/P$130*100</f>
        <v>43.297299250167029</v>
      </c>
      <c r="Q149" s="27">
        <f t="shared" si="330"/>
        <v>46.875866407408417</v>
      </c>
      <c r="R149" s="27">
        <f t="shared" ref="R149:S149" si="331">R138/R$130*100</f>
        <v>48.825267644472554</v>
      </c>
      <c r="S149" s="27">
        <f t="shared" si="331"/>
        <v>51.217747847428164</v>
      </c>
      <c r="T149" s="27">
        <f t="shared" ref="T149:U149" si="332">T138/T$130*100</f>
        <v>45.576038538045829</v>
      </c>
      <c r="U149" s="27">
        <f t="shared" si="332"/>
        <v>52.534815316141156</v>
      </c>
      <c r="V149" s="27">
        <f t="shared" ref="V149" si="333">V138/V$130*100</f>
        <v>42.37977502754439</v>
      </c>
      <c r="W149" s="27">
        <v>51.177353911427105</v>
      </c>
      <c r="X149" s="27">
        <v>43.537405098062962</v>
      </c>
      <c r="Y149" s="29"/>
      <c r="Z149" s="13">
        <f t="shared" si="246"/>
        <v>-7.6399488133641427</v>
      </c>
      <c r="AA149" s="13">
        <f t="shared" si="247"/>
        <v>-2.0386334399828669</v>
      </c>
      <c r="AB149" s="11"/>
      <c r="AC149" s="27">
        <f t="shared" ref="AC149:AD149" si="334">AC138/AC$130*100</f>
        <v>16.682377051591097</v>
      </c>
      <c r="AD149" s="27">
        <f t="shared" si="334"/>
        <v>17.256902517052595</v>
      </c>
      <c r="AE149" s="27">
        <f t="shared" ref="AE149:AF149" si="335">AE138/AE$130*100</f>
        <v>19.577639331653788</v>
      </c>
      <c r="AF149" s="27">
        <f t="shared" si="335"/>
        <v>18.742389915183292</v>
      </c>
      <c r="AG149" s="27">
        <f t="shared" ref="AG149:AH149" si="336">AG138/AG$130*100</f>
        <v>25.557002886258772</v>
      </c>
      <c r="AH149" s="27">
        <f t="shared" si="336"/>
        <v>24.402199394939998</v>
      </c>
      <c r="AI149" s="27">
        <f t="shared" ref="AI149" si="337">AI138/AI$130*100</f>
        <v>32.130927677319583</v>
      </c>
      <c r="AJ149" s="27">
        <v>32.242323881157489</v>
      </c>
      <c r="AK149" s="27">
        <v>31.01499491151294</v>
      </c>
      <c r="AL149" s="29"/>
      <c r="AM149" s="13">
        <f t="shared" si="252"/>
        <v>-1.2273289696445495</v>
      </c>
      <c r="AN149" s="13">
        <f t="shared" si="253"/>
        <v>5.4579920252541676</v>
      </c>
    </row>
    <row r="150" spans="1:40" s="6" customFormat="1" x14ac:dyDescent="0.25">
      <c r="A150" s="52" t="s">
        <v>84</v>
      </c>
      <c r="B150" s="4" t="s">
        <v>15</v>
      </c>
      <c r="C150" s="27">
        <f t="shared" ref="C150:D150" si="338">C139/C$130*100</f>
        <v>25.300692016717441</v>
      </c>
      <c r="D150" s="27">
        <f t="shared" si="338"/>
        <v>26.831659984618444</v>
      </c>
      <c r="E150" s="27">
        <f t="shared" ref="E150:F150" si="339">E139/E$130*100</f>
        <v>28.704665231558195</v>
      </c>
      <c r="F150" s="27">
        <f t="shared" si="339"/>
        <v>27.128937807595904</v>
      </c>
      <c r="G150" s="27">
        <f t="shared" ref="G150:H150" si="340">G139/G$130*100</f>
        <v>25.072421465052308</v>
      </c>
      <c r="H150" s="27">
        <f t="shared" si="340"/>
        <v>27.524551264792418</v>
      </c>
      <c r="I150" s="27">
        <f t="shared" ref="I150" si="341">I139/I$130*100</f>
        <v>27.041861891861856</v>
      </c>
      <c r="J150" s="27">
        <f t="shared" si="227"/>
        <v>29.067670593583916</v>
      </c>
      <c r="K150" s="27">
        <f t="shared" si="227"/>
        <v>25.591880732221426</v>
      </c>
      <c r="L150" s="29"/>
      <c r="M150" s="13">
        <f t="shared" si="240"/>
        <v>-3.4757898613624896</v>
      </c>
      <c r="N150" s="13">
        <f t="shared" si="241"/>
        <v>0.51945926716911828</v>
      </c>
      <c r="O150" s="7"/>
      <c r="P150" s="27">
        <f t="shared" ref="P150:Q150" si="342">P139/P$130*100</f>
        <v>34.2504361406979</v>
      </c>
      <c r="Q150" s="27">
        <f t="shared" si="342"/>
        <v>36.968301763351796</v>
      </c>
      <c r="R150" s="27">
        <f t="shared" ref="R150:S150" si="343">R139/R$130*100</f>
        <v>38.354211597704541</v>
      </c>
      <c r="S150" s="27">
        <f t="shared" si="343"/>
        <v>38.199893214218157</v>
      </c>
      <c r="T150" s="27">
        <f t="shared" ref="T150:U150" si="344">T139/T$130*100</f>
        <v>25.697685879605597</v>
      </c>
      <c r="U150" s="27">
        <f t="shared" si="344"/>
        <v>33.068217011685611</v>
      </c>
      <c r="V150" s="27">
        <f t="shared" ref="V150" si="345">V139/V$130*100</f>
        <v>24.106060566876312</v>
      </c>
      <c r="W150" s="27">
        <v>29.266155111903704</v>
      </c>
      <c r="X150" s="27">
        <v>24.060869734063274</v>
      </c>
      <c r="Y150" s="29"/>
      <c r="Z150" s="13">
        <f t="shared" si="246"/>
        <v>-5.2052853778404291</v>
      </c>
      <c r="AA150" s="13">
        <f t="shared" si="247"/>
        <v>-1.6368161455423227</v>
      </c>
      <c r="AB150" s="11"/>
      <c r="AC150" s="27">
        <f t="shared" ref="AC150:AD150" si="346">AC139/AC$130*100</f>
        <v>16.161303794892063</v>
      </c>
      <c r="AD150" s="27">
        <f t="shared" si="346"/>
        <v>16.769536183639449</v>
      </c>
      <c r="AE150" s="27">
        <f t="shared" ref="AE150:AF150" si="347">AE139/AE$130*100</f>
        <v>19.334232236040137</v>
      </c>
      <c r="AF150" s="27">
        <f t="shared" si="347"/>
        <v>18.428560162381885</v>
      </c>
      <c r="AG150" s="27">
        <f t="shared" ref="AG150:AH150" si="348">AG139/AG$130*100</f>
        <v>24.643475273705377</v>
      </c>
      <c r="AH150" s="27">
        <f t="shared" si="348"/>
        <v>23.086986269554263</v>
      </c>
      <c r="AI150" s="27">
        <f t="shared" ref="AI150" si="349">AI139/AI$130*100</f>
        <v>29.187791021883363</v>
      </c>
      <c r="AJ150" s="27">
        <v>28.951560277476073</v>
      </c>
      <c r="AK150" s="27">
        <v>26.648056709159064</v>
      </c>
      <c r="AL150" s="29"/>
      <c r="AM150" s="13">
        <f t="shared" si="252"/>
        <v>-2.3035035683170086</v>
      </c>
      <c r="AN150" s="13">
        <f t="shared" si="253"/>
        <v>2.0045814354536873</v>
      </c>
    </row>
    <row r="151" spans="1:40" s="6" customFormat="1" x14ac:dyDescent="0.25">
      <c r="A151" s="52" t="s">
        <v>85</v>
      </c>
      <c r="B151" s="4" t="s">
        <v>15</v>
      </c>
      <c r="C151" s="27">
        <f t="shared" ref="C151:D151" si="350">C140/C$130*100</f>
        <v>4.8286598159975487</v>
      </c>
      <c r="D151" s="27">
        <f t="shared" si="350"/>
        <v>5.1800888296171781</v>
      </c>
      <c r="E151" s="27">
        <f t="shared" ref="E151:F151" si="351">E140/E$130*100</f>
        <v>5.2821874946942762</v>
      </c>
      <c r="F151" s="27">
        <f t="shared" si="351"/>
        <v>5.9042375307678121</v>
      </c>
      <c r="G151" s="27">
        <f t="shared" ref="G151:H151" si="352">G140/G$130*100</f>
        <v>8.6300971741424455</v>
      </c>
      <c r="H151" s="27">
        <f t="shared" si="352"/>
        <v>9.3851549558783702</v>
      </c>
      <c r="I151" s="27">
        <f t="shared" ref="I151" si="353">I140/I$130*100</f>
        <v>9.4169813002054816</v>
      </c>
      <c r="J151" s="27">
        <f t="shared" si="227"/>
        <v>10.163173383036053</v>
      </c>
      <c r="K151" s="27">
        <f t="shared" si="227"/>
        <v>10.535179499542874</v>
      </c>
      <c r="L151" s="29"/>
      <c r="M151" s="13">
        <f t="shared" si="240"/>
        <v>0.37200611650682092</v>
      </c>
      <c r="N151" s="13">
        <f t="shared" si="241"/>
        <v>1.9050823254004285</v>
      </c>
      <c r="O151" s="7"/>
      <c r="P151" s="27">
        <f t="shared" ref="P151:Q151" si="354">P140/P$130*100</f>
        <v>9.0468631094691254</v>
      </c>
      <c r="Q151" s="27">
        <f t="shared" si="354"/>
        <v>9.9075646440566203</v>
      </c>
      <c r="R151" s="27">
        <f t="shared" ref="R151:S151" si="355">R140/R$130*100</f>
        <v>10.471056046768016</v>
      </c>
      <c r="S151" s="27">
        <f t="shared" si="355"/>
        <v>13.017854633210016</v>
      </c>
      <c r="T151" s="27">
        <f t="shared" ref="T151:U151" si="356">T140/T$130*100</f>
        <v>19.878352658440221</v>
      </c>
      <c r="U151" s="27">
        <f t="shared" si="356"/>
        <v>19.466598304455548</v>
      </c>
      <c r="V151" s="27">
        <f t="shared" ref="V151" si="357">V140/V$130*100</f>
        <v>18.273714460668078</v>
      </c>
      <c r="W151" s="27">
        <v>21.911198799523397</v>
      </c>
      <c r="X151" s="27">
        <v>19.476535363999684</v>
      </c>
      <c r="Y151" s="29"/>
      <c r="Z151" s="13">
        <f t="shared" si="246"/>
        <v>-2.4346634355237136</v>
      </c>
      <c r="AA151" s="13">
        <f t="shared" si="247"/>
        <v>-0.40181729444053715</v>
      </c>
      <c r="AB151" s="11"/>
      <c r="AC151" s="27">
        <f t="shared" ref="AC151:AD151" si="358">AC140/AC$130*100</f>
        <v>0.52107325669903093</v>
      </c>
      <c r="AD151" s="27">
        <f t="shared" si="358"/>
        <v>0.48736633341314556</v>
      </c>
      <c r="AE151" s="27">
        <f t="shared" ref="AE151:AF151" si="359">AE140/AE$130*100</f>
        <v>0.24340709561365459</v>
      </c>
      <c r="AF151" s="27">
        <f t="shared" si="359"/>
        <v>0.31382975280140563</v>
      </c>
      <c r="AG151" s="27">
        <f t="shared" ref="AG151:AH151" si="360">AG140/AG$130*100</f>
        <v>0.91352761255339288</v>
      </c>
      <c r="AH151" s="27">
        <f t="shared" si="360"/>
        <v>1.3152131253857324</v>
      </c>
      <c r="AI151" s="27">
        <f t="shared" ref="AI151" si="361">AI140/AI$130*100</f>
        <v>2.9431366554362213</v>
      </c>
      <c r="AJ151" s="27">
        <v>3.2907636036814112</v>
      </c>
      <c r="AK151" s="27">
        <v>4.3669382023538752</v>
      </c>
      <c r="AL151" s="29"/>
      <c r="AM151" s="13">
        <f t="shared" si="252"/>
        <v>1.076174598672464</v>
      </c>
      <c r="AN151" s="13">
        <f t="shared" si="253"/>
        <v>3.4534105898004821</v>
      </c>
    </row>
    <row r="152" spans="1:40" s="6" customFormat="1" x14ac:dyDescent="0.25">
      <c r="A152" s="47" t="s">
        <v>120</v>
      </c>
      <c r="B152" s="17" t="s">
        <v>15</v>
      </c>
      <c r="C152" s="19" t="s">
        <v>1</v>
      </c>
      <c r="D152" s="28">
        <f t="shared" ref="D152:K162" si="362">(D130/C130-1)*100</f>
        <v>7.8285510171966166</v>
      </c>
      <c r="E152" s="28">
        <f t="shared" si="362"/>
        <v>1.2308837319291444</v>
      </c>
      <c r="F152" s="28">
        <f t="shared" si="362"/>
        <v>9.450359671535292</v>
      </c>
      <c r="G152" s="28">
        <f t="shared" si="362"/>
        <v>0.34320279862158909</v>
      </c>
      <c r="H152" s="28">
        <f t="shared" si="362"/>
        <v>11.901367654528983</v>
      </c>
      <c r="I152" s="28">
        <f t="shared" si="362"/>
        <v>-11.798850017835537</v>
      </c>
      <c r="J152" s="28">
        <f t="shared" si="362"/>
        <v>-24.101030903552779</v>
      </c>
      <c r="K152" s="28">
        <f t="shared" si="362"/>
        <v>39.002628920059877</v>
      </c>
      <c r="L152" s="29"/>
      <c r="M152" s="19" t="s">
        <v>1</v>
      </c>
      <c r="N152" s="19" t="s">
        <v>1</v>
      </c>
      <c r="O152" s="7"/>
      <c r="P152" s="19" t="s">
        <v>1</v>
      </c>
      <c r="Q152" s="28">
        <f t="shared" ref="Q152:V162" si="363">(Q130/P130-1)*100</f>
        <v>6.3161417080089155</v>
      </c>
      <c r="R152" s="28">
        <f t="shared" si="363"/>
        <v>0.11469275477142826</v>
      </c>
      <c r="S152" s="28">
        <f t="shared" si="363"/>
        <v>-2.2380789954725033</v>
      </c>
      <c r="T152" s="28">
        <f t="shared" si="363"/>
        <v>-7.2185315247787818</v>
      </c>
      <c r="U152" s="28">
        <f t="shared" si="363"/>
        <v>22.270191127037386</v>
      </c>
      <c r="V152" s="28">
        <f t="shared" si="363"/>
        <v>-16.224434950430279</v>
      </c>
      <c r="W152" s="28">
        <v>-33.663684261035598</v>
      </c>
      <c r="X152" s="28">
        <v>53.748986944202251</v>
      </c>
      <c r="Y152" s="29"/>
      <c r="Z152" s="19" t="s">
        <v>1</v>
      </c>
      <c r="AA152" s="19" t="s">
        <v>1</v>
      </c>
      <c r="AB152" s="11"/>
      <c r="AC152" s="19" t="s">
        <v>1</v>
      </c>
      <c r="AD152" s="28">
        <f t="shared" ref="AD152:AI162" si="364">(AD130/AC130-1)*100</f>
        <v>9.3730081140126273</v>
      </c>
      <c r="AE152" s="28">
        <f t="shared" si="364"/>
        <v>2.3388692011660828</v>
      </c>
      <c r="AF152" s="28">
        <f t="shared" si="364"/>
        <v>20.800709956981866</v>
      </c>
      <c r="AG152" s="28">
        <f t="shared" si="364"/>
        <v>6.2857743157109791</v>
      </c>
      <c r="AH152" s="28">
        <f t="shared" si="364"/>
        <v>4.7881092733389474</v>
      </c>
      <c r="AI152" s="28">
        <f t="shared" si="364"/>
        <v>-8.2562805922994027</v>
      </c>
      <c r="AJ152" s="28">
        <v>-17.111192652075935</v>
      </c>
      <c r="AK152" s="28">
        <v>30.376241803740346</v>
      </c>
      <c r="AL152" s="29"/>
      <c r="AM152" s="19" t="s">
        <v>1</v>
      </c>
      <c r="AN152" s="19" t="s">
        <v>1</v>
      </c>
    </row>
    <row r="153" spans="1:40" s="6" customFormat="1" x14ac:dyDescent="0.25">
      <c r="A153" s="54" t="s">
        <v>22</v>
      </c>
      <c r="B153" s="4" t="s">
        <v>15</v>
      </c>
      <c r="C153" s="24" t="s">
        <v>1</v>
      </c>
      <c r="D153" s="27">
        <f t="shared" si="362"/>
        <v>46.277650646032356</v>
      </c>
      <c r="E153" s="27">
        <f t="shared" si="362"/>
        <v>-21.130533847443722</v>
      </c>
      <c r="F153" s="27">
        <f t="shared" si="362"/>
        <v>25.101954015022887</v>
      </c>
      <c r="G153" s="27">
        <f t="shared" si="362"/>
        <v>4.8610495900636819</v>
      </c>
      <c r="H153" s="27">
        <f t="shared" si="362"/>
        <v>34.689297228154125</v>
      </c>
      <c r="I153" s="27">
        <f t="shared" si="362"/>
        <v>-32.33180822873846</v>
      </c>
      <c r="J153" s="27">
        <f t="shared" si="362"/>
        <v>4.1443991344671138</v>
      </c>
      <c r="K153" s="27">
        <f t="shared" si="362"/>
        <v>47.198685007956342</v>
      </c>
      <c r="L153" s="29"/>
      <c r="M153" s="24" t="s">
        <v>1</v>
      </c>
      <c r="N153" s="24" t="s">
        <v>1</v>
      </c>
      <c r="O153" s="7"/>
      <c r="P153" s="24" t="s">
        <v>1</v>
      </c>
      <c r="Q153" s="27">
        <f t="shared" si="363"/>
        <v>172.7407993370249</v>
      </c>
      <c r="R153" s="27">
        <f t="shared" si="363"/>
        <v>-39.464858307609795</v>
      </c>
      <c r="S153" s="27">
        <f t="shared" si="363"/>
        <v>19.567953578395382</v>
      </c>
      <c r="T153" s="27">
        <f t="shared" si="363"/>
        <v>7.2795850413909235</v>
      </c>
      <c r="U153" s="27">
        <f t="shared" si="363"/>
        <v>37.629805739763</v>
      </c>
      <c r="V153" s="27">
        <f t="shared" si="363"/>
        <v>-45.52499849225017</v>
      </c>
      <c r="W153" s="27">
        <v>18.851370052587857</v>
      </c>
      <c r="X153" s="27">
        <v>95.715383566155595</v>
      </c>
      <c r="Y153" s="29"/>
      <c r="Z153" s="24" t="s">
        <v>1</v>
      </c>
      <c r="AA153" s="24" t="s">
        <v>1</v>
      </c>
      <c r="AB153" s="11"/>
      <c r="AC153" s="24" t="s">
        <v>1</v>
      </c>
      <c r="AD153" s="27">
        <f t="shared" si="364"/>
        <v>39.816744346270873</v>
      </c>
      <c r="AE153" s="27">
        <f t="shared" si="364"/>
        <v>-19.303337205695847</v>
      </c>
      <c r="AF153" s="27">
        <f t="shared" si="364"/>
        <v>25.515678813524389</v>
      </c>
      <c r="AG153" s="27">
        <f t="shared" si="364"/>
        <v>4.6888065671376822</v>
      </c>
      <c r="AH153" s="27">
        <f t="shared" si="364"/>
        <v>34.47469785055479</v>
      </c>
      <c r="AI153" s="27">
        <f t="shared" si="364"/>
        <v>-31.346373729409237</v>
      </c>
      <c r="AJ153" s="27">
        <v>3.2727635740634309</v>
      </c>
      <c r="AK153" s="27">
        <v>43.889497772846163</v>
      </c>
      <c r="AL153" s="29"/>
      <c r="AM153" s="24" t="s">
        <v>1</v>
      </c>
      <c r="AN153" s="24" t="s">
        <v>1</v>
      </c>
    </row>
    <row r="154" spans="1:40" s="6" customFormat="1" ht="22.5" x14ac:dyDescent="0.25">
      <c r="A154" s="52" t="s">
        <v>67</v>
      </c>
      <c r="B154" s="4" t="s">
        <v>15</v>
      </c>
      <c r="C154" s="24" t="s">
        <v>1</v>
      </c>
      <c r="D154" s="27">
        <f t="shared" si="362"/>
        <v>49.034905096582058</v>
      </c>
      <c r="E154" s="27">
        <f t="shared" si="362"/>
        <v>-21.964868659208381</v>
      </c>
      <c r="F154" s="27">
        <f t="shared" si="362"/>
        <v>23.381460483933992</v>
      </c>
      <c r="G154" s="27">
        <f t="shared" si="362"/>
        <v>0.7816238248705254</v>
      </c>
      <c r="H154" s="27">
        <f t="shared" si="362"/>
        <v>48.822736606366533</v>
      </c>
      <c r="I154" s="27">
        <f t="shared" si="362"/>
        <v>-35.265392102731411</v>
      </c>
      <c r="J154" s="27">
        <f t="shared" si="362"/>
        <v>5.0783194553218225</v>
      </c>
      <c r="K154" s="27">
        <f t="shared" si="362"/>
        <v>47.454276818824034</v>
      </c>
      <c r="L154" s="29"/>
      <c r="M154" s="24" t="s">
        <v>1</v>
      </c>
      <c r="N154" s="24" t="s">
        <v>1</v>
      </c>
      <c r="O154" s="7"/>
      <c r="P154" s="24" t="s">
        <v>1</v>
      </c>
      <c r="Q154" s="27">
        <f t="shared" si="363"/>
        <v>243.20819638455217</v>
      </c>
      <c r="R154" s="27">
        <f t="shared" si="363"/>
        <v>-43.4927689119326</v>
      </c>
      <c r="S154" s="27">
        <f t="shared" si="363"/>
        <v>9.4301817010252531</v>
      </c>
      <c r="T154" s="27">
        <f t="shared" si="363"/>
        <v>15.395566812396133</v>
      </c>
      <c r="U154" s="27">
        <f t="shared" si="363"/>
        <v>30.503877730051276</v>
      </c>
      <c r="V154" s="27">
        <f t="shared" si="363"/>
        <v>-43.883084850254015</v>
      </c>
      <c r="W154" s="27">
        <v>26.671279946549564</v>
      </c>
      <c r="X154" s="27">
        <v>102.36637568898419</v>
      </c>
      <c r="Y154" s="29"/>
      <c r="Z154" s="24" t="s">
        <v>1</v>
      </c>
      <c r="AA154" s="24" t="s">
        <v>1</v>
      </c>
      <c r="AB154" s="11"/>
      <c r="AC154" s="24" t="s">
        <v>1</v>
      </c>
      <c r="AD154" s="27">
        <f t="shared" si="364"/>
        <v>41.602809601656432</v>
      </c>
      <c r="AE154" s="27">
        <f t="shared" si="364"/>
        <v>-19.967725292496784</v>
      </c>
      <c r="AF154" s="27">
        <f t="shared" si="364"/>
        <v>24.295280050855549</v>
      </c>
      <c r="AG154" s="27">
        <f t="shared" si="364"/>
        <v>-6.1121453071855125E-2</v>
      </c>
      <c r="AH154" s="27">
        <f t="shared" si="364"/>
        <v>50.042517956680555</v>
      </c>
      <c r="AI154" s="27">
        <f t="shared" si="364"/>
        <v>-34.766296607018809</v>
      </c>
      <c r="AJ154" s="27">
        <v>4.0025317190058196</v>
      </c>
      <c r="AK154" s="27">
        <v>44.122187071490913</v>
      </c>
      <c r="AL154" s="29"/>
      <c r="AM154" s="24" t="s">
        <v>1</v>
      </c>
      <c r="AN154" s="24" t="s">
        <v>1</v>
      </c>
    </row>
    <row r="155" spans="1:40" s="6" customFormat="1" x14ac:dyDescent="0.25">
      <c r="A155" s="54" t="s">
        <v>17</v>
      </c>
      <c r="B155" s="4" t="s">
        <v>15</v>
      </c>
      <c r="C155" s="24" t="s">
        <v>1</v>
      </c>
      <c r="D155" s="27">
        <f t="shared" si="362"/>
        <v>21.550751306817517</v>
      </c>
      <c r="E155" s="27">
        <f t="shared" si="362"/>
        <v>-16.199624068302775</v>
      </c>
      <c r="F155" s="27">
        <f t="shared" si="362"/>
        <v>39.930477496450493</v>
      </c>
      <c r="G155" s="27">
        <f t="shared" si="362"/>
        <v>-5.7931015579747562</v>
      </c>
      <c r="H155" s="27">
        <f t="shared" si="362"/>
        <v>17.926167409374315</v>
      </c>
      <c r="I155" s="27">
        <f t="shared" si="362"/>
        <v>-37.578371070745305</v>
      </c>
      <c r="J155" s="27">
        <f t="shared" si="362"/>
        <v>41.0524629025292</v>
      </c>
      <c r="K155" s="27">
        <f t="shared" si="362"/>
        <v>38.212911229285005</v>
      </c>
      <c r="L155" s="29"/>
      <c r="M155" s="24" t="s">
        <v>1</v>
      </c>
      <c r="N155" s="24" t="s">
        <v>1</v>
      </c>
      <c r="O155" s="7"/>
      <c r="P155" s="24" t="s">
        <v>1</v>
      </c>
      <c r="Q155" s="27">
        <f t="shared" si="363"/>
        <v>129.6305743688979</v>
      </c>
      <c r="R155" s="27">
        <f t="shared" si="363"/>
        <v>3.8446069399809213</v>
      </c>
      <c r="S155" s="27">
        <f t="shared" si="363"/>
        <v>31.827269239848931</v>
      </c>
      <c r="T155" s="27">
        <f t="shared" si="363"/>
        <v>19.890091748766746</v>
      </c>
      <c r="U155" s="27">
        <f t="shared" si="363"/>
        <v>9.8636089937779161</v>
      </c>
      <c r="V155" s="27">
        <f t="shared" si="363"/>
        <v>-24.773068613684501</v>
      </c>
      <c r="W155" s="27">
        <v>-0.61927985067250502</v>
      </c>
      <c r="X155" s="27">
        <v>64.80160714691641</v>
      </c>
      <c r="Y155" s="29"/>
      <c r="Z155" s="24" t="s">
        <v>1</v>
      </c>
      <c r="AA155" s="24" t="s">
        <v>1</v>
      </c>
      <c r="AB155" s="11"/>
      <c r="AC155" s="24" t="s">
        <v>1</v>
      </c>
      <c r="AD155" s="27">
        <f t="shared" si="364"/>
        <v>18.57941230452489</v>
      </c>
      <c r="AE155" s="27">
        <f t="shared" si="364"/>
        <v>-17.266754233180205</v>
      </c>
      <c r="AF155" s="27">
        <f t="shared" si="364"/>
        <v>40.471965552795176</v>
      </c>
      <c r="AG155" s="27">
        <f t="shared" si="364"/>
        <v>-7.4037342064789291</v>
      </c>
      <c r="AH155" s="27">
        <f t="shared" si="364"/>
        <v>18.580818915895602</v>
      </c>
      <c r="AI155" s="27">
        <f t="shared" si="364"/>
        <v>-38.541682148061753</v>
      </c>
      <c r="AJ155" s="27">
        <v>44.889633027117391</v>
      </c>
      <c r="AK155" s="27">
        <v>36.533599755496482</v>
      </c>
      <c r="AL155" s="29"/>
      <c r="AM155" s="24" t="s">
        <v>1</v>
      </c>
      <c r="AN155" s="24" t="s">
        <v>1</v>
      </c>
    </row>
    <row r="156" spans="1:40" s="6" customFormat="1" ht="22.5" x14ac:dyDescent="0.25">
      <c r="A156" s="52" t="s">
        <v>67</v>
      </c>
      <c r="B156" s="4" t="s">
        <v>15</v>
      </c>
      <c r="C156" s="24" t="s">
        <v>1</v>
      </c>
      <c r="D156" s="27">
        <f t="shared" si="362"/>
        <v>21.062396397049433</v>
      </c>
      <c r="E156" s="27">
        <f t="shared" si="362"/>
        <v>-23.728583552727844</v>
      </c>
      <c r="F156" s="27">
        <f t="shared" si="362"/>
        <v>38.376248167838888</v>
      </c>
      <c r="G156" s="27">
        <f t="shared" si="362"/>
        <v>14.124656369300336</v>
      </c>
      <c r="H156" s="27">
        <f t="shared" si="362"/>
        <v>8.9634662525474482</v>
      </c>
      <c r="I156" s="27">
        <f t="shared" si="362"/>
        <v>-39.862540325261307</v>
      </c>
      <c r="J156" s="27">
        <f t="shared" si="362"/>
        <v>45.134448421594797</v>
      </c>
      <c r="K156" s="27">
        <f t="shared" si="362"/>
        <v>36.406669503655834</v>
      </c>
      <c r="L156" s="29"/>
      <c r="M156" s="24" t="s">
        <v>1</v>
      </c>
      <c r="N156" s="24" t="s">
        <v>1</v>
      </c>
      <c r="O156" s="7"/>
      <c r="P156" s="24" t="s">
        <v>1</v>
      </c>
      <c r="Q156" s="27">
        <f t="shared" si="363"/>
        <v>117.41108214916336</v>
      </c>
      <c r="R156" s="27">
        <f t="shared" si="363"/>
        <v>-4.5879791311342899</v>
      </c>
      <c r="S156" s="27">
        <f t="shared" si="363"/>
        <v>31.318908489525899</v>
      </c>
      <c r="T156" s="27">
        <f t="shared" si="363"/>
        <v>24.648963326738048</v>
      </c>
      <c r="U156" s="27">
        <f t="shared" si="363"/>
        <v>6.080124014422128</v>
      </c>
      <c r="V156" s="27">
        <f t="shared" si="363"/>
        <v>-23.779521309500741</v>
      </c>
      <c r="W156" s="27">
        <v>-13.868751741901498</v>
      </c>
      <c r="X156" s="27">
        <v>73.861066465643518</v>
      </c>
      <c r="Y156" s="29"/>
      <c r="Z156" s="24" t="s">
        <v>1</v>
      </c>
      <c r="AA156" s="24" t="s">
        <v>1</v>
      </c>
      <c r="AB156" s="11"/>
      <c r="AC156" s="24" t="s">
        <v>1</v>
      </c>
      <c r="AD156" s="27">
        <f t="shared" si="364"/>
        <v>18.250409942070679</v>
      </c>
      <c r="AE156" s="27">
        <f t="shared" si="364"/>
        <v>-24.755658414863536</v>
      </c>
      <c r="AF156" s="27">
        <f t="shared" si="364"/>
        <v>38.856442159076757</v>
      </c>
      <c r="AG156" s="27">
        <f t="shared" si="364"/>
        <v>13.447435336702807</v>
      </c>
      <c r="AH156" s="27">
        <f t="shared" si="364"/>
        <v>9.1673239495801973</v>
      </c>
      <c r="AI156" s="27">
        <f t="shared" si="364"/>
        <v>-40.967483260494774</v>
      </c>
      <c r="AJ156" s="27">
        <v>50.36838208825467</v>
      </c>
      <c r="AK156" s="27">
        <v>34.503577999337629</v>
      </c>
      <c r="AL156" s="29"/>
      <c r="AM156" s="24" t="s">
        <v>1</v>
      </c>
      <c r="AN156" s="24" t="s">
        <v>1</v>
      </c>
    </row>
    <row r="157" spans="1:40" s="6" customFormat="1" x14ac:dyDescent="0.25">
      <c r="A157" s="54" t="s">
        <v>18</v>
      </c>
      <c r="B157" s="4" t="s">
        <v>15</v>
      </c>
      <c r="C157" s="24" t="s">
        <v>1</v>
      </c>
      <c r="D157" s="27">
        <f t="shared" si="362"/>
        <v>5.4769993769490988</v>
      </c>
      <c r="E157" s="27">
        <f t="shared" si="362"/>
        <v>3.6164973521635391</v>
      </c>
      <c r="F157" s="27">
        <f t="shared" si="362"/>
        <v>7.2194670843309883</v>
      </c>
      <c r="G157" s="27">
        <f t="shared" si="362"/>
        <v>0.51519027407833651</v>
      </c>
      <c r="H157" s="27">
        <f t="shared" si="362"/>
        <v>10.304748350571401</v>
      </c>
      <c r="I157" s="27">
        <f t="shared" si="362"/>
        <v>-8.748502806129089</v>
      </c>
      <c r="J157" s="27">
        <f t="shared" si="362"/>
        <v>-28.419955021315747</v>
      </c>
      <c r="K157" s="27">
        <f t="shared" si="362"/>
        <v>38.492869017214517</v>
      </c>
      <c r="L157" s="29"/>
      <c r="M157" s="24" t="s">
        <v>1</v>
      </c>
      <c r="N157" s="24" t="s">
        <v>1</v>
      </c>
      <c r="O157" s="7"/>
      <c r="P157" s="24" t="s">
        <v>1</v>
      </c>
      <c r="Q157" s="27">
        <f t="shared" si="363"/>
        <v>5.3764292286060833</v>
      </c>
      <c r="R157" s="27">
        <f t="shared" si="363"/>
        <v>0.47160736872897679</v>
      </c>
      <c r="S157" s="27">
        <f t="shared" si="363"/>
        <v>-2.5659242851147845</v>
      </c>
      <c r="T157" s="27">
        <f t="shared" si="363"/>
        <v>-7.5387664082400612</v>
      </c>
      <c r="U157" s="27">
        <f t="shared" si="363"/>
        <v>22.273463804931247</v>
      </c>
      <c r="V157" s="27">
        <f t="shared" si="363"/>
        <v>-15.873974098919042</v>
      </c>
      <c r="W157" s="27">
        <v>-34.254114921199275</v>
      </c>
      <c r="X157" s="27">
        <v>53.155724166241633</v>
      </c>
      <c r="Y157" s="29"/>
      <c r="Z157" s="24" t="s">
        <v>1</v>
      </c>
      <c r="AA157" s="24" t="s">
        <v>1</v>
      </c>
      <c r="AB157" s="11"/>
      <c r="AC157" s="24" t="s">
        <v>1</v>
      </c>
      <c r="AD157" s="27">
        <f t="shared" si="364"/>
        <v>5.6000552210065946</v>
      </c>
      <c r="AE157" s="27">
        <f t="shared" si="364"/>
        <v>7.4563799206224024</v>
      </c>
      <c r="AF157" s="27">
        <f t="shared" si="364"/>
        <v>18.39071861358952</v>
      </c>
      <c r="AG157" s="27">
        <f t="shared" si="364"/>
        <v>8.0822320704196038</v>
      </c>
      <c r="AH157" s="27">
        <f t="shared" si="364"/>
        <v>0.6848659305152216</v>
      </c>
      <c r="AI157" s="27">
        <f t="shared" si="364"/>
        <v>-1.7933954883034509</v>
      </c>
      <c r="AJ157" s="27">
        <v>-23.54177024488061</v>
      </c>
      <c r="AK157" s="27">
        <v>27.950388655538205</v>
      </c>
      <c r="AL157" s="29"/>
      <c r="AM157" s="24" t="s">
        <v>1</v>
      </c>
      <c r="AN157" s="24" t="s">
        <v>1</v>
      </c>
    </row>
    <row r="158" spans="1:40" s="6" customFormat="1" x14ac:dyDescent="0.25">
      <c r="A158" s="52" t="s">
        <v>81</v>
      </c>
      <c r="B158" s="4" t="s">
        <v>15</v>
      </c>
      <c r="C158" s="24" t="s">
        <v>1</v>
      </c>
      <c r="D158" s="27">
        <f t="shared" si="362"/>
        <v>-1.685002969951388</v>
      </c>
      <c r="E158" s="27">
        <f t="shared" si="362"/>
        <v>13.317013154545254</v>
      </c>
      <c r="F158" s="27">
        <f t="shared" si="362"/>
        <v>3.9450970771042204</v>
      </c>
      <c r="G158" s="27">
        <f t="shared" si="362"/>
        <v>-9.982408582974589</v>
      </c>
      <c r="H158" s="27">
        <f t="shared" si="362"/>
        <v>14.47918091682685</v>
      </c>
      <c r="I158" s="27">
        <f t="shared" si="362"/>
        <v>-14.213939110606333</v>
      </c>
      <c r="J158" s="27">
        <f t="shared" si="362"/>
        <v>-17.213720395320664</v>
      </c>
      <c r="K158" s="27">
        <f t="shared" si="362"/>
        <v>19.191378681141025</v>
      </c>
      <c r="L158" s="29"/>
      <c r="M158" s="24" t="s">
        <v>1</v>
      </c>
      <c r="N158" s="24" t="s">
        <v>1</v>
      </c>
      <c r="O158" s="7"/>
      <c r="P158" s="24" t="s">
        <v>1</v>
      </c>
      <c r="Q158" s="27">
        <f t="shared" si="363"/>
        <v>13.190534641760676</v>
      </c>
      <c r="R158" s="27">
        <f t="shared" si="363"/>
        <v>5.0042042658630548</v>
      </c>
      <c r="S158" s="27">
        <f t="shared" si="363"/>
        <v>-2.604059747317089</v>
      </c>
      <c r="T158" s="27">
        <f t="shared" si="363"/>
        <v>-35.636918898443483</v>
      </c>
      <c r="U158" s="27">
        <f t="shared" si="363"/>
        <v>41.248035488237988</v>
      </c>
      <c r="V158" s="27">
        <f t="shared" si="363"/>
        <v>-35.133051738571233</v>
      </c>
      <c r="W158" s="27">
        <v>-21.41079010699556</v>
      </c>
      <c r="X158" s="27">
        <v>24.246690929677882</v>
      </c>
      <c r="Y158" s="29"/>
      <c r="Z158" s="24" t="s">
        <v>1</v>
      </c>
      <c r="AA158" s="24" t="s">
        <v>1</v>
      </c>
      <c r="AB158" s="11"/>
      <c r="AC158" s="24" t="s">
        <v>1</v>
      </c>
      <c r="AD158" s="27">
        <f t="shared" si="364"/>
        <v>-12.562117553282947</v>
      </c>
      <c r="AE158" s="27">
        <f t="shared" si="364"/>
        <v>21.185646504894851</v>
      </c>
      <c r="AF158" s="27">
        <f t="shared" si="364"/>
        <v>9.3165578337556454</v>
      </c>
      <c r="AG158" s="27">
        <f t="shared" si="364"/>
        <v>8.7643269622638122</v>
      </c>
      <c r="AH158" s="27">
        <f t="shared" si="364"/>
        <v>2.9036195690342881</v>
      </c>
      <c r="AI158" s="27">
        <f t="shared" si="364"/>
        <v>-1.7972074385525061</v>
      </c>
      <c r="AJ158" s="27">
        <v>-15.568175069338919</v>
      </c>
      <c r="AK158" s="27">
        <v>17.346497510480539</v>
      </c>
      <c r="AL158" s="29"/>
      <c r="AM158" s="24" t="s">
        <v>1</v>
      </c>
      <c r="AN158" s="24" t="s">
        <v>1</v>
      </c>
    </row>
    <row r="159" spans="1:40" s="6" customFormat="1" x14ac:dyDescent="0.25">
      <c r="A159" s="52" t="s">
        <v>82</v>
      </c>
      <c r="B159" s="4" t="s">
        <v>15</v>
      </c>
      <c r="C159" s="24" t="s">
        <v>1</v>
      </c>
      <c r="D159" s="27">
        <f t="shared" si="362"/>
        <v>12.584334614369741</v>
      </c>
      <c r="E159" s="27">
        <f t="shared" si="362"/>
        <v>-4.7898818014431743</v>
      </c>
      <c r="F159" s="27">
        <f t="shared" si="362"/>
        <v>10.596644797905718</v>
      </c>
      <c r="G159" s="27">
        <f t="shared" si="362"/>
        <v>10.691215889427919</v>
      </c>
      <c r="H159" s="27">
        <f t="shared" si="362"/>
        <v>7.0139603981033805</v>
      </c>
      <c r="I159" s="27">
        <f t="shared" si="362"/>
        <v>-4.1394321826864093</v>
      </c>
      <c r="J159" s="27">
        <f t="shared" si="362"/>
        <v>-36.877123176284663</v>
      </c>
      <c r="K159" s="27">
        <f t="shared" si="362"/>
        <v>57.59701731687521</v>
      </c>
      <c r="L159" s="29"/>
      <c r="M159" s="24" t="s">
        <v>1</v>
      </c>
      <c r="N159" s="24" t="s">
        <v>1</v>
      </c>
      <c r="O159" s="7"/>
      <c r="P159" s="24" t="s">
        <v>1</v>
      </c>
      <c r="Q159" s="27">
        <f t="shared" si="363"/>
        <v>0.54002146482188262</v>
      </c>
      <c r="R159" s="27">
        <f t="shared" si="363"/>
        <v>-2.6867544353795569</v>
      </c>
      <c r="S159" s="27">
        <f t="shared" si="363"/>
        <v>-2.5372509291031076</v>
      </c>
      <c r="T159" s="27">
        <f t="shared" si="363"/>
        <v>13.573238354838235</v>
      </c>
      <c r="U159" s="27">
        <f t="shared" si="363"/>
        <v>14.193963381101637</v>
      </c>
      <c r="V159" s="27">
        <f t="shared" si="363"/>
        <v>-5.7304870148160658</v>
      </c>
      <c r="W159" s="27">
        <v>-38.908705283274493</v>
      </c>
      <c r="X159" s="27">
        <v>66.633591009689681</v>
      </c>
      <c r="Y159" s="29"/>
      <c r="Z159" s="24" t="s">
        <v>1</v>
      </c>
      <c r="AA159" s="24" t="s">
        <v>1</v>
      </c>
      <c r="AB159" s="11"/>
      <c r="AC159" s="24" t="s">
        <v>1</v>
      </c>
      <c r="AD159" s="27">
        <f t="shared" si="364"/>
        <v>37.852648980676037</v>
      </c>
      <c r="AE159" s="27">
        <f t="shared" si="364"/>
        <v>-8.0078642050703248</v>
      </c>
      <c r="AF159" s="27">
        <f t="shared" si="364"/>
        <v>31.855159104118179</v>
      </c>
      <c r="AG159" s="27">
        <f t="shared" si="364"/>
        <v>7.2431287119423926</v>
      </c>
      <c r="AH159" s="27">
        <f t="shared" si="364"/>
        <v>-2.0833294906215549</v>
      </c>
      <c r="AI159" s="27">
        <f t="shared" si="364"/>
        <v>-1.7883973427336386</v>
      </c>
      <c r="AJ159" s="27">
        <v>-33.995635526005444</v>
      </c>
      <c r="AK159" s="27">
        <v>45.73406312149109</v>
      </c>
      <c r="AL159" s="29"/>
      <c r="AM159" s="24" t="s">
        <v>1</v>
      </c>
      <c r="AN159" s="24" t="s">
        <v>1</v>
      </c>
    </row>
    <row r="160" spans="1:40" s="6" customFormat="1" x14ac:dyDescent="0.25">
      <c r="A160" s="54" t="s">
        <v>83</v>
      </c>
      <c r="B160" s="4" t="s">
        <v>15</v>
      </c>
      <c r="C160" s="24" t="s">
        <v>1</v>
      </c>
      <c r="D160" s="27">
        <f t="shared" si="362"/>
        <v>14.565374964936506</v>
      </c>
      <c r="E160" s="27">
        <f t="shared" si="362"/>
        <v>7.476762881991128</v>
      </c>
      <c r="F160" s="27">
        <f t="shared" si="362"/>
        <v>6.3791622895426725</v>
      </c>
      <c r="G160" s="27">
        <f t="shared" si="362"/>
        <v>2.3764330251806687</v>
      </c>
      <c r="H160" s="27">
        <f t="shared" si="362"/>
        <v>22.550087429270583</v>
      </c>
      <c r="I160" s="27">
        <f t="shared" si="362"/>
        <v>-12.876253272402627</v>
      </c>
      <c r="J160" s="27">
        <f t="shared" si="362"/>
        <v>-18.330359553018404</v>
      </c>
      <c r="K160" s="27">
        <f t="shared" si="362"/>
        <v>28.005310065757239</v>
      </c>
      <c r="L160" s="29"/>
      <c r="M160" s="24" t="s">
        <v>1</v>
      </c>
      <c r="N160" s="24" t="s">
        <v>1</v>
      </c>
      <c r="O160" s="7"/>
      <c r="P160" s="24" t="s">
        <v>1</v>
      </c>
      <c r="Q160" s="27">
        <f t="shared" si="363"/>
        <v>15.103282236166326</v>
      </c>
      <c r="R160" s="27">
        <f t="shared" si="363"/>
        <v>4.2781081935013843</v>
      </c>
      <c r="S160" s="27">
        <f t="shared" si="363"/>
        <v>2.5523394065190219</v>
      </c>
      <c r="T160" s="27">
        <f t="shared" si="363"/>
        <v>-17.438545024671559</v>
      </c>
      <c r="U160" s="27">
        <f t="shared" si="363"/>
        <v>40.939013472310663</v>
      </c>
      <c r="V160" s="27">
        <f t="shared" si="363"/>
        <v>-32.418348132741428</v>
      </c>
      <c r="W160" s="27">
        <v>-19.892988918731781</v>
      </c>
      <c r="X160" s="27">
        <v>30.796757088918159</v>
      </c>
      <c r="Y160" s="29"/>
      <c r="Z160" s="24" t="s">
        <v>1</v>
      </c>
      <c r="AA160" s="24" t="s">
        <v>1</v>
      </c>
      <c r="AB160" s="11"/>
      <c r="AC160" s="24" t="s">
        <v>1</v>
      </c>
      <c r="AD160" s="27">
        <f t="shared" si="364"/>
        <v>13.139712235451606</v>
      </c>
      <c r="AE160" s="27">
        <f t="shared" si="364"/>
        <v>16.101569725499054</v>
      </c>
      <c r="AF160" s="27">
        <f t="shared" si="364"/>
        <v>15.646936266930545</v>
      </c>
      <c r="AG160" s="27">
        <f t="shared" si="364"/>
        <v>44.930601339925722</v>
      </c>
      <c r="AH160" s="27">
        <f t="shared" si="364"/>
        <v>5.3216258845112385E-2</v>
      </c>
      <c r="AI160" s="27">
        <f t="shared" si="364"/>
        <v>20.801029670644454</v>
      </c>
      <c r="AJ160" s="27">
        <v>-16.823821600360912</v>
      </c>
      <c r="AK160" s="27">
        <v>25.413369428011045</v>
      </c>
      <c r="AL160" s="29"/>
      <c r="AM160" s="24" t="s">
        <v>1</v>
      </c>
      <c r="AN160" s="24" t="s">
        <v>1</v>
      </c>
    </row>
    <row r="161" spans="1:40" s="6" customFormat="1" x14ac:dyDescent="0.25">
      <c r="A161" s="52" t="s">
        <v>84</v>
      </c>
      <c r="B161" s="4" t="s">
        <v>15</v>
      </c>
      <c r="C161" s="24" t="s">
        <v>1</v>
      </c>
      <c r="D161" s="27">
        <f t="shared" si="362"/>
        <v>14.353355063008078</v>
      </c>
      <c r="E161" s="27">
        <f t="shared" si="362"/>
        <v>8.297385636430942</v>
      </c>
      <c r="F161" s="27">
        <f t="shared" si="362"/>
        <v>3.4421400352593556</v>
      </c>
      <c r="G161" s="27">
        <f t="shared" si="362"/>
        <v>-7.2633403650681156</v>
      </c>
      <c r="H161" s="27">
        <f t="shared" si="362"/>
        <v>22.845531090829652</v>
      </c>
      <c r="I161" s="27">
        <f t="shared" si="362"/>
        <v>-13.345605762082791</v>
      </c>
      <c r="J161" s="27">
        <f t="shared" si="362"/>
        <v>-18.415150520679102</v>
      </c>
      <c r="K161" s="27">
        <f t="shared" si="362"/>
        <v>22.3812788621808</v>
      </c>
      <c r="L161" s="29"/>
      <c r="M161" s="24" t="s">
        <v>1</v>
      </c>
      <c r="N161" s="24" t="s">
        <v>1</v>
      </c>
      <c r="O161" s="7"/>
      <c r="P161" s="24" t="s">
        <v>1</v>
      </c>
      <c r="Q161" s="27">
        <f t="shared" si="363"/>
        <v>14.752617830368454</v>
      </c>
      <c r="R161" s="27">
        <f t="shared" si="363"/>
        <v>3.8679064712205058</v>
      </c>
      <c r="S161" s="27">
        <f t="shared" si="363"/>
        <v>-2.6314246278683284</v>
      </c>
      <c r="T161" s="27">
        <f t="shared" si="363"/>
        <v>-37.584405826628611</v>
      </c>
      <c r="U161" s="27">
        <f t="shared" si="363"/>
        <v>57.339350834620895</v>
      </c>
      <c r="V161" s="27">
        <f t="shared" si="363"/>
        <v>-38.929309542284493</v>
      </c>
      <c r="W161" s="27">
        <v>-19.463866749077841</v>
      </c>
      <c r="X161" s="27">
        <v>26.403155196289507</v>
      </c>
      <c r="Y161" s="29"/>
      <c r="Z161" s="24" t="s">
        <v>1</v>
      </c>
      <c r="AA161" s="24" t="s">
        <v>1</v>
      </c>
      <c r="AB161" s="11"/>
      <c r="AC161" s="24" t="s">
        <v>1</v>
      </c>
      <c r="AD161" s="27">
        <f t="shared" si="364"/>
        <v>13.489272917518047</v>
      </c>
      <c r="AE161" s="27">
        <f t="shared" si="364"/>
        <v>17.990351208369582</v>
      </c>
      <c r="AF161" s="27">
        <f t="shared" si="364"/>
        <v>15.142050841354315</v>
      </c>
      <c r="AG161" s="27">
        <f t="shared" si="364"/>
        <v>42.129978045844062</v>
      </c>
      <c r="AH161" s="27">
        <f t="shared" si="364"/>
        <v>-1.8303379236668804</v>
      </c>
      <c r="AI161" s="27">
        <f t="shared" si="364"/>
        <v>15.987269987403586</v>
      </c>
      <c r="AJ161" s="27">
        <v>-17.782051390517339</v>
      </c>
      <c r="AK161" s="27">
        <v>20.002979176774982</v>
      </c>
      <c r="AL161" s="29"/>
      <c r="AM161" s="24" t="s">
        <v>1</v>
      </c>
      <c r="AN161" s="24" t="s">
        <v>1</v>
      </c>
    </row>
    <row r="162" spans="1:40" s="6" customFormat="1" x14ac:dyDescent="0.25">
      <c r="A162" s="52" t="s">
        <v>85</v>
      </c>
      <c r="B162" s="4" t="s">
        <v>15</v>
      </c>
      <c r="C162" s="24" t="s">
        <v>1</v>
      </c>
      <c r="D162" s="27">
        <f t="shared" si="362"/>
        <v>15.676294028303484</v>
      </c>
      <c r="E162" s="27">
        <f t="shared" si="362"/>
        <v>3.2261271405964465</v>
      </c>
      <c r="F162" s="27">
        <f t="shared" si="362"/>
        <v>22.339640911613756</v>
      </c>
      <c r="G162" s="27">
        <f t="shared" si="362"/>
        <v>46.669504132258702</v>
      </c>
      <c r="H162" s="27">
        <f t="shared" si="362"/>
        <v>21.691755494842123</v>
      </c>
      <c r="I162" s="27">
        <f t="shared" si="362"/>
        <v>-11.499747852492881</v>
      </c>
      <c r="J162" s="27">
        <f t="shared" si="362"/>
        <v>-18.086873284535809</v>
      </c>
      <c r="K162" s="27">
        <f t="shared" si="362"/>
        <v>44.090589758659959</v>
      </c>
      <c r="L162" s="29"/>
      <c r="M162" s="24" t="s">
        <v>1</v>
      </c>
      <c r="N162" s="24" t="s">
        <v>1</v>
      </c>
      <c r="O162" s="7"/>
      <c r="P162" s="24" t="s">
        <v>1</v>
      </c>
      <c r="Q162" s="27">
        <f t="shared" si="363"/>
        <v>16.430859396588417</v>
      </c>
      <c r="R162" s="27">
        <f t="shared" si="363"/>
        <v>5.8087024008501187</v>
      </c>
      <c r="S162" s="27">
        <f t="shared" si="363"/>
        <v>21.539839975655028</v>
      </c>
      <c r="T162" s="27">
        <f t="shared" si="363"/>
        <v>41.677934074734146</v>
      </c>
      <c r="U162" s="27">
        <f t="shared" si="363"/>
        <v>19.737522327758406</v>
      </c>
      <c r="V162" s="27">
        <f t="shared" si="363"/>
        <v>-21.358075481191364</v>
      </c>
      <c r="W162" s="27">
        <v>-20.459072242104948</v>
      </c>
      <c r="X162" s="27">
        <v>36.665164183669205</v>
      </c>
      <c r="Y162" s="29"/>
      <c r="Z162" s="24" t="s">
        <v>1</v>
      </c>
      <c r="AA162" s="24" t="s">
        <v>1</v>
      </c>
      <c r="AB162" s="11"/>
      <c r="AC162" s="24" t="s">
        <v>1</v>
      </c>
      <c r="AD162" s="27">
        <f t="shared" si="364"/>
        <v>2.2979422827701823</v>
      </c>
      <c r="AE162" s="27">
        <f t="shared" si="364"/>
        <v>-48.888535762840547</v>
      </c>
      <c r="AF162" s="27">
        <f t="shared" si="364"/>
        <v>55.750829072820231</v>
      </c>
      <c r="AG162" s="27">
        <f t="shared" si="364"/>
        <v>209.38745862143534</v>
      </c>
      <c r="AH162" s="27">
        <f t="shared" si="364"/>
        <v>50.864292230241361</v>
      </c>
      <c r="AI162" s="27">
        <f t="shared" si="364"/>
        <v>105.30079747772278</v>
      </c>
      <c r="AJ162" s="27">
        <v>-7.320827298561106</v>
      </c>
      <c r="AK162" s="27">
        <v>73.013032712270174</v>
      </c>
      <c r="AL162" s="29"/>
      <c r="AM162" s="24" t="s">
        <v>1</v>
      </c>
      <c r="AN162" s="24" t="s">
        <v>1</v>
      </c>
    </row>
    <row r="163" spans="1:40" ht="22.5" x14ac:dyDescent="0.25">
      <c r="A163" s="47" t="s">
        <v>129</v>
      </c>
      <c r="B163" s="17" t="s">
        <v>23</v>
      </c>
      <c r="C163" s="28">
        <f t="shared" ref="C163:D163" si="365">C130*1000/C24</f>
        <v>11.405726545160217</v>
      </c>
      <c r="D163" s="28">
        <f t="shared" si="365"/>
        <v>12.096524943240325</v>
      </c>
      <c r="E163" s="28">
        <f t="shared" ref="E163:F163" si="366">E130*1000/E24</f>
        <v>11.222696769826113</v>
      </c>
      <c r="F163" s="28">
        <f t="shared" si="366"/>
        <v>12.040477719568003</v>
      </c>
      <c r="G163" s="28">
        <f t="shared" ref="G163:H163" si="367">G130*1000/G24</f>
        <v>12.776407902451831</v>
      </c>
      <c r="H163" s="28">
        <f t="shared" si="367"/>
        <v>12.98053689188629</v>
      </c>
      <c r="I163" s="28">
        <f t="shared" ref="I163:K173" si="368">I130*1000/I24</f>
        <v>12.34655109331224</v>
      </c>
      <c r="J163" s="28">
        <f t="shared" si="368"/>
        <v>11.668484119609751</v>
      </c>
      <c r="K163" s="28">
        <f t="shared" si="368"/>
        <v>13.445156586382994</v>
      </c>
      <c r="L163" s="29"/>
      <c r="M163" s="19">
        <f t="shared" ref="M163:M173" si="369">K163/J163-1</f>
        <v>0.15226249173081663</v>
      </c>
      <c r="N163" s="19">
        <f t="shared" ref="N163:N177" si="370">K163/G163-1</f>
        <v>5.234246503689266E-2</v>
      </c>
      <c r="O163" s="7"/>
      <c r="P163" s="28">
        <f t="shared" ref="P163:Q163" si="371">P130*1000/P24</f>
        <v>13.952310702782706</v>
      </c>
      <c r="Q163" s="28">
        <f t="shared" si="371"/>
        <v>12.839444643707317</v>
      </c>
      <c r="R163" s="28">
        <f t="shared" ref="R163:S163" si="372">R130*1000/R24</f>
        <v>12.396296245608866</v>
      </c>
      <c r="S163" s="28">
        <f t="shared" si="372"/>
        <v>13.168770657557294</v>
      </c>
      <c r="T163" s="28">
        <f t="shared" ref="T163:U163" si="373">T130*1000/T24</f>
        <v>14.550099746336992</v>
      </c>
      <c r="U163" s="28">
        <f t="shared" si="373"/>
        <v>14.718987422505725</v>
      </c>
      <c r="V163" s="28">
        <f t="shared" ref="V163" si="374">V130*1000/V24</f>
        <v>14.282773873079121</v>
      </c>
      <c r="W163" s="28">
        <v>12.189368732361562</v>
      </c>
      <c r="X163" s="28">
        <v>14.478483920696759</v>
      </c>
      <c r="Y163" s="29"/>
      <c r="Z163" s="19">
        <f t="shared" ref="Z163:Z173" si="375">X163/W163-1</f>
        <v>0.18779604084482449</v>
      </c>
      <c r="AA163" s="19">
        <f t="shared" ref="AA163:AA177" si="376">X163/T163-1</f>
        <v>-4.9220161297012233E-3</v>
      </c>
      <c r="AB163" s="11"/>
      <c r="AC163" s="28">
        <f t="shared" ref="AC163:AD163" si="377">AC130*1000/AC24</f>
        <v>9.6138233680746019</v>
      </c>
      <c r="AD163" s="28">
        <f t="shared" si="377"/>
        <v>11.439476567398813</v>
      </c>
      <c r="AE163" s="28">
        <f t="shared" ref="AE163:AF163" si="378">AE130*1000/AE24</f>
        <v>10.277806932582976</v>
      </c>
      <c r="AF163" s="28">
        <f t="shared" si="378"/>
        <v>11.280898082366356</v>
      </c>
      <c r="AG163" s="28">
        <f t="shared" ref="AG163:AH163" si="379">AG130*1000/AG24</f>
        <v>11.790401161923157</v>
      </c>
      <c r="AH163" s="28">
        <f t="shared" si="379"/>
        <v>11.859314696004633</v>
      </c>
      <c r="AI163" s="28">
        <f t="shared" ref="AI163" si="380">AI130*1000/AI24</f>
        <v>11.233426621668389</v>
      </c>
      <c r="AJ163" s="28">
        <v>11.38390965741924</v>
      </c>
      <c r="AK163" s="28">
        <v>12.814248704610893</v>
      </c>
      <c r="AL163" s="29"/>
      <c r="AM163" s="19">
        <f t="shared" ref="AM163:AM173" si="381">AK163/AJ163-1</f>
        <v>0.12564567799951387</v>
      </c>
      <c r="AN163" s="19">
        <f t="shared" ref="AN163:AN177" si="382">AK163/AG163-1</f>
        <v>8.6837379714799656E-2</v>
      </c>
    </row>
    <row r="164" spans="1:40" x14ac:dyDescent="0.25">
      <c r="A164" s="54" t="s">
        <v>22</v>
      </c>
      <c r="B164" s="20" t="s">
        <v>24</v>
      </c>
      <c r="C164" s="27">
        <f t="shared" ref="C164:D164" si="383">C131*1000/C25</f>
        <v>930.70235728486227</v>
      </c>
      <c r="D164" s="27">
        <f t="shared" si="383"/>
        <v>924.14170040485828</v>
      </c>
      <c r="E164" s="27">
        <f t="shared" ref="E164:F164" si="384">E131*1000/E25</f>
        <v>947.76284783153676</v>
      </c>
      <c r="F164" s="27">
        <f t="shared" si="384"/>
        <v>954.51806256306759</v>
      </c>
      <c r="G164" s="27">
        <f t="shared" ref="G164:H164" si="385">G131*1000/G25</f>
        <v>1203.1894711305192</v>
      </c>
      <c r="H164" s="27">
        <f t="shared" si="385"/>
        <v>1066.0675071816152</v>
      </c>
      <c r="I164" s="27">
        <f t="shared" ref="I164" si="386">I131*1000/I25</f>
        <v>1320.9295733489187</v>
      </c>
      <c r="J164" s="27">
        <f t="shared" si="368"/>
        <v>1152.9652216507473</v>
      </c>
      <c r="K164" s="27">
        <f t="shared" si="368"/>
        <v>1383.4022759033739</v>
      </c>
      <c r="L164" s="29"/>
      <c r="M164" s="24">
        <f t="shared" si="369"/>
        <v>0.19986470530542166</v>
      </c>
      <c r="N164" s="24">
        <f t="shared" si="370"/>
        <v>0.14977924017530375</v>
      </c>
      <c r="O164" s="7"/>
      <c r="P164" s="27">
        <f t="shared" ref="P164:Q164" si="387">P131*1000/P25</f>
        <v>513.81290322580651</v>
      </c>
      <c r="Q164" s="27">
        <f t="shared" si="387"/>
        <v>881.1906693711968</v>
      </c>
      <c r="R164" s="27">
        <f t="shared" ref="R164:S164" si="388">R131*1000/R25</f>
        <v>966.84191176470586</v>
      </c>
      <c r="S164" s="27">
        <f t="shared" si="388"/>
        <v>1073.1774744027305</v>
      </c>
      <c r="T164" s="27">
        <f t="shared" ref="T164:U164" si="389">T131*1000/T25</f>
        <v>1240.1875</v>
      </c>
      <c r="U164" s="27">
        <f t="shared" si="389"/>
        <v>1172.3939393939395</v>
      </c>
      <c r="V164" s="27">
        <f t="shared" ref="V164" si="390">V131*1000/V25</f>
        <v>1187.3708920187794</v>
      </c>
      <c r="W164" s="27">
        <v>1306.8999999999996</v>
      </c>
      <c r="X164" s="27">
        <v>1456.1757425742574</v>
      </c>
      <c r="Y164" s="29"/>
      <c r="Z164" s="24">
        <f t="shared" si="375"/>
        <v>0.11422124307464832</v>
      </c>
      <c r="AA164" s="24">
        <f t="shared" si="376"/>
        <v>0.17415773225762821</v>
      </c>
      <c r="AB164" s="11"/>
      <c r="AC164" s="27">
        <f t="shared" ref="AC164:AD164" si="391">AC131*1000/AC25</f>
        <v>970.95017128620373</v>
      </c>
      <c r="AD164" s="27">
        <f t="shared" si="391"/>
        <v>928.65274818917771</v>
      </c>
      <c r="AE164" s="27">
        <f t="shared" ref="AE164:AF164" si="392">AE131*1000/AE25</f>
        <v>946.36669357008338</v>
      </c>
      <c r="AF164" s="27">
        <f t="shared" si="392"/>
        <v>947.06048906048909</v>
      </c>
      <c r="AG164" s="27">
        <f t="shared" ref="AG164:AH164" si="393">AG131*1000/AG25</f>
        <v>1200.5755844155844</v>
      </c>
      <c r="AH164" s="27">
        <f t="shared" si="393"/>
        <v>1058.8945485519591</v>
      </c>
      <c r="AI164" s="27">
        <f t="shared" ref="AI164" si="394">AI131*1000/AI25</f>
        <v>1329.7946400747896</v>
      </c>
      <c r="AJ164" s="27">
        <v>1143.7762782247601</v>
      </c>
      <c r="AK164" s="27">
        <v>1377.0178067318132</v>
      </c>
      <c r="AL164" s="29"/>
      <c r="AM164" s="24">
        <f t="shared" si="381"/>
        <v>0.2039223342427281</v>
      </c>
      <c r="AN164" s="24">
        <f t="shared" si="382"/>
        <v>0.14696469310769555</v>
      </c>
    </row>
    <row r="165" spans="1:40" ht="22.5" x14ac:dyDescent="0.25">
      <c r="A165" s="52" t="s">
        <v>67</v>
      </c>
      <c r="B165" s="20" t="s">
        <v>24</v>
      </c>
      <c r="C165" s="27">
        <f t="shared" ref="C165:D165" si="395">C132*1000/C26</f>
        <v>932.9473064468649</v>
      </c>
      <c r="D165" s="27">
        <f t="shared" si="395"/>
        <v>920.71091617933723</v>
      </c>
      <c r="E165" s="27">
        <f t="shared" ref="E165:F165" si="396">E132*1000/E26</f>
        <v>965.62536023054759</v>
      </c>
      <c r="F165" s="27">
        <f t="shared" si="396"/>
        <v>994.00743169398902</v>
      </c>
      <c r="G165" s="27">
        <f t="shared" ref="G165:H165" si="397">G132*1000/G26</f>
        <v>1269.9165973954005</v>
      </c>
      <c r="H165" s="27">
        <f t="shared" si="397"/>
        <v>1093.9435445068164</v>
      </c>
      <c r="I165" s="27">
        <f t="shared" ref="I165" si="398">I132*1000/I26</f>
        <v>1362.3505091021291</v>
      </c>
      <c r="J165" s="27">
        <f t="shared" si="368"/>
        <v>1217.4245604828129</v>
      </c>
      <c r="K165" s="27">
        <f t="shared" si="368"/>
        <v>1411.4495564266556</v>
      </c>
      <c r="L165" s="29"/>
      <c r="M165" s="24">
        <f t="shared" si="369"/>
        <v>0.15937332155258566</v>
      </c>
      <c r="N165" s="24">
        <f t="shared" si="370"/>
        <v>0.11145059393785339</v>
      </c>
      <c r="O165" s="7"/>
      <c r="P165" s="27">
        <f t="shared" ref="P165:Q165" si="399">P132*1000/P26</f>
        <v>411.38028169014086</v>
      </c>
      <c r="Q165" s="27">
        <f t="shared" si="399"/>
        <v>860.46566523605145</v>
      </c>
      <c r="R165" s="27">
        <f t="shared" ref="R165:S165" si="400">R132*1000/R26</f>
        <v>1078.9571428571428</v>
      </c>
      <c r="S165" s="27">
        <f t="shared" si="400"/>
        <v>1192.0576923076924</v>
      </c>
      <c r="T165" s="27">
        <f t="shared" ref="T165:U165" si="401">T132*1000/T26</f>
        <v>1474.8505154639174</v>
      </c>
      <c r="U165" s="27">
        <f t="shared" si="401"/>
        <v>1447.2829457364342</v>
      </c>
      <c r="V165" s="27">
        <f t="shared" ref="V165" si="402">V132*1000/V26</f>
        <v>1317.8616352201259</v>
      </c>
      <c r="W165" s="27">
        <v>1427.0268817204299</v>
      </c>
      <c r="X165" s="27">
        <v>1593.8724035608309</v>
      </c>
      <c r="Y165" s="29"/>
      <c r="Z165" s="24">
        <f t="shared" si="375"/>
        <v>0.11691827531605536</v>
      </c>
      <c r="AA165" s="24">
        <f t="shared" si="376"/>
        <v>8.0700984166842682E-2</v>
      </c>
      <c r="AB165" s="11"/>
      <c r="AC165" s="27">
        <f t="shared" ref="AC165:AD165" si="403">AC132*1000/AC26</f>
        <v>980.53003533568904</v>
      </c>
      <c r="AD165" s="27">
        <f t="shared" si="403"/>
        <v>926.73027444253864</v>
      </c>
      <c r="AE165" s="27">
        <f t="shared" ref="AE165:AF165" si="404">AE132*1000/AE26</f>
        <v>959.02716939284721</v>
      </c>
      <c r="AF165" s="27">
        <f t="shared" si="404"/>
        <v>984.57430730478586</v>
      </c>
      <c r="AG165" s="27">
        <f t="shared" ref="AG165:AH165" si="405">AG132*1000/AG26</f>
        <v>1258.2746705710103</v>
      </c>
      <c r="AH165" s="27">
        <f t="shared" si="405"/>
        <v>1078.6914840220848</v>
      </c>
      <c r="AI165" s="27">
        <f t="shared" ref="AI165" si="406">AI132*1000/AI26</f>
        <v>1364.6456846203764</v>
      </c>
      <c r="AJ165" s="27">
        <v>1206.6697931034482</v>
      </c>
      <c r="AK165" s="27">
        <v>1397.8184035476718</v>
      </c>
      <c r="AL165" s="29"/>
      <c r="AM165" s="24">
        <f t="shared" si="381"/>
        <v>0.15841004020876848</v>
      </c>
      <c r="AN165" s="24">
        <f t="shared" si="382"/>
        <v>0.11090085196846244</v>
      </c>
    </row>
    <row r="166" spans="1:40" x14ac:dyDescent="0.25">
      <c r="A166" s="54" t="s">
        <v>17</v>
      </c>
      <c r="B166" s="20" t="s">
        <v>24</v>
      </c>
      <c r="C166" s="27">
        <f t="shared" ref="C166:D166" si="407">C133*1000/C27</f>
        <v>1079.2641605283211</v>
      </c>
      <c r="D166" s="27">
        <f t="shared" si="407"/>
        <v>1153.3648950424297</v>
      </c>
      <c r="E166" s="27">
        <f t="shared" ref="E166:F166" si="408">E133*1000/E27</f>
        <v>1314.3319161858487</v>
      </c>
      <c r="F166" s="27">
        <f t="shared" si="408"/>
        <v>1244.3649065132524</v>
      </c>
      <c r="G166" s="27">
        <f t="shared" ref="G166:H166" si="409">G133*1000/G27</f>
        <v>1547.8771025501899</v>
      </c>
      <c r="H166" s="27">
        <f t="shared" si="409"/>
        <v>1490.8592953689342</v>
      </c>
      <c r="I166" s="27">
        <f t="shared" ref="I166" si="410">I133*1000/I27</f>
        <v>1690.7737520128824</v>
      </c>
      <c r="J166" s="27">
        <f t="shared" si="368"/>
        <v>1611.1060647266793</v>
      </c>
      <c r="K166" s="27">
        <f t="shared" si="368"/>
        <v>1826.8148148148146</v>
      </c>
      <c r="L166" s="29"/>
      <c r="M166" s="24">
        <f t="shared" si="369"/>
        <v>0.13388860908094835</v>
      </c>
      <c r="N166" s="24">
        <f t="shared" si="370"/>
        <v>0.18020662738990301</v>
      </c>
      <c r="O166" s="7"/>
      <c r="P166" s="27">
        <f t="shared" ref="P166:Q166" si="411">P133*1000/P27</f>
        <v>113690</v>
      </c>
      <c r="Q166" s="27">
        <f t="shared" si="411"/>
        <v>992.65019011406844</v>
      </c>
      <c r="R166" s="27">
        <f t="shared" ref="R166:S166" si="412">R133*1000/R27</f>
        <v>1715.8481012658228</v>
      </c>
      <c r="S166" s="27">
        <f t="shared" si="412"/>
        <v>1709.9952153110048</v>
      </c>
      <c r="T166" s="27">
        <f t="shared" ref="T166:U166" si="413">T133*1000/T27</f>
        <v>2100.3627450980393</v>
      </c>
      <c r="U166" s="27">
        <f t="shared" si="413"/>
        <v>1953.2655601659751</v>
      </c>
      <c r="V166" s="27">
        <f t="shared" ref="V166" si="414">V133*1000/V27</f>
        <v>1903.8763440860216</v>
      </c>
      <c r="W166" s="27">
        <v>2213.383647798742</v>
      </c>
      <c r="X166" s="27">
        <v>1959.4020270270271</v>
      </c>
      <c r="Y166" s="29"/>
      <c r="Z166" s="24">
        <f t="shared" si="375"/>
        <v>-0.11474812377163135</v>
      </c>
      <c r="AA166" s="24">
        <f t="shared" si="376"/>
        <v>-6.7112558723484983E-2</v>
      </c>
      <c r="AB166" s="11"/>
      <c r="AC166" s="27">
        <f t="shared" ref="AC166:AD166" si="415">AC133*1000/AC27</f>
        <v>1050.6537093495933</v>
      </c>
      <c r="AD166" s="27">
        <f t="shared" si="415"/>
        <v>1163.3928825622777</v>
      </c>
      <c r="AE166" s="27">
        <f t="shared" ref="AE166:AF166" si="416">AE133*1000/AE27</f>
        <v>1294.0960127591707</v>
      </c>
      <c r="AF166" s="27">
        <f t="shared" si="416"/>
        <v>1223.4725203950193</v>
      </c>
      <c r="AG166" s="27">
        <f t="shared" ref="AG166:AH166" si="417">AG133*1000/AG27</f>
        <v>1515.5086157380815</v>
      </c>
      <c r="AH166" s="27">
        <f t="shared" si="417"/>
        <v>1464.7731741573034</v>
      </c>
      <c r="AI166" s="27">
        <f t="shared" ref="AI166" si="418">AI133*1000/AI27</f>
        <v>1673.5252393385554</v>
      </c>
      <c r="AJ166" s="27">
        <v>1583.8854462762934</v>
      </c>
      <c r="AK166" s="27">
        <v>1817.4393215480168</v>
      </c>
      <c r="AL166" s="29"/>
      <c r="AM166" s="24">
        <f t="shared" si="381"/>
        <v>0.14745629225952372</v>
      </c>
      <c r="AN166" s="24">
        <f t="shared" si="382"/>
        <v>0.19922731066948729</v>
      </c>
    </row>
    <row r="167" spans="1:40" ht="22.5" x14ac:dyDescent="0.25">
      <c r="A167" s="52" t="s">
        <v>67</v>
      </c>
      <c r="B167" s="20" t="s">
        <v>24</v>
      </c>
      <c r="C167" s="27">
        <f t="shared" ref="C167:D167" si="419">C134*1000/C28</f>
        <v>1080.344152498712</v>
      </c>
      <c r="D167" s="27">
        <f t="shared" si="419"/>
        <v>1159.449874400548</v>
      </c>
      <c r="E167" s="27">
        <f t="shared" ref="E167:F167" si="420">E134*1000/E28</f>
        <v>1348.8247997213514</v>
      </c>
      <c r="F167" s="27">
        <f t="shared" si="420"/>
        <v>1275.8540476190476</v>
      </c>
      <c r="G167" s="27">
        <f t="shared" ref="G167:H167" si="421">G134*1000/G28</f>
        <v>1439.2725347140504</v>
      </c>
      <c r="H167" s="27">
        <f t="shared" si="421"/>
        <v>1479.819453697535</v>
      </c>
      <c r="I167" s="27">
        <f t="shared" ref="I167" si="422">I134*1000/I28</f>
        <v>1695.150592216582</v>
      </c>
      <c r="J167" s="27">
        <f t="shared" si="368"/>
        <v>1605.7495858641635</v>
      </c>
      <c r="K167" s="27">
        <f t="shared" si="368"/>
        <v>1814.6033851784077</v>
      </c>
      <c r="L167" s="29"/>
      <c r="M167" s="24">
        <f t="shared" si="369"/>
        <v>0.13006623271326934</v>
      </c>
      <c r="N167" s="24">
        <f t="shared" si="370"/>
        <v>0.26077816494909123</v>
      </c>
      <c r="O167" s="7"/>
      <c r="P167" s="27">
        <f t="shared" ref="P167:Q167" si="423">P134*1000/P28</f>
        <v>39643.333333333336</v>
      </c>
      <c r="Q167" s="27">
        <f t="shared" si="423"/>
        <v>986.89694656488552</v>
      </c>
      <c r="R167" s="27">
        <f t="shared" ref="R167:S167" si="424">R134*1000/R28</f>
        <v>1814</v>
      </c>
      <c r="S167" s="27">
        <f t="shared" si="424"/>
        <v>1696.1727748691098</v>
      </c>
      <c r="T167" s="27">
        <f t="shared" ref="T167:U167" si="425">T134*1000/T28</f>
        <v>2103.25</v>
      </c>
      <c r="U167" s="27">
        <f t="shared" si="425"/>
        <v>1992.4511627906977</v>
      </c>
      <c r="V167" s="27">
        <f t="shared" ref="V167" si="426">V134*1000/V28</f>
        <v>1978.8545454545454</v>
      </c>
      <c r="W167" s="27">
        <v>2231.968253968254</v>
      </c>
      <c r="X167" s="27">
        <v>1963.6385542168673</v>
      </c>
      <c r="Y167" s="29"/>
      <c r="Z167" s="24">
        <f t="shared" si="375"/>
        <v>-0.12022110945096054</v>
      </c>
      <c r="AA167" s="24">
        <f t="shared" si="376"/>
        <v>-6.6378911581187583E-2</v>
      </c>
      <c r="AB167" s="11"/>
      <c r="AC167" s="27">
        <f t="shared" ref="AC167:AD167" si="427">AC134*1000/AC28</f>
        <v>1050.5197215777262</v>
      </c>
      <c r="AD167" s="27">
        <f t="shared" si="427"/>
        <v>1170.4308962837017</v>
      </c>
      <c r="AE167" s="27">
        <f t="shared" ref="AE167:AF167" si="428">AE134*1000/AE28</f>
        <v>1325.6936014625228</v>
      </c>
      <c r="AF167" s="27">
        <f t="shared" si="428"/>
        <v>1255.8288850087304</v>
      </c>
      <c r="AG167" s="27">
        <f t="shared" ref="AG167:AH167" si="429">AG134*1000/AG28</f>
        <v>1407.8493961054967</v>
      </c>
      <c r="AH167" s="27">
        <f t="shared" si="429"/>
        <v>1454.1161380597016</v>
      </c>
      <c r="AI167" s="27">
        <f t="shared" ref="AI167" si="430">AI134*1000/AI28</f>
        <v>1673.863119599818</v>
      </c>
      <c r="AJ167" s="27">
        <v>1583.1799199084669</v>
      </c>
      <c r="AK167" s="27">
        <v>1805.6027164685906</v>
      </c>
      <c r="AL167" s="29"/>
      <c r="AM167" s="24">
        <f t="shared" si="381"/>
        <v>0.14049116828931441</v>
      </c>
      <c r="AN167" s="24">
        <f t="shared" si="382"/>
        <v>0.28252547571025022</v>
      </c>
    </row>
    <row r="168" spans="1:40" x14ac:dyDescent="0.25">
      <c r="A168" s="54" t="s">
        <v>18</v>
      </c>
      <c r="B168" s="20" t="s">
        <v>24</v>
      </c>
      <c r="C168" s="27">
        <f t="shared" ref="C168:D168" si="431">C135*1000/C29</f>
        <v>10.416756844835335</v>
      </c>
      <c r="D168" s="27">
        <f t="shared" si="431"/>
        <v>10.809669936529273</v>
      </c>
      <c r="E168" s="27">
        <f t="shared" ref="E168:F168" si="432">E135*1000/E29</f>
        <v>10.261127529256177</v>
      </c>
      <c r="F168" s="27">
        <f t="shared" si="432"/>
        <v>10.787482046701832</v>
      </c>
      <c r="G168" s="27">
        <f t="shared" ref="G168:H168" si="433">G135*1000/G29</f>
        <v>11.464339709010039</v>
      </c>
      <c r="H168" s="27">
        <f t="shared" si="433"/>
        <v>11.484139721977522</v>
      </c>
      <c r="I168" s="27">
        <f t="shared" ref="I168" si="434">I135*1000/I29</f>
        <v>11.295391162470342</v>
      </c>
      <c r="J168" s="27">
        <f t="shared" si="368"/>
        <v>10.072204057631803</v>
      </c>
      <c r="K168" s="27">
        <f t="shared" si="368"/>
        <v>11.563449640025414</v>
      </c>
      <c r="L168" s="29"/>
      <c r="M168" s="24">
        <f t="shared" si="369"/>
        <v>0.14805553718539688</v>
      </c>
      <c r="N168" s="24">
        <f t="shared" si="370"/>
        <v>8.6450623002285454E-3</v>
      </c>
      <c r="O168" s="7"/>
      <c r="P168" s="27">
        <f t="shared" ref="P168:Q168" si="435">P135*1000/P29</f>
        <v>13.865943750671143</v>
      </c>
      <c r="Q168" s="27">
        <f t="shared" si="435"/>
        <v>12.648579408273484</v>
      </c>
      <c r="R168" s="27">
        <f t="shared" ref="R168:S168" si="436">R135*1000/R29</f>
        <v>12.254391104080847</v>
      </c>
      <c r="S168" s="27">
        <f t="shared" si="436"/>
        <v>12.974768827504066</v>
      </c>
      <c r="T168" s="27">
        <f t="shared" ref="T168:U168" si="437">T135*1000/T29</f>
        <v>14.28653863452214</v>
      </c>
      <c r="U168" s="27">
        <f t="shared" si="437"/>
        <v>14.453010024987758</v>
      </c>
      <c r="V168" s="27">
        <f t="shared" ref="V168" si="438">V135*1000/V29</f>
        <v>14.082641354957449</v>
      </c>
      <c r="W168" s="27">
        <v>11.911999517003158</v>
      </c>
      <c r="X168" s="27">
        <v>14.09534591136711</v>
      </c>
      <c r="Y168" s="29"/>
      <c r="Z168" s="24">
        <f t="shared" si="375"/>
        <v>0.1832896644469677</v>
      </c>
      <c r="AA168" s="24">
        <f t="shared" si="376"/>
        <v>-1.3382718378896152E-2</v>
      </c>
      <c r="AB168" s="11"/>
      <c r="AC168" s="27">
        <f t="shared" ref="AC168:AD168" si="439">AC135*1000/AC29</f>
        <v>7.9860504782007</v>
      </c>
      <c r="AD168" s="27">
        <f t="shared" si="439"/>
        <v>9.1800824993988268</v>
      </c>
      <c r="AE168" s="27">
        <f t="shared" ref="AE168:AF168" si="440">AE135*1000/AE29</f>
        <v>8.6541149279150069</v>
      </c>
      <c r="AF168" s="27">
        <f t="shared" si="440"/>
        <v>9.3124926865694242</v>
      </c>
      <c r="AG168" s="27">
        <f t="shared" ref="AG168:AH168" si="441">AG135*1000/AG29</f>
        <v>9.8934971568969541</v>
      </c>
      <c r="AH168" s="27">
        <f t="shared" si="441"/>
        <v>9.5660982268844581</v>
      </c>
      <c r="AI168" s="27">
        <f t="shared" ref="AI168" si="442">AI135*1000/AI29</f>
        <v>9.6915384697881279</v>
      </c>
      <c r="AJ168" s="27">
        <v>9.065501929669681</v>
      </c>
      <c r="AK168" s="27">
        <v>10.015185519651661</v>
      </c>
      <c r="AL168" s="29"/>
      <c r="AM168" s="24">
        <f t="shared" si="381"/>
        <v>0.10475797119118635</v>
      </c>
      <c r="AN168" s="24">
        <f t="shared" si="382"/>
        <v>1.22998329938242E-2</v>
      </c>
    </row>
    <row r="169" spans="1:40" x14ac:dyDescent="0.25">
      <c r="A169" s="52" t="s">
        <v>81</v>
      </c>
      <c r="B169" s="20" t="s">
        <v>24</v>
      </c>
      <c r="C169" s="27">
        <f t="shared" ref="C169:D169" si="443">C136*1000/C30</f>
        <v>7.3949880439944629</v>
      </c>
      <c r="D169" s="27">
        <f t="shared" si="443"/>
        <v>7.4097014854775809</v>
      </c>
      <c r="E169" s="27">
        <f t="shared" ref="E169:F169" si="444">E136*1000/E30</f>
        <v>7.2075256599905009</v>
      </c>
      <c r="F169" s="27">
        <f t="shared" si="444"/>
        <v>7.6431905046428881</v>
      </c>
      <c r="G169" s="27">
        <f t="shared" ref="G169:H169" si="445">G136*1000/G30</f>
        <v>7.9822150761796298</v>
      </c>
      <c r="H169" s="27">
        <f t="shared" si="445"/>
        <v>8.1799720007227208</v>
      </c>
      <c r="I169" s="27">
        <f t="shared" ref="I169" si="446">I136*1000/I30</f>
        <v>7.832007696311603</v>
      </c>
      <c r="J169" s="27">
        <f t="shared" si="368"/>
        <v>7.5156699816430326</v>
      </c>
      <c r="K169" s="27">
        <f t="shared" si="368"/>
        <v>7.9127494396699625</v>
      </c>
      <c r="L169" s="29"/>
      <c r="M169" s="24">
        <f t="shared" si="369"/>
        <v>5.2833540987935024E-2</v>
      </c>
      <c r="N169" s="24">
        <f t="shared" si="370"/>
        <v>-8.7025513402871901E-3</v>
      </c>
      <c r="O169" s="7"/>
      <c r="P169" s="27">
        <f t="shared" ref="P169:Q169" si="447">P136*1000/P30</f>
        <v>7.4533397040595757</v>
      </c>
      <c r="Q169" s="27">
        <f t="shared" si="447"/>
        <v>7.3556230559798967</v>
      </c>
      <c r="R169" s="27">
        <f t="shared" ref="R169:S169" si="448">R136*1000/R30</f>
        <v>7.3961876128932911</v>
      </c>
      <c r="S169" s="27">
        <f t="shared" si="448"/>
        <v>8.1652531587356929</v>
      </c>
      <c r="T169" s="27">
        <f t="shared" ref="T169:U169" si="449">T136*1000/T30</f>
        <v>7.950042614270636</v>
      </c>
      <c r="U169" s="27">
        <f t="shared" si="449"/>
        <v>8.8073790212061844</v>
      </c>
      <c r="V169" s="27">
        <f t="shared" ref="V169" si="450">V136*1000/V30</f>
        <v>7.5590575717220476</v>
      </c>
      <c r="W169" s="27">
        <v>7.0924041894538856</v>
      </c>
      <c r="X169" s="27">
        <v>7.3996884103880269</v>
      </c>
      <c r="Y169" s="29"/>
      <c r="Z169" s="24">
        <f t="shared" si="375"/>
        <v>4.3325819105326735E-2</v>
      </c>
      <c r="AA169" s="24">
        <f t="shared" si="376"/>
        <v>-6.9226572810402565E-2</v>
      </c>
      <c r="AB169" s="11"/>
      <c r="AC169" s="27">
        <f t="shared" ref="AC169:AD169" si="451">AC136*1000/AC30</f>
        <v>7.3528958322124343</v>
      </c>
      <c r="AD169" s="27">
        <f t="shared" si="451"/>
        <v>7.461628064954267</v>
      </c>
      <c r="AE169" s="27">
        <f t="shared" ref="AE169:AF169" si="452">AE136*1000/AE30</f>
        <v>7.0598266910446403</v>
      </c>
      <c r="AF169" s="27">
        <f t="shared" si="452"/>
        <v>7.3020301794232321</v>
      </c>
      <c r="AG169" s="27">
        <f t="shared" ref="AG169:AH169" si="453">AG136*1000/AG30</f>
        <v>7.9962080879300279</v>
      </c>
      <c r="AH169" s="27">
        <f t="shared" si="453"/>
        <v>7.8481288559066433</v>
      </c>
      <c r="AI169" s="27">
        <f t="shared" ref="AI169" si="454">AI136*1000/AI30</f>
        <v>7.9444797887569294</v>
      </c>
      <c r="AJ169" s="27">
        <v>7.6829988500486222</v>
      </c>
      <c r="AK169" s="27">
        <v>8.1305766121090794</v>
      </c>
      <c r="AL169" s="29"/>
      <c r="AM169" s="24">
        <f t="shared" si="381"/>
        <v>5.8255607061248549E-2</v>
      </c>
      <c r="AN169" s="24">
        <f t="shared" si="382"/>
        <v>1.6804030448116514E-2</v>
      </c>
    </row>
    <row r="170" spans="1:40" s="6" customFormat="1" x14ac:dyDescent="0.25">
      <c r="A170" s="52" t="s">
        <v>82</v>
      </c>
      <c r="B170" s="20" t="s">
        <v>24</v>
      </c>
      <c r="C170" s="27">
        <f t="shared" ref="C170:D170" si="455">C137*1000/C31</f>
        <v>17.522022826146507</v>
      </c>
      <c r="D170" s="27">
        <f t="shared" si="455"/>
        <v>17.945483255461337</v>
      </c>
      <c r="E170" s="27">
        <f t="shared" ref="E170:F170" si="456">E137*1000/E31</f>
        <v>18.224857242141187</v>
      </c>
      <c r="F170" s="27">
        <f t="shared" si="456"/>
        <v>17.942734804652964</v>
      </c>
      <c r="G170" s="27">
        <f t="shared" ref="G170:H170" si="457">G137*1000/G31</f>
        <v>17.473277523007205</v>
      </c>
      <c r="H170" s="27">
        <f t="shared" si="457"/>
        <v>17.417166242602523</v>
      </c>
      <c r="I170" s="27">
        <f t="shared" ref="I170" si="458">I137*1000/I31</f>
        <v>16.953124609827952</v>
      </c>
      <c r="J170" s="27">
        <f t="shared" si="368"/>
        <v>15.184592825175663</v>
      </c>
      <c r="K170" s="27">
        <f t="shared" si="368"/>
        <v>17.664053255380313</v>
      </c>
      <c r="L170" s="29"/>
      <c r="M170" s="24">
        <f t="shared" si="369"/>
        <v>0.16328791023581268</v>
      </c>
      <c r="N170" s="24">
        <f t="shared" si="370"/>
        <v>1.0918142410427212E-2</v>
      </c>
      <c r="O170" s="7"/>
      <c r="P170" s="27">
        <f t="shared" ref="P170:Q170" si="459">P137*1000/P31</f>
        <v>29.660359355307047</v>
      </c>
      <c r="Q170" s="27">
        <f t="shared" si="459"/>
        <v>25.368736011487275</v>
      </c>
      <c r="R170" s="27">
        <f t="shared" ref="R170:S170" si="460">R137*1000/R31</f>
        <v>24.212196710225019</v>
      </c>
      <c r="S170" s="27">
        <f t="shared" si="460"/>
        <v>23.276111265860827</v>
      </c>
      <c r="T170" s="27">
        <f t="shared" ref="T170:U170" si="461">T137*1000/T31</f>
        <v>21.626108635815758</v>
      </c>
      <c r="U170" s="27">
        <f t="shared" si="461"/>
        <v>21.819545884428621</v>
      </c>
      <c r="V170" s="27">
        <f t="shared" ref="V170" si="462">V137*1000/V31</f>
        <v>20.491836030464039</v>
      </c>
      <c r="W170" s="27">
        <v>17.435959830618128</v>
      </c>
      <c r="X170" s="27">
        <v>20.56363788913923</v>
      </c>
      <c r="Y170" s="29"/>
      <c r="Z170" s="24">
        <f t="shared" si="375"/>
        <v>0.17938089379104882</v>
      </c>
      <c r="AA170" s="24">
        <f t="shared" si="376"/>
        <v>-4.9129076551337247E-2</v>
      </c>
      <c r="AB170" s="11"/>
      <c r="AC170" s="27">
        <f t="shared" ref="AC170:AD170" si="463">AC137*1000/AC31</f>
        <v>9.4276776254683927</v>
      </c>
      <c r="AD170" s="27">
        <f t="shared" si="463"/>
        <v>12.395624581315742</v>
      </c>
      <c r="AE170" s="27">
        <f t="shared" ref="AE170:AF170" si="464">AE137*1000/AE31</f>
        <v>13.015365080288808</v>
      </c>
      <c r="AF170" s="27">
        <f t="shared" si="464"/>
        <v>14.08222981263472</v>
      </c>
      <c r="AG170" s="27">
        <f t="shared" ref="AG170:AH170" si="465">AG137*1000/AG31</f>
        <v>14.053880337238153</v>
      </c>
      <c r="AH170" s="27">
        <f t="shared" si="465"/>
        <v>13.417049091147611</v>
      </c>
      <c r="AI170" s="27">
        <f t="shared" ref="AI170" si="466">AI137*1000/AI31</f>
        <v>13.617704364244007</v>
      </c>
      <c r="AJ170" s="27">
        <v>12.983747345423707</v>
      </c>
      <c r="AK170" s="27">
        <v>14.578463787355179</v>
      </c>
      <c r="AL170" s="29"/>
      <c r="AM170" s="24">
        <f t="shared" si="381"/>
        <v>0.12282405067698354</v>
      </c>
      <c r="AN170" s="24">
        <f t="shared" si="382"/>
        <v>3.7326591484278637E-2</v>
      </c>
    </row>
    <row r="171" spans="1:40" x14ac:dyDescent="0.25">
      <c r="A171" s="54" t="s">
        <v>83</v>
      </c>
      <c r="B171" s="20" t="s">
        <v>24</v>
      </c>
      <c r="C171" s="27">
        <f t="shared" ref="C171:D171" si="467">C138*1000/C32</f>
        <v>8.122101308398662</v>
      </c>
      <c r="D171" s="27">
        <f t="shared" si="467"/>
        <v>7.8475032202383677</v>
      </c>
      <c r="E171" s="27">
        <f t="shared" ref="E171:F171" si="468">E138*1000/E32</f>
        <v>7.8343105631533181</v>
      </c>
      <c r="F171" s="27">
        <f t="shared" si="468"/>
        <v>8.4187040698065676</v>
      </c>
      <c r="G171" s="27">
        <f t="shared" ref="G171:H171" si="469">G138*1000/G32</f>
        <v>9.0022866960769257</v>
      </c>
      <c r="H171" s="27">
        <f t="shared" si="469"/>
        <v>9.1735585512915296</v>
      </c>
      <c r="I171" s="27">
        <f t="shared" ref="I171" si="470">I138*1000/I32</f>
        <v>8.580647200467002</v>
      </c>
      <c r="J171" s="27">
        <f t="shared" si="368"/>
        <v>8.0006281216070949</v>
      </c>
      <c r="K171" s="27">
        <f t="shared" si="368"/>
        <v>8.731310639786372</v>
      </c>
      <c r="L171" s="29"/>
      <c r="M171" s="24">
        <f t="shared" si="369"/>
        <v>9.1328144124827038E-2</v>
      </c>
      <c r="N171" s="24">
        <f t="shared" si="370"/>
        <v>-3.0100802766994894E-2</v>
      </c>
      <c r="O171" s="7"/>
      <c r="P171" s="27">
        <f t="shared" ref="P171:Q171" si="471">P138*1000/P32</f>
        <v>8.3218419411752205</v>
      </c>
      <c r="Q171" s="27">
        <f t="shared" si="471"/>
        <v>7.9107305674714183</v>
      </c>
      <c r="R171" s="27">
        <f t="shared" ref="R171:S171" si="472">R138*1000/R32</f>
        <v>8.0026575003601277</v>
      </c>
      <c r="S171" s="27">
        <f t="shared" si="472"/>
        <v>8.8964951984172167</v>
      </c>
      <c r="T171" s="27">
        <f t="shared" ref="T171:U171" si="473">T138*1000/T32</f>
        <v>9.4130519755459066</v>
      </c>
      <c r="U171" s="27">
        <f t="shared" si="473"/>
        <v>9.9459683674551584</v>
      </c>
      <c r="V171" s="27">
        <f t="shared" ref="V171" si="474">V138*1000/V32</f>
        <v>8.6222456597736556</v>
      </c>
      <c r="W171" s="27">
        <v>8.1464771834015988</v>
      </c>
      <c r="X171" s="27">
        <v>8.7952518078571984</v>
      </c>
      <c r="Y171" s="29"/>
      <c r="Z171" s="24">
        <f t="shared" si="375"/>
        <v>7.9638672011194567E-2</v>
      </c>
      <c r="AA171" s="24">
        <f t="shared" si="376"/>
        <v>-6.5632291130834797E-2</v>
      </c>
      <c r="AB171" s="11"/>
      <c r="AC171" s="27">
        <f t="shared" ref="AC171:AD171" si="475">AC138*1000/AC32</f>
        <v>7.6363203589557456</v>
      </c>
      <c r="AD171" s="27">
        <f t="shared" si="475"/>
        <v>7.6819484213248037</v>
      </c>
      <c r="AE171" s="27">
        <f t="shared" ref="AE171:AF171" si="476">AE138*1000/AE32</f>
        <v>7.4545336666258457</v>
      </c>
      <c r="AF171" s="27">
        <f t="shared" si="476"/>
        <v>7.548127684535185</v>
      </c>
      <c r="AG171" s="27">
        <f t="shared" ref="AG171:AH171" si="477">AG138*1000/AG32</f>
        <v>8.5460457701157857</v>
      </c>
      <c r="AH171" s="27">
        <f t="shared" si="477"/>
        <v>8.0907417662541921</v>
      </c>
      <c r="AI171" s="27">
        <f t="shared" ref="AI171" si="478">AI138*1000/AI32</f>
        <v>8.5409202147934415</v>
      </c>
      <c r="AJ171" s="27">
        <v>7.869802357309462</v>
      </c>
      <c r="AK171" s="27">
        <v>8.6702707489142838</v>
      </c>
      <c r="AL171" s="29"/>
      <c r="AM171" s="24">
        <f t="shared" si="381"/>
        <v>0.10171391291184695</v>
      </c>
      <c r="AN171" s="24">
        <f t="shared" si="382"/>
        <v>1.4535959921124553E-2</v>
      </c>
    </row>
    <row r="172" spans="1:40" x14ac:dyDescent="0.25">
      <c r="A172" s="52" t="s">
        <v>84</v>
      </c>
      <c r="B172" s="20" t="s">
        <v>24</v>
      </c>
      <c r="C172" s="27">
        <f t="shared" ref="C172:D172" si="479">C139*1000/C33</f>
        <v>7.594086082559059</v>
      </c>
      <c r="D172" s="27">
        <f t="shared" si="479"/>
        <v>7.5206345680798066</v>
      </c>
      <c r="E172" s="27">
        <f t="shared" ref="E172:F172" si="480">E139*1000/E33</f>
        <v>7.5036191904633132</v>
      </c>
      <c r="F172" s="27">
        <f t="shared" si="480"/>
        <v>8.0328519812890988</v>
      </c>
      <c r="G172" s="27">
        <f t="shared" ref="G172:H172" si="481">G139*1000/G33</f>
        <v>8.2732079367561369</v>
      </c>
      <c r="H172" s="27">
        <f t="shared" si="481"/>
        <v>8.3584124993082582</v>
      </c>
      <c r="I172" s="27">
        <f t="shared" ref="I172" si="482">I139*1000/I33</f>
        <v>8.0307412171081669</v>
      </c>
      <c r="J172" s="27">
        <f t="shared" si="368"/>
        <v>7.3627187919048787</v>
      </c>
      <c r="K172" s="27">
        <f t="shared" si="368"/>
        <v>7.8959417641938989</v>
      </c>
      <c r="L172" s="29"/>
      <c r="M172" s="24">
        <f t="shared" si="369"/>
        <v>7.2422020636627504E-2</v>
      </c>
      <c r="N172" s="24">
        <f t="shared" si="370"/>
        <v>-4.5600953758955232E-2</v>
      </c>
      <c r="O172" s="7"/>
      <c r="P172" s="27">
        <f t="shared" ref="P172:Q172" si="483">P139*1000/P33</f>
        <v>7.6071141629249652</v>
      </c>
      <c r="Q172" s="27">
        <f t="shared" si="483"/>
        <v>7.4845159127625909</v>
      </c>
      <c r="R172" s="27">
        <f t="shared" ref="R172:S172" si="484">R139*1000/R33</f>
        <v>7.5660325148189633</v>
      </c>
      <c r="S172" s="27">
        <f t="shared" si="484"/>
        <v>8.4303825860807695</v>
      </c>
      <c r="T172" s="27">
        <f t="shared" ref="T172:U172" si="485">T139*1000/T33</f>
        <v>8.1589701895376212</v>
      </c>
      <c r="U172" s="27">
        <f t="shared" si="485"/>
        <v>8.8692110973544445</v>
      </c>
      <c r="V172" s="27">
        <f t="shared" ref="V172" si="486">V139*1000/V33</f>
        <v>7.6932362839267681</v>
      </c>
      <c r="W172" s="27">
        <v>7.0073701003003031</v>
      </c>
      <c r="X172" s="27">
        <v>7.5221330705203053</v>
      </c>
      <c r="Y172" s="29"/>
      <c r="Z172" s="24">
        <f t="shared" si="375"/>
        <v>7.3460223001200031E-2</v>
      </c>
      <c r="AA172" s="24">
        <f t="shared" si="376"/>
        <v>-7.8053615128284459E-2</v>
      </c>
      <c r="AB172" s="11"/>
      <c r="AC172" s="27">
        <f t="shared" ref="AC172:AD172" si="487">AC139*1000/AC33</f>
        <v>7.5660430148982458</v>
      </c>
      <c r="AD172" s="27">
        <f t="shared" si="487"/>
        <v>7.6009015571020289</v>
      </c>
      <c r="AE172" s="27">
        <f t="shared" ref="AE172:AF172" si="488">AE139*1000/AE33</f>
        <v>7.3862452388199102</v>
      </c>
      <c r="AF172" s="27">
        <f t="shared" si="488"/>
        <v>7.4598242650591207</v>
      </c>
      <c r="AG172" s="27">
        <f t="shared" ref="AG172:AH172" si="489">AG139*1000/AG33</f>
        <v>8.356912922636516</v>
      </c>
      <c r="AH172" s="27">
        <f t="shared" si="489"/>
        <v>7.8406752680298313</v>
      </c>
      <c r="AI172" s="27">
        <f t="shared" ref="AI172" si="490">AI139*1000/AI33</f>
        <v>8.2492140059991605</v>
      </c>
      <c r="AJ172" s="27">
        <v>7.5903324554972667</v>
      </c>
      <c r="AK172" s="27">
        <v>8.1481571250283089</v>
      </c>
      <c r="AL172" s="29"/>
      <c r="AM172" s="24">
        <f t="shared" si="381"/>
        <v>7.3491467310768499E-2</v>
      </c>
      <c r="AN172" s="24">
        <f t="shared" si="382"/>
        <v>-2.4980013497896691E-2</v>
      </c>
    </row>
    <row r="173" spans="1:40" s="6" customFormat="1" x14ac:dyDescent="0.25">
      <c r="A173" s="52" t="s">
        <v>85</v>
      </c>
      <c r="B173" s="20" t="s">
        <v>24</v>
      </c>
      <c r="C173" s="27">
        <f t="shared" ref="C173:D173" si="491">C140*1000/C34</f>
        <v>12.776922129127648</v>
      </c>
      <c r="D173" s="27">
        <f t="shared" si="491"/>
        <v>10.127480613119335</v>
      </c>
      <c r="E173" s="27">
        <f t="shared" ref="E173:F173" si="492">E140*1000/E34</f>
        <v>10.301415762446418</v>
      </c>
      <c r="F173" s="27">
        <f t="shared" si="492"/>
        <v>10.803030140952544</v>
      </c>
      <c r="G173" s="27">
        <f t="shared" ref="G173:H173" si="493">G140*1000/G34</f>
        <v>12.100242078663312</v>
      </c>
      <c r="H173" s="27">
        <f t="shared" si="493"/>
        <v>12.848410328056207</v>
      </c>
      <c r="I173" s="27">
        <f t="shared" ref="I173" si="494">I140*1000/I34</f>
        <v>10.680863718789231</v>
      </c>
      <c r="J173" s="27">
        <f t="shared" si="368"/>
        <v>10.636307027766209</v>
      </c>
      <c r="K173" s="27">
        <f t="shared" si="368"/>
        <v>11.751441491016102</v>
      </c>
      <c r="L173" s="29"/>
      <c r="M173" s="24">
        <f t="shared" si="369"/>
        <v>0.10484225966200689</v>
      </c>
      <c r="N173" s="24">
        <f t="shared" si="370"/>
        <v>-2.8825918141113793E-2</v>
      </c>
      <c r="O173" s="7"/>
      <c r="P173" s="27">
        <f t="shared" ref="P173:Q173" si="495">P140*1000/P34</f>
        <v>12.916179266696053</v>
      </c>
      <c r="Q173" s="27">
        <f t="shared" si="495"/>
        <v>10.045174389094337</v>
      </c>
      <c r="R173" s="27">
        <f t="shared" ref="R173:S173" si="496">R140*1000/R34</f>
        <v>10.147666649184455</v>
      </c>
      <c r="S173" s="27">
        <f t="shared" si="496"/>
        <v>10.619423676828399</v>
      </c>
      <c r="T173" s="27">
        <f t="shared" ref="T173:U173" si="497">T140*1000/T34</f>
        <v>11.74726779617033</v>
      </c>
      <c r="U173" s="27">
        <f t="shared" si="497"/>
        <v>12.530050807083844</v>
      </c>
      <c r="V173" s="27">
        <f t="shared" ref="V173" si="498">V140*1000/V34</f>
        <v>10.256007573786226</v>
      </c>
      <c r="W173" s="27">
        <v>10.40584129102206</v>
      </c>
      <c r="X173" s="27">
        <v>11.120381638069896</v>
      </c>
      <c r="Y173" s="29"/>
      <c r="Z173" s="24">
        <f t="shared" si="375"/>
        <v>6.8667234783248654E-2</v>
      </c>
      <c r="AA173" s="24">
        <f t="shared" si="376"/>
        <v>-5.3364422176942483E-2</v>
      </c>
      <c r="AB173" s="11"/>
      <c r="AC173" s="27">
        <f t="shared" ref="AC173:AD173" si="499">AC140*1000/AC34</f>
        <v>10.726484549065194</v>
      </c>
      <c r="AD173" s="27">
        <f t="shared" si="499"/>
        <v>12.133683252102191</v>
      </c>
      <c r="AE173" s="27">
        <f t="shared" ref="AE173:AF173" si="500">AE140*1000/AE34</f>
        <v>28.063984488608821</v>
      </c>
      <c r="AF173" s="27">
        <f t="shared" si="500"/>
        <v>24.755936856554563</v>
      </c>
      <c r="AG173" s="27">
        <f t="shared" ref="AG173:AH173" si="501">AG140*1000/AG34</f>
        <v>21.942309961068073</v>
      </c>
      <c r="AH173" s="27">
        <f t="shared" si="501"/>
        <v>18.381862252696859</v>
      </c>
      <c r="AI173" s="27">
        <f t="shared" ref="AI173" si="502">AI140*1000/AI34</f>
        <v>13.153849081304898</v>
      </c>
      <c r="AJ173" s="27">
        <v>11.640493044754857</v>
      </c>
      <c r="AK173" s="27">
        <v>14.237263404508932</v>
      </c>
      <c r="AL173" s="29"/>
      <c r="AM173" s="24">
        <f t="shared" si="381"/>
        <v>0.22308078788158947</v>
      </c>
      <c r="AN173" s="24">
        <f t="shared" si="382"/>
        <v>-0.35115020115156947</v>
      </c>
    </row>
    <row r="174" spans="1:40" ht="33.75" x14ac:dyDescent="0.25">
      <c r="A174" s="47" t="s">
        <v>25</v>
      </c>
      <c r="B174" s="17" t="s">
        <v>55</v>
      </c>
      <c r="C174" s="28">
        <v>183880.04199999999</v>
      </c>
      <c r="D174" s="28">
        <v>258167.454</v>
      </c>
      <c r="E174" s="28">
        <v>73902.951000000001</v>
      </c>
      <c r="F174" s="28">
        <v>154180.054</v>
      </c>
      <c r="G174" s="28">
        <v>238619.076</v>
      </c>
      <c r="H174" s="28">
        <v>329253.76400000002</v>
      </c>
      <c r="I174" s="28">
        <v>86648.678</v>
      </c>
      <c r="J174" s="28">
        <v>159798.304</v>
      </c>
      <c r="K174" s="28">
        <v>244310.25599999999</v>
      </c>
      <c r="L174" s="29"/>
      <c r="M174" s="19" t="s">
        <v>1</v>
      </c>
      <c r="N174" s="19">
        <f t="shared" si="370"/>
        <v>2.3850482096410497E-2</v>
      </c>
      <c r="O174" s="7"/>
      <c r="P174" s="28">
        <v>82381.319000000003</v>
      </c>
      <c r="Q174" s="28">
        <v>116957.274</v>
      </c>
      <c r="R174" s="28">
        <v>35001.671000000002</v>
      </c>
      <c r="S174" s="28">
        <v>68306.138999999996</v>
      </c>
      <c r="T174" s="28">
        <v>102117.186</v>
      </c>
      <c r="U174" s="28">
        <v>141731.144</v>
      </c>
      <c r="V174" s="28">
        <v>36695.569000000003</v>
      </c>
      <c r="W174" s="28">
        <v>68952.061000000002</v>
      </c>
      <c r="X174" s="28">
        <v>104868.141</v>
      </c>
      <c r="Y174" s="29"/>
      <c r="Z174" s="19" t="s">
        <v>1</v>
      </c>
      <c r="AA174" s="19">
        <f t="shared" si="376"/>
        <v>2.6939197090683598E-2</v>
      </c>
      <c r="AB174" s="11"/>
      <c r="AC174" s="28">
        <v>101498.723</v>
      </c>
      <c r="AD174" s="28">
        <v>141210.18</v>
      </c>
      <c r="AE174" s="28">
        <v>38901.279999999999</v>
      </c>
      <c r="AF174" s="28">
        <v>85873.914999999994</v>
      </c>
      <c r="AG174" s="28">
        <v>136501.89000000001</v>
      </c>
      <c r="AH174" s="28">
        <v>187522.62</v>
      </c>
      <c r="AI174" s="28">
        <v>49953.108999999997</v>
      </c>
      <c r="AJ174" s="28">
        <v>90846.243000000002</v>
      </c>
      <c r="AK174" s="28">
        <v>139442.11499999999</v>
      </c>
      <c r="AL174" s="29"/>
      <c r="AM174" s="19" t="s">
        <v>1</v>
      </c>
      <c r="AN174" s="19">
        <f t="shared" si="382"/>
        <v>2.1539811646563933E-2</v>
      </c>
    </row>
    <row r="175" spans="1:40" x14ac:dyDescent="0.25">
      <c r="A175" s="48" t="s">
        <v>26</v>
      </c>
      <c r="B175" s="4" t="s">
        <v>55</v>
      </c>
      <c r="C175" s="27">
        <v>182982.288</v>
      </c>
      <c r="D175" s="27">
        <v>257191.00700000001</v>
      </c>
      <c r="E175" s="27">
        <v>73737.941000000006</v>
      </c>
      <c r="F175" s="27">
        <v>154041.408</v>
      </c>
      <c r="G175" s="27">
        <v>238462.842</v>
      </c>
      <c r="H175" s="27">
        <v>328800.46999999997</v>
      </c>
      <c r="I175" s="27">
        <v>86496.962</v>
      </c>
      <c r="J175" s="27">
        <v>159335.394</v>
      </c>
      <c r="K175" s="27">
        <v>243683.61600000001</v>
      </c>
      <c r="L175" s="29"/>
      <c r="M175" s="24" t="s">
        <v>1</v>
      </c>
      <c r="N175" s="24">
        <f t="shared" si="370"/>
        <v>2.1893448707618779E-2</v>
      </c>
      <c r="O175" s="7"/>
      <c r="P175" s="27">
        <v>82379.464000000007</v>
      </c>
      <c r="Q175" s="27">
        <v>116954.72100000001</v>
      </c>
      <c r="R175" s="27">
        <v>34987.836000000003</v>
      </c>
      <c r="S175" s="27">
        <v>68300.474000000002</v>
      </c>
      <c r="T175" s="27">
        <v>102107.81200000001</v>
      </c>
      <c r="U175" s="27">
        <v>141726.10699999999</v>
      </c>
      <c r="V175" s="27">
        <v>36673.631999999998</v>
      </c>
      <c r="W175" s="27">
        <v>68686.081000000006</v>
      </c>
      <c r="X175" s="27">
        <v>104416.272</v>
      </c>
      <c r="Y175" s="29"/>
      <c r="Z175" s="24" t="s">
        <v>1</v>
      </c>
      <c r="AA175" s="24">
        <f t="shared" si="376"/>
        <v>2.2608064503429004E-2</v>
      </c>
      <c r="AB175" s="11"/>
      <c r="AC175" s="27">
        <v>100602.82399999999</v>
      </c>
      <c r="AD175" s="27">
        <v>140236.28599999999</v>
      </c>
      <c r="AE175" s="27">
        <v>38750.105000000003</v>
      </c>
      <c r="AF175" s="27">
        <v>85740.933999999994</v>
      </c>
      <c r="AG175" s="27">
        <v>136355.03</v>
      </c>
      <c r="AH175" s="27">
        <v>187074.36300000001</v>
      </c>
      <c r="AI175" s="27">
        <v>49823.33</v>
      </c>
      <c r="AJ175" s="27">
        <v>90649.312999999995</v>
      </c>
      <c r="AK175" s="27">
        <v>139267.34400000001</v>
      </c>
      <c r="AL175" s="29"/>
      <c r="AM175" s="24" t="s">
        <v>1</v>
      </c>
      <c r="AN175" s="24">
        <f t="shared" si="382"/>
        <v>2.1358317327934362E-2</v>
      </c>
    </row>
    <row r="176" spans="1:40" s="6" customFormat="1" ht="33.75" x14ac:dyDescent="0.25">
      <c r="A176" s="47" t="s">
        <v>104</v>
      </c>
      <c r="B176" s="17" t="s">
        <v>55</v>
      </c>
      <c r="C176" s="28">
        <v>64638.493999999999</v>
      </c>
      <c r="D176" s="28">
        <v>74287.411999999997</v>
      </c>
      <c r="E176" s="28">
        <v>73902.951000000001</v>
      </c>
      <c r="F176" s="28">
        <v>80277.103000000003</v>
      </c>
      <c r="G176" s="28">
        <v>84439.021999999997</v>
      </c>
      <c r="H176" s="28">
        <v>90634.687999999995</v>
      </c>
      <c r="I176" s="28">
        <v>86648.678</v>
      </c>
      <c r="J176" s="28">
        <v>73149.626000000004</v>
      </c>
      <c r="K176" s="28">
        <v>84511.95199999999</v>
      </c>
      <c r="L176" s="29"/>
      <c r="M176" s="19">
        <f>K176/J176-1</f>
        <v>0.15532992608875373</v>
      </c>
      <c r="N176" s="19">
        <f t="shared" si="370"/>
        <v>8.6370019775916518E-4</v>
      </c>
      <c r="O176" s="7"/>
      <c r="P176" s="28">
        <v>29734.809000000001</v>
      </c>
      <c r="Q176" s="28">
        <v>34575.955000000002</v>
      </c>
      <c r="R176" s="28">
        <v>35001.671000000002</v>
      </c>
      <c r="S176" s="28">
        <v>33304.468000000001</v>
      </c>
      <c r="T176" s="28">
        <v>33811.046999999999</v>
      </c>
      <c r="U176" s="28">
        <v>39613.957999999999</v>
      </c>
      <c r="V176" s="28">
        <v>36695.569000000003</v>
      </c>
      <c r="W176" s="28">
        <v>32256.492000000002</v>
      </c>
      <c r="X176" s="28">
        <v>35916.080000000002</v>
      </c>
      <c r="Y176" s="29"/>
      <c r="Z176" s="19">
        <f>X176/W176-1</f>
        <v>0.11345275859507598</v>
      </c>
      <c r="AA176" s="19">
        <f t="shared" si="376"/>
        <v>6.2258734549095918E-2</v>
      </c>
      <c r="AB176" s="11"/>
      <c r="AC176" s="28">
        <v>34903.684999999998</v>
      </c>
      <c r="AD176" s="28">
        <v>39711.457000000002</v>
      </c>
      <c r="AE176" s="28">
        <v>38901.279999999999</v>
      </c>
      <c r="AF176" s="28">
        <v>46972.635000000002</v>
      </c>
      <c r="AG176" s="28">
        <v>50627.974999999999</v>
      </c>
      <c r="AH176" s="28">
        <v>51020.73</v>
      </c>
      <c r="AI176" s="28">
        <v>49953.108999999997</v>
      </c>
      <c r="AJ176" s="28">
        <v>40893.134000000005</v>
      </c>
      <c r="AK176" s="28">
        <v>48595.871999999988</v>
      </c>
      <c r="AL176" s="29"/>
      <c r="AM176" s="19">
        <f>AK176/AJ176-1</f>
        <v>0.18836262341741716</v>
      </c>
      <c r="AN176" s="19">
        <f t="shared" si="382"/>
        <v>-4.0137947449014333E-2</v>
      </c>
    </row>
    <row r="177" spans="1:40" s="6" customFormat="1" x14ac:dyDescent="0.25">
      <c r="A177" s="52" t="s">
        <v>26</v>
      </c>
      <c r="B177" s="4" t="s">
        <v>55</v>
      </c>
      <c r="C177" s="27">
        <v>64306.324999999997</v>
      </c>
      <c r="D177" s="27">
        <v>74208.718999999997</v>
      </c>
      <c r="E177" s="27">
        <v>73737.941000000006</v>
      </c>
      <c r="F177" s="27">
        <v>80303.467000000004</v>
      </c>
      <c r="G177" s="27">
        <v>84421.433999999994</v>
      </c>
      <c r="H177" s="27">
        <v>90337.627999999997</v>
      </c>
      <c r="I177" s="27">
        <v>86496.962</v>
      </c>
      <c r="J177" s="27">
        <v>72838.432000000001</v>
      </c>
      <c r="K177" s="27">
        <v>84348.222000000009</v>
      </c>
      <c r="L177" s="29"/>
      <c r="M177" s="24">
        <f>K177/J177-1</f>
        <v>0.1580180913284901</v>
      </c>
      <c r="N177" s="24">
        <f t="shared" si="370"/>
        <v>-8.6722052127174987E-4</v>
      </c>
      <c r="O177" s="7"/>
      <c r="P177" s="27">
        <v>29735.364000000001</v>
      </c>
      <c r="Q177" s="27">
        <v>34575.256999999998</v>
      </c>
      <c r="R177" s="27">
        <v>34987.836000000003</v>
      </c>
      <c r="S177" s="27">
        <v>33312.637999999999</v>
      </c>
      <c r="T177" s="27">
        <v>33807.338000000003</v>
      </c>
      <c r="U177" s="27">
        <v>39618.294999999998</v>
      </c>
      <c r="V177" s="27">
        <v>36673.631999999998</v>
      </c>
      <c r="W177" s="27">
        <v>32012.449000000004</v>
      </c>
      <c r="X177" s="27">
        <v>35730.190999999999</v>
      </c>
      <c r="Y177" s="29"/>
      <c r="Z177" s="24">
        <f>X177/W177-1</f>
        <v>0.11613425764458052</v>
      </c>
      <c r="AA177" s="24">
        <f t="shared" si="376"/>
        <v>5.6876794026196276E-2</v>
      </c>
      <c r="AB177" s="11"/>
      <c r="AC177" s="27">
        <v>34570.961000000003</v>
      </c>
      <c r="AD177" s="27">
        <v>39633.462</v>
      </c>
      <c r="AE177" s="27">
        <v>38750.105000000003</v>
      </c>
      <c r="AF177" s="27">
        <v>46990.828999999998</v>
      </c>
      <c r="AG177" s="27">
        <v>50614.095999999998</v>
      </c>
      <c r="AH177" s="27">
        <v>50719.332999999999</v>
      </c>
      <c r="AI177" s="27">
        <v>49823.33</v>
      </c>
      <c r="AJ177" s="27">
        <v>40825.982999999993</v>
      </c>
      <c r="AK177" s="27">
        <v>48618.03100000001</v>
      </c>
      <c r="AL177" s="29"/>
      <c r="AM177" s="24">
        <f>AK177/AJ177-1</f>
        <v>0.19086002166806404</v>
      </c>
      <c r="AN177" s="24">
        <f t="shared" si="382"/>
        <v>-3.9436938674158872E-2</v>
      </c>
    </row>
    <row r="178" spans="1:40" ht="22.5" x14ac:dyDescent="0.25">
      <c r="A178" s="56" t="s">
        <v>27</v>
      </c>
      <c r="B178" s="33" t="s">
        <v>15</v>
      </c>
      <c r="C178" s="34">
        <f t="shared" ref="C178:D178" si="503">C118*100/C174</f>
        <v>128.99976224717199</v>
      </c>
      <c r="D178" s="34">
        <f t="shared" si="503"/>
        <v>127.75868952094946</v>
      </c>
      <c r="E178" s="34">
        <f t="shared" ref="E178:F178" si="504">E118*100/E174</f>
        <v>126.87810531408955</v>
      </c>
      <c r="F178" s="34">
        <f t="shared" si="504"/>
        <v>127.3800403520419</v>
      </c>
      <c r="G178" s="34">
        <f t="shared" ref="G178:H178" si="505">G118*100/G174</f>
        <v>125.46138096687626</v>
      </c>
      <c r="H178" s="34">
        <f t="shared" si="505"/>
        <v>125.92445564266957</v>
      </c>
      <c r="I178" s="34">
        <f t="shared" ref="I178:K178" si="506">I118*100/I174</f>
        <v>117.30089292302877</v>
      </c>
      <c r="J178" s="34">
        <f t="shared" si="506"/>
        <v>111.88049717974478</v>
      </c>
      <c r="K178" s="34">
        <f t="shared" si="506"/>
        <v>117.07023056780717</v>
      </c>
      <c r="L178" s="29"/>
      <c r="M178" s="35">
        <f>K178-J178</f>
        <v>5.1897333880623933</v>
      </c>
      <c r="N178" s="35">
        <f>K178-G178</f>
        <v>-8.3911503990690903</v>
      </c>
      <c r="O178" s="7"/>
      <c r="P178" s="34">
        <f t="shared" ref="P178:Q178" si="507">P118*100/P174</f>
        <v>141.29644853100734</v>
      </c>
      <c r="Q178" s="34">
        <f t="shared" si="507"/>
        <v>138.97749275517486</v>
      </c>
      <c r="R178" s="34">
        <f t="shared" ref="R178:S178" si="508">R118*100/R174</f>
        <v>131.98035888058027</v>
      </c>
      <c r="S178" s="34">
        <f t="shared" si="508"/>
        <v>133.74606636747541</v>
      </c>
      <c r="T178" s="34">
        <f t="shared" ref="T178:U178" si="509">T118*100/T174</f>
        <v>130.49539379199109</v>
      </c>
      <c r="U178" s="34">
        <f t="shared" si="509"/>
        <v>130.16984255768091</v>
      </c>
      <c r="V178" s="34">
        <f t="shared" ref="V178" si="510">V118*100/V174</f>
        <v>116.96431522835903</v>
      </c>
      <c r="W178" s="34">
        <v>103.53968389719344</v>
      </c>
      <c r="X178" s="34">
        <v>109.82191054573953</v>
      </c>
      <c r="Y178" s="29"/>
      <c r="Z178" s="35">
        <f>X178-W178</f>
        <v>6.2822266485460858</v>
      </c>
      <c r="AA178" s="35">
        <f>X178-T178</f>
        <v>-20.673483246251564</v>
      </c>
      <c r="AB178" s="11"/>
      <c r="AC178" s="34">
        <f t="shared" ref="AC178:AD178" si="511">AC118*100/AC174</f>
        <v>119.01917130523898</v>
      </c>
      <c r="AD178" s="34">
        <f t="shared" si="511"/>
        <v>118.4667203171896</v>
      </c>
      <c r="AE178" s="34">
        <f t="shared" ref="AE178:AF178" si="512">AE118*100/AE174</f>
        <v>122.28732062286896</v>
      </c>
      <c r="AF178" s="34">
        <f t="shared" si="512"/>
        <v>122.31635299264043</v>
      </c>
      <c r="AG178" s="34">
        <f t="shared" ref="AG178:AH178" si="513">AG118*100/AG174</f>
        <v>121.69543146984998</v>
      </c>
      <c r="AH178" s="34">
        <f t="shared" si="513"/>
        <v>122.71575717105489</v>
      </c>
      <c r="AI178" s="34">
        <f t="shared" ref="AI178" si="514">AI118*100/AI174</f>
        <v>117.54814299946777</v>
      </c>
      <c r="AJ178" s="34">
        <v>118.21115266153603</v>
      </c>
      <c r="AK178" s="34">
        <v>122.52136594457133</v>
      </c>
      <c r="AL178" s="29"/>
      <c r="AM178" s="35">
        <f>AK178-AJ178</f>
        <v>4.3102132830352957</v>
      </c>
      <c r="AN178" s="35">
        <f>AK178-AG178</f>
        <v>0.8259344747213504</v>
      </c>
    </row>
    <row r="179" spans="1:40" ht="33.75" x14ac:dyDescent="0.25">
      <c r="A179" s="47" t="s">
        <v>105</v>
      </c>
      <c r="B179" s="17" t="s">
        <v>55</v>
      </c>
      <c r="C179" s="28">
        <v>71805.914999999994</v>
      </c>
      <c r="D179" s="28">
        <v>99127.956000000006</v>
      </c>
      <c r="E179" s="28">
        <v>27928.357</v>
      </c>
      <c r="F179" s="28">
        <v>57643.010999999999</v>
      </c>
      <c r="G179" s="28">
        <v>86927.92</v>
      </c>
      <c r="H179" s="28">
        <v>118164.109</v>
      </c>
      <c r="I179" s="28">
        <v>28660.876</v>
      </c>
      <c r="J179" s="28">
        <v>54968.521000000001</v>
      </c>
      <c r="K179" s="28">
        <v>82308.135000000009</v>
      </c>
      <c r="L179" s="29"/>
      <c r="M179" s="19" t="s">
        <v>1</v>
      </c>
      <c r="N179" s="19">
        <f t="shared" ref="N179:N190" si="515">K179/G179-1</f>
        <v>-5.3145007956016732E-2</v>
      </c>
      <c r="O179" s="7"/>
      <c r="P179" s="28">
        <v>37602.608999999997</v>
      </c>
      <c r="Q179" s="28">
        <v>52469.485000000001</v>
      </c>
      <c r="R179" s="28">
        <v>14715.816999999999</v>
      </c>
      <c r="S179" s="28">
        <v>29323.167000000001</v>
      </c>
      <c r="T179" s="28">
        <v>43603.601999999999</v>
      </c>
      <c r="U179" s="28">
        <v>58884.016000000003</v>
      </c>
      <c r="V179" s="28">
        <v>13875.246999999999</v>
      </c>
      <c r="W179" s="28">
        <v>25751.985000000001</v>
      </c>
      <c r="X179" s="28">
        <v>38011.288</v>
      </c>
      <c r="Y179" s="29"/>
      <c r="Z179" s="19" t="s">
        <v>1</v>
      </c>
      <c r="AA179" s="19">
        <f t="shared" ref="AA179:AA190" si="516">X179/T179-1</f>
        <v>-0.12825348694816541</v>
      </c>
      <c r="AB179" s="11"/>
      <c r="AC179" s="28">
        <v>34203.305999999997</v>
      </c>
      <c r="AD179" s="28">
        <v>46658.470999999998</v>
      </c>
      <c r="AE179" s="28">
        <v>13212.54</v>
      </c>
      <c r="AF179" s="28">
        <v>28319.844000000001</v>
      </c>
      <c r="AG179" s="28">
        <v>43324.317999999999</v>
      </c>
      <c r="AH179" s="28">
        <v>59280.093000000001</v>
      </c>
      <c r="AI179" s="28">
        <v>14785.629000000001</v>
      </c>
      <c r="AJ179" s="28">
        <v>29216.536</v>
      </c>
      <c r="AK179" s="28">
        <v>44296.847000000002</v>
      </c>
      <c r="AL179" s="29"/>
      <c r="AM179" s="19" t="s">
        <v>1</v>
      </c>
      <c r="AN179" s="19">
        <f t="shared" ref="AN179:AN190" si="517">AK179/AG179-1</f>
        <v>2.2447647069712806E-2</v>
      </c>
    </row>
    <row r="180" spans="1:40" s="6" customFormat="1" x14ac:dyDescent="0.25">
      <c r="A180" s="52" t="s">
        <v>26</v>
      </c>
      <c r="B180" s="4" t="s">
        <v>55</v>
      </c>
      <c r="C180" s="27">
        <v>71117.195000000007</v>
      </c>
      <c r="D180" s="27">
        <v>98630.035000000003</v>
      </c>
      <c r="E180" s="27">
        <v>27866.921999999999</v>
      </c>
      <c r="F180" s="27">
        <v>57615.57</v>
      </c>
      <c r="G180" s="27">
        <v>86874.913</v>
      </c>
      <c r="H180" s="27">
        <v>118097.774</v>
      </c>
      <c r="I180" s="27">
        <v>28628.999</v>
      </c>
      <c r="J180" s="27">
        <v>54701.633999999998</v>
      </c>
      <c r="K180" s="27">
        <v>82155.785000000003</v>
      </c>
      <c r="L180" s="29"/>
      <c r="M180" s="24" t="s">
        <v>1</v>
      </c>
      <c r="N180" s="24">
        <f t="shared" si="515"/>
        <v>-5.4320952240838438E-2</v>
      </c>
      <c r="O180" s="7"/>
      <c r="P180" s="27">
        <v>37602.249000000003</v>
      </c>
      <c r="Q180" s="27">
        <v>52468.868999999999</v>
      </c>
      <c r="R180" s="27">
        <v>14714.205</v>
      </c>
      <c r="S180" s="27">
        <v>29317.306</v>
      </c>
      <c r="T180" s="27">
        <v>43590.201999999997</v>
      </c>
      <c r="U180" s="27">
        <v>58881.057999999997</v>
      </c>
      <c r="V180" s="27">
        <v>13853.96</v>
      </c>
      <c r="W180" s="27">
        <v>25663.498</v>
      </c>
      <c r="X180" s="27">
        <v>37867.06</v>
      </c>
      <c r="Y180" s="29"/>
      <c r="Z180" s="24" t="s">
        <v>1</v>
      </c>
      <c r="AA180" s="24">
        <f t="shared" si="516"/>
        <v>-0.13129422983632877</v>
      </c>
      <c r="AB180" s="11"/>
      <c r="AC180" s="27">
        <v>33514.946000000004</v>
      </c>
      <c r="AD180" s="27">
        <v>46161.165999999997</v>
      </c>
      <c r="AE180" s="27">
        <v>13152.717000000001</v>
      </c>
      <c r="AF180" s="27">
        <v>28298.263999999999</v>
      </c>
      <c r="AG180" s="27">
        <v>43284.711000000003</v>
      </c>
      <c r="AH180" s="27">
        <v>59216.716</v>
      </c>
      <c r="AI180" s="27">
        <v>14775.039000000001</v>
      </c>
      <c r="AJ180" s="27">
        <v>29038.135999999999</v>
      </c>
      <c r="AK180" s="27">
        <v>44288.724999999999</v>
      </c>
      <c r="AL180" s="29"/>
      <c r="AM180" s="24" t="s">
        <v>1</v>
      </c>
      <c r="AN180" s="24">
        <f t="shared" si="517"/>
        <v>2.3195580536508498E-2</v>
      </c>
    </row>
    <row r="181" spans="1:40" s="6" customFormat="1" ht="33.75" x14ac:dyDescent="0.25">
      <c r="A181" s="47" t="s">
        <v>106</v>
      </c>
      <c r="B181" s="17" t="s">
        <v>55</v>
      </c>
      <c r="C181" s="28">
        <v>25126.489000000001</v>
      </c>
      <c r="D181" s="28">
        <v>27322.041000000001</v>
      </c>
      <c r="E181" s="28">
        <v>27928.357</v>
      </c>
      <c r="F181" s="28">
        <v>29714.653999999999</v>
      </c>
      <c r="G181" s="28">
        <v>29284.909</v>
      </c>
      <c r="H181" s="28">
        <v>31236.188999999998</v>
      </c>
      <c r="I181" s="28">
        <v>28660.876</v>
      </c>
      <c r="J181" s="28">
        <v>26307.645</v>
      </c>
      <c r="K181" s="28">
        <v>27339.614000000001</v>
      </c>
      <c r="L181" s="29"/>
      <c r="M181" s="19">
        <f>K181/J181-1</f>
        <v>3.9226962352578498E-2</v>
      </c>
      <c r="N181" s="19">
        <f t="shared" si="515"/>
        <v>-6.6426533884738959E-2</v>
      </c>
      <c r="O181" s="7"/>
      <c r="P181" s="28">
        <v>12810.993</v>
      </c>
      <c r="Q181" s="28">
        <v>14866.876</v>
      </c>
      <c r="R181" s="28">
        <v>14715.816999999999</v>
      </c>
      <c r="S181" s="28">
        <v>14607.35</v>
      </c>
      <c r="T181" s="28">
        <v>14280.434999999999</v>
      </c>
      <c r="U181" s="28">
        <v>15280.414000000001</v>
      </c>
      <c r="V181" s="28">
        <v>13875.246999999999</v>
      </c>
      <c r="W181" s="28">
        <v>11876.738000000001</v>
      </c>
      <c r="X181" s="28">
        <v>12259.303</v>
      </c>
      <c r="Y181" s="29"/>
      <c r="Z181" s="19">
        <f>X181/W181-1</f>
        <v>3.2211285624049291E-2</v>
      </c>
      <c r="AA181" s="19">
        <f t="shared" si="516"/>
        <v>-0.14153154298170889</v>
      </c>
      <c r="AB181" s="11"/>
      <c r="AC181" s="28">
        <v>12315.495999999999</v>
      </c>
      <c r="AD181" s="28">
        <v>12455.165000000001</v>
      </c>
      <c r="AE181" s="28">
        <v>13212.54</v>
      </c>
      <c r="AF181" s="28">
        <v>15107.304</v>
      </c>
      <c r="AG181" s="28">
        <v>15004.474</v>
      </c>
      <c r="AH181" s="28">
        <v>15955.775</v>
      </c>
      <c r="AI181" s="28">
        <v>14785.629000000001</v>
      </c>
      <c r="AJ181" s="28">
        <v>14430.906999999999</v>
      </c>
      <c r="AK181" s="28">
        <v>15080.311000000002</v>
      </c>
      <c r="AL181" s="29"/>
      <c r="AM181" s="19">
        <f>AK181/AJ181-1</f>
        <v>4.5000913663985287E-2</v>
      </c>
      <c r="AN181" s="19">
        <f t="shared" si="517"/>
        <v>5.0542924730319072E-3</v>
      </c>
    </row>
    <row r="182" spans="1:40" s="6" customFormat="1" x14ac:dyDescent="0.25">
      <c r="A182" s="52" t="s">
        <v>26</v>
      </c>
      <c r="B182" s="4" t="s">
        <v>55</v>
      </c>
      <c r="C182" s="27">
        <v>24849.312000000002</v>
      </c>
      <c r="D182" s="27">
        <v>27512.84</v>
      </c>
      <c r="E182" s="27">
        <v>27866.921999999999</v>
      </c>
      <c r="F182" s="27">
        <v>29748.648000000001</v>
      </c>
      <c r="G182" s="27">
        <v>29259.343000000001</v>
      </c>
      <c r="H182" s="27">
        <v>31222.861000000001</v>
      </c>
      <c r="I182" s="27">
        <v>28628.999</v>
      </c>
      <c r="J182" s="27">
        <v>26072.634999999998</v>
      </c>
      <c r="K182" s="27">
        <v>27454.150999999998</v>
      </c>
      <c r="L182" s="29"/>
      <c r="M182" s="24">
        <f>K182/J182-1</f>
        <v>5.2987202866146887E-2</v>
      </c>
      <c r="N182" s="24">
        <f t="shared" si="515"/>
        <v>-6.1696258866783205E-2</v>
      </c>
      <c r="O182" s="7"/>
      <c r="P182" s="27">
        <v>12810.861999999999</v>
      </c>
      <c r="Q182" s="27">
        <v>14866.62</v>
      </c>
      <c r="R182" s="27">
        <v>14714.205</v>
      </c>
      <c r="S182" s="27">
        <v>14603.101000000001</v>
      </c>
      <c r="T182" s="27">
        <v>14272.896000000001</v>
      </c>
      <c r="U182" s="27">
        <v>15290.856</v>
      </c>
      <c r="V182" s="27">
        <v>13853.96</v>
      </c>
      <c r="W182" s="27">
        <v>11809.538</v>
      </c>
      <c r="X182" s="27">
        <v>12203.561999999998</v>
      </c>
      <c r="Y182" s="29"/>
      <c r="Z182" s="24">
        <f>X182/W182-1</f>
        <v>3.3364895392181904E-2</v>
      </c>
      <c r="AA182" s="24">
        <f t="shared" si="516"/>
        <v>-0.14498347076865148</v>
      </c>
      <c r="AB182" s="11"/>
      <c r="AC182" s="27">
        <v>12038.45</v>
      </c>
      <c r="AD182" s="27">
        <v>12646.22</v>
      </c>
      <c r="AE182" s="27">
        <v>13152.717000000001</v>
      </c>
      <c r="AF182" s="27">
        <v>15145.547</v>
      </c>
      <c r="AG182" s="27">
        <v>14986.447</v>
      </c>
      <c r="AH182" s="27">
        <v>15932.004999999999</v>
      </c>
      <c r="AI182" s="27">
        <v>14775.039000000001</v>
      </c>
      <c r="AJ182" s="27">
        <v>14263.096999999998</v>
      </c>
      <c r="AK182" s="27">
        <v>15250.588999999998</v>
      </c>
      <c r="AL182" s="29"/>
      <c r="AM182" s="24">
        <f>AK182/AJ182-1</f>
        <v>6.9234052043535943E-2</v>
      </c>
      <c r="AN182" s="24">
        <f t="shared" si="517"/>
        <v>1.7625391795667023E-2</v>
      </c>
    </row>
    <row r="183" spans="1:40" ht="45" x14ac:dyDescent="0.25">
      <c r="A183" s="47" t="s">
        <v>107</v>
      </c>
      <c r="B183" s="17" t="s">
        <v>55</v>
      </c>
      <c r="C183" s="28">
        <v>1488.434</v>
      </c>
      <c r="D183" s="28">
        <v>1404.8869999999999</v>
      </c>
      <c r="E183" s="28">
        <v>354.17700000000002</v>
      </c>
      <c r="F183" s="28">
        <v>658.47199999999998</v>
      </c>
      <c r="G183" s="28">
        <v>996.45699999999999</v>
      </c>
      <c r="H183" s="28">
        <v>1356.027</v>
      </c>
      <c r="I183" s="28">
        <v>397.612978</v>
      </c>
      <c r="J183" s="28">
        <v>768.16499999999996</v>
      </c>
      <c r="K183" s="28">
        <v>1175.79</v>
      </c>
      <c r="L183" s="29"/>
      <c r="M183" s="19" t="s">
        <v>1</v>
      </c>
      <c r="N183" s="19">
        <f t="shared" si="515"/>
        <v>0.17997063596321761</v>
      </c>
      <c r="O183" s="7"/>
      <c r="P183" s="28">
        <v>524.37699999999995</v>
      </c>
      <c r="Q183" s="28">
        <v>765.101</v>
      </c>
      <c r="R183" s="28">
        <v>189.518</v>
      </c>
      <c r="S183" s="28">
        <v>347.47899999999998</v>
      </c>
      <c r="T183" s="28">
        <v>512.14599999999996</v>
      </c>
      <c r="U183" s="28">
        <v>686.21299999999997</v>
      </c>
      <c r="V183" s="28">
        <v>207.42599999999999</v>
      </c>
      <c r="W183" s="28">
        <v>445.77499999999998</v>
      </c>
      <c r="X183" s="28">
        <v>693.327</v>
      </c>
      <c r="Y183" s="29"/>
      <c r="Z183" s="19" t="s">
        <v>1</v>
      </c>
      <c r="AA183" s="19">
        <f t="shared" si="516"/>
        <v>0.35376826139421191</v>
      </c>
      <c r="AB183" s="11"/>
      <c r="AC183" s="28">
        <v>964.05700000000002</v>
      </c>
      <c r="AD183" s="28">
        <v>639.78599999999994</v>
      </c>
      <c r="AE183" s="28">
        <v>164.65899999999999</v>
      </c>
      <c r="AF183" s="28">
        <v>310.99299999999999</v>
      </c>
      <c r="AG183" s="28">
        <v>484.31099999999998</v>
      </c>
      <c r="AH183" s="28">
        <v>669.81399999999996</v>
      </c>
      <c r="AI183" s="28">
        <v>190.18697800000001</v>
      </c>
      <c r="AJ183" s="28">
        <v>322.39</v>
      </c>
      <c r="AK183" s="28">
        <v>482.46300000000002</v>
      </c>
      <c r="AL183" s="29"/>
      <c r="AM183" s="19" t="s">
        <v>1</v>
      </c>
      <c r="AN183" s="19">
        <f t="shared" si="517"/>
        <v>-3.8157299751605533E-3</v>
      </c>
    </row>
    <row r="184" spans="1:40" s="6" customFormat="1" x14ac:dyDescent="0.25">
      <c r="A184" s="52" t="s">
        <v>26</v>
      </c>
      <c r="B184" s="4" t="s">
        <v>55</v>
      </c>
      <c r="C184" s="27">
        <v>1407.75</v>
      </c>
      <c r="D184" s="27">
        <v>1317.5740000000001</v>
      </c>
      <c r="E184" s="27">
        <v>347.49799999999999</v>
      </c>
      <c r="F184" s="27">
        <v>648.02700000000004</v>
      </c>
      <c r="G184" s="27">
        <v>993.75900000000001</v>
      </c>
      <c r="H184" s="27">
        <v>1351.876</v>
      </c>
      <c r="I184" s="27">
        <v>395.326978</v>
      </c>
      <c r="J184" s="27">
        <v>765.67399999999998</v>
      </c>
      <c r="K184" s="27">
        <v>1170.8990000000001</v>
      </c>
      <c r="L184" s="29"/>
      <c r="M184" s="24" t="s">
        <v>1</v>
      </c>
      <c r="N184" s="24">
        <f t="shared" si="515"/>
        <v>0.17825247368828867</v>
      </c>
      <c r="O184" s="7"/>
      <c r="P184" s="27">
        <v>524.20799999999997</v>
      </c>
      <c r="Q184" s="27">
        <v>764.98500000000001</v>
      </c>
      <c r="R184" s="27">
        <v>189.50299999999999</v>
      </c>
      <c r="S184" s="27">
        <v>347.47899999999998</v>
      </c>
      <c r="T184" s="27">
        <v>512.03300000000002</v>
      </c>
      <c r="U184" s="27">
        <v>686.15</v>
      </c>
      <c r="V184" s="27">
        <v>206.80699999999999</v>
      </c>
      <c r="W184" s="27">
        <v>443.65</v>
      </c>
      <c r="X184" s="27">
        <v>689.81100000000004</v>
      </c>
      <c r="Y184" s="29"/>
      <c r="Z184" s="24" t="s">
        <v>1</v>
      </c>
      <c r="AA184" s="24">
        <f t="shared" si="516"/>
        <v>0.3472002781070751</v>
      </c>
      <c r="AB184" s="11"/>
      <c r="AC184" s="27">
        <v>883.54200000000003</v>
      </c>
      <c r="AD184" s="27">
        <v>552.58900000000006</v>
      </c>
      <c r="AE184" s="27">
        <v>157.995</v>
      </c>
      <c r="AF184" s="27">
        <v>300.548</v>
      </c>
      <c r="AG184" s="27">
        <v>481.726</v>
      </c>
      <c r="AH184" s="27">
        <v>665.726</v>
      </c>
      <c r="AI184" s="27">
        <v>188.51997800000001</v>
      </c>
      <c r="AJ184" s="27">
        <v>322.024</v>
      </c>
      <c r="AK184" s="27">
        <v>481.08800000000002</v>
      </c>
      <c r="AL184" s="29"/>
      <c r="AM184" s="24" t="s">
        <v>1</v>
      </c>
      <c r="AN184" s="24">
        <f t="shared" si="517"/>
        <v>-1.3244043294320385E-3</v>
      </c>
    </row>
    <row r="185" spans="1:40" s="6" customFormat="1" ht="45" x14ac:dyDescent="0.25">
      <c r="A185" s="47" t="s">
        <v>108</v>
      </c>
      <c r="B185" s="17" t="s">
        <v>55</v>
      </c>
      <c r="C185" s="28">
        <v>844.21500000000003</v>
      </c>
      <c r="D185" s="28">
        <v>-83.546999999999997</v>
      </c>
      <c r="E185" s="28">
        <v>354.17700000000002</v>
      </c>
      <c r="F185" s="28">
        <v>304.29500000000002</v>
      </c>
      <c r="G185" s="28">
        <v>337.98500000000001</v>
      </c>
      <c r="H185" s="28">
        <v>359.57</v>
      </c>
      <c r="I185" s="28">
        <v>397.612978</v>
      </c>
      <c r="J185" s="28">
        <v>370.55202199999997</v>
      </c>
      <c r="K185" s="28">
        <v>407.625</v>
      </c>
      <c r="L185" s="29"/>
      <c r="M185" s="19">
        <f>K185/J185-1</f>
        <v>0.10004797113210739</v>
      </c>
      <c r="N185" s="19">
        <f t="shared" si="515"/>
        <v>0.20604464695178781</v>
      </c>
      <c r="O185" s="7"/>
      <c r="P185" s="28">
        <v>184.381</v>
      </c>
      <c r="Q185" s="28">
        <v>240.72399999999999</v>
      </c>
      <c r="R185" s="28">
        <v>189.518</v>
      </c>
      <c r="S185" s="28">
        <v>157.96100000000001</v>
      </c>
      <c r="T185" s="28">
        <v>164.667</v>
      </c>
      <c r="U185" s="28">
        <v>174.06700000000001</v>
      </c>
      <c r="V185" s="28">
        <v>207.42599999999999</v>
      </c>
      <c r="W185" s="28">
        <v>238.34899999999999</v>
      </c>
      <c r="X185" s="28">
        <v>247.55199999999999</v>
      </c>
      <c r="Y185" s="29"/>
      <c r="Z185" s="19">
        <f>X185/W185-1</f>
        <v>3.8611447918808217E-2</v>
      </c>
      <c r="AA185" s="19">
        <f t="shared" si="516"/>
        <v>0.50334918350367697</v>
      </c>
      <c r="AB185" s="11"/>
      <c r="AC185" s="28">
        <v>659.83399999999995</v>
      </c>
      <c r="AD185" s="28">
        <v>-324.27100000000002</v>
      </c>
      <c r="AE185" s="28">
        <v>164.65899999999999</v>
      </c>
      <c r="AF185" s="28">
        <v>146.334</v>
      </c>
      <c r="AG185" s="28">
        <v>173.31800000000001</v>
      </c>
      <c r="AH185" s="28">
        <v>185.50299999999999</v>
      </c>
      <c r="AI185" s="28">
        <v>190.18697800000001</v>
      </c>
      <c r="AJ185" s="28">
        <v>132.20302199999998</v>
      </c>
      <c r="AK185" s="28">
        <v>160.07300000000004</v>
      </c>
      <c r="AL185" s="29"/>
      <c r="AM185" s="19">
        <f>AK185/AJ185-1</f>
        <v>0.21081195859501656</v>
      </c>
      <c r="AN185" s="19">
        <f t="shared" si="517"/>
        <v>-7.642022178885044E-2</v>
      </c>
    </row>
    <row r="186" spans="1:40" s="6" customFormat="1" x14ac:dyDescent="0.25">
      <c r="A186" s="52" t="s">
        <v>26</v>
      </c>
      <c r="B186" s="4" t="s">
        <v>55</v>
      </c>
      <c r="C186" s="27">
        <v>802.48800000000006</v>
      </c>
      <c r="D186" s="27">
        <v>-90.176000000000002</v>
      </c>
      <c r="E186" s="27">
        <v>347.49799999999999</v>
      </c>
      <c r="F186" s="27">
        <v>300.529</v>
      </c>
      <c r="G186" s="27">
        <v>345.73200000000003</v>
      </c>
      <c r="H186" s="27">
        <v>358.11700000000002</v>
      </c>
      <c r="I186" s="27">
        <v>395.326978</v>
      </c>
      <c r="J186" s="27">
        <v>370.34702199999998</v>
      </c>
      <c r="K186" s="27">
        <v>405.22500000000002</v>
      </c>
      <c r="L186" s="29"/>
      <c r="M186" s="24">
        <f>K186/J186-1</f>
        <v>9.4176477541650261E-2</v>
      </c>
      <c r="N186" s="24">
        <f t="shared" si="515"/>
        <v>0.17207837284370542</v>
      </c>
      <c r="O186" s="7"/>
      <c r="P186" s="27">
        <v>184.554</v>
      </c>
      <c r="Q186" s="27">
        <v>240.77699999999999</v>
      </c>
      <c r="R186" s="27">
        <v>189.50299999999999</v>
      </c>
      <c r="S186" s="27">
        <v>157.976</v>
      </c>
      <c r="T186" s="27">
        <v>164.554</v>
      </c>
      <c r="U186" s="27">
        <v>174.11699999999999</v>
      </c>
      <c r="V186" s="27">
        <v>206.80699999999999</v>
      </c>
      <c r="W186" s="27">
        <v>236.84299999999999</v>
      </c>
      <c r="X186" s="27">
        <v>246.16100000000003</v>
      </c>
      <c r="Y186" s="29"/>
      <c r="Z186" s="24">
        <f>X186/W186-1</f>
        <v>3.9342518039376495E-2</v>
      </c>
      <c r="AA186" s="24">
        <f t="shared" si="516"/>
        <v>0.49592838824945029</v>
      </c>
      <c r="AB186" s="11"/>
      <c r="AC186" s="27">
        <v>617.93399999999997</v>
      </c>
      <c r="AD186" s="27">
        <v>-330.95299999999997</v>
      </c>
      <c r="AE186" s="27">
        <v>157.995</v>
      </c>
      <c r="AF186" s="27">
        <v>142.553</v>
      </c>
      <c r="AG186" s="27">
        <v>181.178</v>
      </c>
      <c r="AH186" s="27">
        <v>184</v>
      </c>
      <c r="AI186" s="27">
        <v>188.51997800000001</v>
      </c>
      <c r="AJ186" s="27">
        <v>133.50402199999999</v>
      </c>
      <c r="AK186" s="27">
        <v>159.06400000000002</v>
      </c>
      <c r="AL186" s="29"/>
      <c r="AM186" s="24">
        <f>AK186/AJ186-1</f>
        <v>0.19145474134105145</v>
      </c>
      <c r="AN186" s="24">
        <f t="shared" si="517"/>
        <v>-0.12205676185850367</v>
      </c>
    </row>
    <row r="187" spans="1:40" ht="22.5" x14ac:dyDescent="0.25">
      <c r="A187" s="47" t="s">
        <v>75</v>
      </c>
      <c r="B187" s="17" t="s">
        <v>55</v>
      </c>
      <c r="C187" s="28">
        <v>1739.126</v>
      </c>
      <c r="D187" s="28">
        <v>2492.3560000000002</v>
      </c>
      <c r="E187" s="28">
        <v>1134.896</v>
      </c>
      <c r="F187" s="28">
        <v>1967.8579999999999</v>
      </c>
      <c r="G187" s="28">
        <v>2868.1590000000001</v>
      </c>
      <c r="H187" s="28">
        <v>4564.6090000000004</v>
      </c>
      <c r="I187" s="28">
        <v>868.05500000000006</v>
      </c>
      <c r="J187" s="28">
        <v>2142.5239999999999</v>
      </c>
      <c r="K187" s="28">
        <v>3379.7110000000002</v>
      </c>
      <c r="L187" s="29"/>
      <c r="M187" s="19" t="s">
        <v>1</v>
      </c>
      <c r="N187" s="19">
        <f t="shared" si="515"/>
        <v>0.17835552352571815</v>
      </c>
      <c r="O187" s="7"/>
      <c r="P187" s="28">
        <v>972.20600000000002</v>
      </c>
      <c r="Q187" s="28">
        <v>1312.5809999999999</v>
      </c>
      <c r="R187" s="28">
        <v>834.08399999999995</v>
      </c>
      <c r="S187" s="28">
        <v>1239.819</v>
      </c>
      <c r="T187" s="28">
        <v>1770.328</v>
      </c>
      <c r="U187" s="28">
        <v>1735.673</v>
      </c>
      <c r="V187" s="28">
        <v>506.47800000000001</v>
      </c>
      <c r="W187" s="28">
        <v>948.11599999999999</v>
      </c>
      <c r="X187" s="28">
        <v>1770.953</v>
      </c>
      <c r="Y187" s="29"/>
      <c r="Z187" s="19" t="s">
        <v>1</v>
      </c>
      <c r="AA187" s="19">
        <f t="shared" si="516"/>
        <v>3.5304192217489039E-4</v>
      </c>
      <c r="AB187" s="11"/>
      <c r="AC187" s="28">
        <v>766.92</v>
      </c>
      <c r="AD187" s="28">
        <v>1179.7750000000001</v>
      </c>
      <c r="AE187" s="28">
        <v>300.81200000000001</v>
      </c>
      <c r="AF187" s="28">
        <v>728.03899999999999</v>
      </c>
      <c r="AG187" s="28">
        <v>1097.8309999999999</v>
      </c>
      <c r="AH187" s="28">
        <v>2828.9360000000001</v>
      </c>
      <c r="AI187" s="28">
        <v>361.577</v>
      </c>
      <c r="AJ187" s="28">
        <v>1194.4079999999999</v>
      </c>
      <c r="AK187" s="28">
        <v>1608.758</v>
      </c>
      <c r="AL187" s="29"/>
      <c r="AM187" s="19" t="s">
        <v>1</v>
      </c>
      <c r="AN187" s="19">
        <f t="shared" si="517"/>
        <v>0.46539676871941138</v>
      </c>
    </row>
    <row r="188" spans="1:40" s="6" customFormat="1" x14ac:dyDescent="0.25">
      <c r="A188" s="52" t="s">
        <v>94</v>
      </c>
      <c r="B188" s="4" t="s">
        <v>55</v>
      </c>
      <c r="C188" s="27">
        <v>958.12400000000002</v>
      </c>
      <c r="D188" s="27">
        <v>1336.5139999999999</v>
      </c>
      <c r="E188" s="27">
        <v>453.56200000000001</v>
      </c>
      <c r="F188" s="27">
        <v>921.58199999999999</v>
      </c>
      <c r="G188" s="27">
        <v>1287.175</v>
      </c>
      <c r="H188" s="27">
        <v>1839.211</v>
      </c>
      <c r="I188" s="27">
        <v>337.12099999999998</v>
      </c>
      <c r="J188" s="27">
        <v>961.47599999999989</v>
      </c>
      <c r="K188" s="27">
        <v>1543.1869999999999</v>
      </c>
      <c r="L188" s="29"/>
      <c r="M188" s="24" t="s">
        <v>1</v>
      </c>
      <c r="N188" s="24">
        <f t="shared" si="515"/>
        <v>0.19889447821780259</v>
      </c>
      <c r="O188" s="7"/>
      <c r="P188" s="27">
        <v>669.654</v>
      </c>
      <c r="Q188" s="27">
        <v>873.29100000000005</v>
      </c>
      <c r="R188" s="27">
        <v>357.87599999999998</v>
      </c>
      <c r="S188" s="27">
        <v>575.46</v>
      </c>
      <c r="T188" s="27">
        <v>752.12300000000005</v>
      </c>
      <c r="U188" s="27">
        <v>621.18600000000004</v>
      </c>
      <c r="V188" s="27">
        <v>149.095</v>
      </c>
      <c r="W188" s="27">
        <v>329.63299999999998</v>
      </c>
      <c r="X188" s="27">
        <v>673.93600000000004</v>
      </c>
      <c r="Y188" s="29"/>
      <c r="Z188" s="24" t="s">
        <v>1</v>
      </c>
      <c r="AA188" s="24">
        <f t="shared" si="516"/>
        <v>-0.10395507117851732</v>
      </c>
      <c r="AB188" s="11"/>
      <c r="AC188" s="27">
        <v>288.47000000000003</v>
      </c>
      <c r="AD188" s="27">
        <v>463.22300000000001</v>
      </c>
      <c r="AE188" s="27">
        <v>95.686000000000007</v>
      </c>
      <c r="AF188" s="27">
        <v>346.12200000000001</v>
      </c>
      <c r="AG188" s="27">
        <v>535.05200000000002</v>
      </c>
      <c r="AH188" s="27">
        <v>1218.0250000000001</v>
      </c>
      <c r="AI188" s="27">
        <v>188.02600000000001</v>
      </c>
      <c r="AJ188" s="27">
        <v>631.84299999999996</v>
      </c>
      <c r="AK188" s="27">
        <v>869.25099999999998</v>
      </c>
      <c r="AL188" s="29"/>
      <c r="AM188" s="24" t="s">
        <v>1</v>
      </c>
      <c r="AN188" s="24">
        <f t="shared" si="517"/>
        <v>0.62461031824944113</v>
      </c>
    </row>
    <row r="189" spans="1:40" s="6" customFormat="1" ht="22.5" x14ac:dyDescent="0.25">
      <c r="A189" s="47" t="s">
        <v>109</v>
      </c>
      <c r="B189" s="17" t="s">
        <v>55</v>
      </c>
      <c r="C189" s="28">
        <v>821.35299999999995</v>
      </c>
      <c r="D189" s="28">
        <v>753.23</v>
      </c>
      <c r="E189" s="28">
        <v>1134.896</v>
      </c>
      <c r="F189" s="28">
        <v>832.96199999999999</v>
      </c>
      <c r="G189" s="28">
        <v>900.30100000000004</v>
      </c>
      <c r="H189" s="28">
        <v>1696.45</v>
      </c>
      <c r="I189" s="28">
        <v>868.05500000000006</v>
      </c>
      <c r="J189" s="28">
        <v>1274.4689999999998</v>
      </c>
      <c r="K189" s="28">
        <v>1237.1869999999999</v>
      </c>
      <c r="L189" s="29"/>
      <c r="M189" s="19">
        <f>K189/J189-1</f>
        <v>-2.9252967314230438E-2</v>
      </c>
      <c r="N189" s="19">
        <f t="shared" si="515"/>
        <v>0.37419263113114365</v>
      </c>
      <c r="O189" s="7"/>
      <c r="P189" s="28">
        <v>822.31899999999996</v>
      </c>
      <c r="Q189" s="28">
        <v>340.375</v>
      </c>
      <c r="R189" s="28">
        <v>834.08399999999995</v>
      </c>
      <c r="S189" s="28">
        <v>405.73500000000001</v>
      </c>
      <c r="T189" s="28">
        <v>530.50900000000001</v>
      </c>
      <c r="U189" s="28">
        <v>-34.655000000000001</v>
      </c>
      <c r="V189" s="28">
        <v>506.47800000000001</v>
      </c>
      <c r="W189" s="28">
        <v>441.63799999999998</v>
      </c>
      <c r="X189" s="28">
        <v>822.83699999999999</v>
      </c>
      <c r="Y189" s="29"/>
      <c r="Z189" s="19">
        <f>X189/W189-1</f>
        <v>0.86314809866904585</v>
      </c>
      <c r="AA189" s="19">
        <f t="shared" si="516"/>
        <v>0.5510330644720447</v>
      </c>
      <c r="AB189" s="11"/>
      <c r="AC189" s="28">
        <v>-0.96599999999999997</v>
      </c>
      <c r="AD189" s="28">
        <v>412.85500000000002</v>
      </c>
      <c r="AE189" s="28">
        <v>300.81200000000001</v>
      </c>
      <c r="AF189" s="28">
        <v>427.22699999999998</v>
      </c>
      <c r="AG189" s="28">
        <v>369.79199999999997</v>
      </c>
      <c r="AH189" s="28">
        <v>1731.105</v>
      </c>
      <c r="AI189" s="28">
        <v>361.577</v>
      </c>
      <c r="AJ189" s="28">
        <v>832.8309999999999</v>
      </c>
      <c r="AK189" s="28">
        <v>414.35</v>
      </c>
      <c r="AL189" s="29"/>
      <c r="AM189" s="19">
        <f>AK189/AJ189-1</f>
        <v>-0.50248009500126667</v>
      </c>
      <c r="AN189" s="19">
        <f t="shared" si="517"/>
        <v>0.12049476462443764</v>
      </c>
    </row>
    <row r="190" spans="1:40" s="6" customFormat="1" x14ac:dyDescent="0.25">
      <c r="A190" s="52" t="s">
        <v>94</v>
      </c>
      <c r="B190" s="4" t="s">
        <v>55</v>
      </c>
      <c r="C190" s="27">
        <v>416.32</v>
      </c>
      <c r="D190" s="27">
        <v>378.39</v>
      </c>
      <c r="E190" s="27">
        <v>453.56200000000001</v>
      </c>
      <c r="F190" s="27">
        <v>468.02</v>
      </c>
      <c r="G190" s="27">
        <v>365.59300000000002</v>
      </c>
      <c r="H190" s="27">
        <v>552.03599999999994</v>
      </c>
      <c r="I190" s="27">
        <v>337.12099999999998</v>
      </c>
      <c r="J190" s="27">
        <v>624.3549999999999</v>
      </c>
      <c r="K190" s="27">
        <v>581.71100000000001</v>
      </c>
      <c r="L190" s="29"/>
      <c r="M190" s="24">
        <f>K190/J190-1</f>
        <v>-6.8300886514883197E-2</v>
      </c>
      <c r="N190" s="24">
        <f t="shared" si="515"/>
        <v>0.59114370351729928</v>
      </c>
      <c r="O190" s="7"/>
      <c r="P190" s="27">
        <v>632.524</v>
      </c>
      <c r="Q190" s="27">
        <v>203.637</v>
      </c>
      <c r="R190" s="27">
        <v>357.87599999999998</v>
      </c>
      <c r="S190" s="27">
        <v>217.584</v>
      </c>
      <c r="T190" s="27">
        <v>176.66300000000001</v>
      </c>
      <c r="U190" s="27">
        <v>-130.93700000000001</v>
      </c>
      <c r="V190" s="27">
        <v>149.095</v>
      </c>
      <c r="W190" s="27">
        <v>180.53799999999998</v>
      </c>
      <c r="X190" s="27">
        <v>344.30300000000005</v>
      </c>
      <c r="Y190" s="29"/>
      <c r="Z190" s="24">
        <f>X190/W190-1</f>
        <v>0.90709435132769878</v>
      </c>
      <c r="AA190" s="24">
        <f t="shared" si="516"/>
        <v>0.94892535505453912</v>
      </c>
      <c r="AB190" s="11"/>
      <c r="AC190" s="27">
        <v>-216.20400000000001</v>
      </c>
      <c r="AD190" s="27">
        <v>174.75299999999999</v>
      </c>
      <c r="AE190" s="27">
        <v>95.686000000000007</v>
      </c>
      <c r="AF190" s="27">
        <v>250.43600000000001</v>
      </c>
      <c r="AG190" s="27">
        <v>188.93</v>
      </c>
      <c r="AH190" s="27">
        <v>682.97299999999996</v>
      </c>
      <c r="AI190" s="27">
        <v>188.02600000000001</v>
      </c>
      <c r="AJ190" s="27">
        <v>443.81699999999995</v>
      </c>
      <c r="AK190" s="27">
        <v>237.40799999999999</v>
      </c>
      <c r="AL190" s="29"/>
      <c r="AM190" s="24">
        <f>AK190/AJ190-1</f>
        <v>-0.46507682220374613</v>
      </c>
      <c r="AN190" s="24">
        <f t="shared" si="517"/>
        <v>0.25659238871539714</v>
      </c>
    </row>
    <row r="191" spans="1:40" ht="22.5" x14ac:dyDescent="0.25">
      <c r="A191" s="56" t="s">
        <v>28</v>
      </c>
      <c r="B191" s="33" t="s">
        <v>15</v>
      </c>
      <c r="C191" s="34">
        <f t="shared" ref="C191:D191" si="518">C187*100/C60</f>
        <v>1.1704516492111061</v>
      </c>
      <c r="D191" s="34">
        <f t="shared" si="518"/>
        <v>1.523100791202008</v>
      </c>
      <c r="E191" s="34">
        <f t="shared" ref="E191:F191" si="519">E187*100/E60</f>
        <v>0.65372015485382662</v>
      </c>
      <c r="F191" s="34">
        <f t="shared" si="519"/>
        <v>1.0365351707961352</v>
      </c>
      <c r="G191" s="34">
        <f t="shared" ref="G191:H191" si="520">G187*100/G60</f>
        <v>1.4245490956045144</v>
      </c>
      <c r="H191" s="34">
        <f t="shared" si="520"/>
        <v>2.1540751729413961</v>
      </c>
      <c r="I191" s="34">
        <f t="shared" ref="I191:K191" si="521">I187*100/I60</f>
        <v>0.39631390426166774</v>
      </c>
      <c r="J191" s="34">
        <f t="shared" si="521"/>
        <v>1.0062457927773072</v>
      </c>
      <c r="K191" s="34">
        <f t="shared" si="521"/>
        <v>1.4967328664745385</v>
      </c>
      <c r="L191" s="29"/>
      <c r="M191" s="35">
        <f>K191-J191</f>
        <v>0.49048707369723132</v>
      </c>
      <c r="N191" s="35">
        <f>K191-G191</f>
        <v>7.2183770870024144E-2</v>
      </c>
      <c r="O191" s="7"/>
      <c r="P191" s="34">
        <f t="shared" ref="P191:Q191" si="522">P187*100/P60</f>
        <v>1.152804284648981</v>
      </c>
      <c r="Q191" s="34">
        <f t="shared" si="522"/>
        <v>1.3975055835819612</v>
      </c>
      <c r="R191" s="34">
        <f t="shared" ref="R191:S191" si="523">R187*100/R60</f>
        <v>0.85475860189717823</v>
      </c>
      <c r="S191" s="34">
        <f t="shared" si="523"/>
        <v>1.1999658308239418</v>
      </c>
      <c r="T191" s="34">
        <f t="shared" ref="T191:U191" si="524">T187*100/T60</f>
        <v>1.6410602711311648</v>
      </c>
      <c r="U191" s="34">
        <f t="shared" si="524"/>
        <v>1.5372460214316879</v>
      </c>
      <c r="V191" s="34">
        <f t="shared" ref="V191" si="525">V187*100/V60</f>
        <v>0.445062941355863</v>
      </c>
      <c r="W191" s="34">
        <v>0.912019815265669</v>
      </c>
      <c r="X191" s="34">
        <v>1.6556831007625834</v>
      </c>
      <c r="Y191" s="29"/>
      <c r="Z191" s="35">
        <f>X191-W191</f>
        <v>0.74366328549691441</v>
      </c>
      <c r="AA191" s="35">
        <f>X191-T191</f>
        <v>1.4622829631418588E-2</v>
      </c>
      <c r="AB191" s="11"/>
      <c r="AC191" s="34">
        <f t="shared" ref="AC191:AD191" si="526">AC187*100/AC60</f>
        <v>1.1936147494002782</v>
      </c>
      <c r="AD191" s="34">
        <f t="shared" si="526"/>
        <v>1.6923110246114692</v>
      </c>
      <c r="AE191" s="34">
        <f t="shared" ref="AE191:AF191" si="527">AE187*100/AE60</f>
        <v>0.39567745413392719</v>
      </c>
      <c r="AF191" s="34">
        <f t="shared" si="527"/>
        <v>0.84138714193556285</v>
      </c>
      <c r="AG191" s="34">
        <f t="shared" ref="AG191:AH191" si="528">AG187*100/AG60</f>
        <v>1.1746415384788884</v>
      </c>
      <c r="AH191" s="34">
        <f t="shared" si="528"/>
        <v>2.8575748725544798</v>
      </c>
      <c r="AI191" s="34">
        <f t="shared" ref="AI191" si="529">AI187*100/AI60</f>
        <v>0.34359659368825929</v>
      </c>
      <c r="AJ191" s="34">
        <v>1.0961421350571134</v>
      </c>
      <c r="AK191" s="34">
        <v>1.3536741250914217</v>
      </c>
      <c r="AL191" s="29"/>
      <c r="AM191" s="35">
        <f>AK191-AJ191</f>
        <v>0.25753199003430827</v>
      </c>
      <c r="AN191" s="35">
        <f>AK191-AG191</f>
        <v>0.1790325866125333</v>
      </c>
    </row>
    <row r="192" spans="1:40" ht="33.75" x14ac:dyDescent="0.25">
      <c r="A192" s="47" t="s">
        <v>123</v>
      </c>
      <c r="B192" s="17" t="s">
        <v>55</v>
      </c>
      <c r="C192" s="28">
        <f t="shared" ref="C192:D192" si="530">C193+C196</f>
        <v>76791.184000000008</v>
      </c>
      <c r="D192" s="28">
        <f t="shared" si="530"/>
        <v>80735.823999999993</v>
      </c>
      <c r="E192" s="28">
        <f t="shared" ref="E192:F192" si="531">E193+E196</f>
        <v>81996.777000000002</v>
      </c>
      <c r="F192" s="28">
        <f t="shared" si="531"/>
        <v>88947.053</v>
      </c>
      <c r="G192" s="28">
        <f t="shared" ref="G192:H192" si="532">G193+G196</f>
        <v>89835.448000000004</v>
      </c>
      <c r="H192" s="28">
        <f t="shared" si="532"/>
        <v>85477.268000000011</v>
      </c>
      <c r="I192" s="28">
        <f t="shared" ref="I192:K192" si="533">I193+I196</f>
        <v>85137.409</v>
      </c>
      <c r="J192" s="28">
        <f t="shared" si="533"/>
        <v>76457.100999999995</v>
      </c>
      <c r="K192" s="28">
        <f t="shared" si="533"/>
        <v>77344.582999999984</v>
      </c>
      <c r="L192" s="29"/>
      <c r="M192" s="19">
        <f t="shared" ref="M192:M198" si="534">K192/J192-1</f>
        <v>1.1607581093088903E-2</v>
      </c>
      <c r="N192" s="19">
        <f t="shared" ref="N192:N198" si="535">K192/G192-1</f>
        <v>-0.13904160638237173</v>
      </c>
      <c r="O192" s="7"/>
      <c r="P192" s="28">
        <f t="shared" ref="P192" si="536">P193+P196</f>
        <v>46827.807000000001</v>
      </c>
      <c r="Q192" s="28">
        <f t="shared" ref="Q192:R192" si="537">Q193+Q196</f>
        <v>48382.396999999997</v>
      </c>
      <c r="R192" s="28">
        <f t="shared" si="537"/>
        <v>49897.790999999997</v>
      </c>
      <c r="S192" s="28">
        <f t="shared" ref="S192:T192" si="538">S193+S196</f>
        <v>53423.106</v>
      </c>
      <c r="T192" s="28">
        <f t="shared" si="538"/>
        <v>54261.75</v>
      </c>
      <c r="U192" s="28">
        <f t="shared" ref="U192:V192" si="539">U193+U196</f>
        <v>54160.262999999999</v>
      </c>
      <c r="V192" s="28">
        <f t="shared" si="539"/>
        <v>54051.183999999994</v>
      </c>
      <c r="W192" s="28">
        <v>47186.987000000001</v>
      </c>
      <c r="X192" s="28">
        <v>48474.108999999997</v>
      </c>
      <c r="Y192" s="29"/>
      <c r="Z192" s="19">
        <f t="shared" ref="Z192:Z198" si="540">X192/W192-1</f>
        <v>2.7277054159020597E-2</v>
      </c>
      <c r="AA192" s="19">
        <f t="shared" ref="AA192:AA198" si="541">X192/T192-1</f>
        <v>-0.10666152492317338</v>
      </c>
      <c r="AB192" s="11"/>
      <c r="AC192" s="28">
        <f t="shared" ref="AC192" si="542">AC193+AC196</f>
        <v>29963.377</v>
      </c>
      <c r="AD192" s="28">
        <f t="shared" ref="AD192:AE192" si="543">AD193+AD196</f>
        <v>32353.426999999996</v>
      </c>
      <c r="AE192" s="28">
        <f t="shared" si="543"/>
        <v>32098.985999999997</v>
      </c>
      <c r="AF192" s="28">
        <f t="shared" ref="AF192:AG192" si="544">AF193+AF196</f>
        <v>35523.947</v>
      </c>
      <c r="AG192" s="28">
        <f t="shared" si="544"/>
        <v>35573.697999999997</v>
      </c>
      <c r="AH192" s="28">
        <f t="shared" ref="AH192:AI192" si="545">AH193+AH196</f>
        <v>31317.005000000001</v>
      </c>
      <c r="AI192" s="28">
        <f t="shared" si="545"/>
        <v>31086.224999999999</v>
      </c>
      <c r="AJ192" s="28">
        <v>29270.114000000001</v>
      </c>
      <c r="AK192" s="28">
        <v>28870.473999999998</v>
      </c>
      <c r="AL192" s="29"/>
      <c r="AM192" s="19">
        <f>AK192/AJ192-1</f>
        <v>-1.3653517031057771E-2</v>
      </c>
      <c r="AN192" s="19">
        <f>AK192/AG192-1</f>
        <v>-0.188432026380839</v>
      </c>
    </row>
    <row r="193" spans="1:40" ht="22.5" x14ac:dyDescent="0.25">
      <c r="A193" s="50" t="s">
        <v>124</v>
      </c>
      <c r="B193" s="36" t="s">
        <v>55</v>
      </c>
      <c r="C193" s="8">
        <v>55922.608</v>
      </c>
      <c r="D193" s="8">
        <v>60240.726999999999</v>
      </c>
      <c r="E193" s="8">
        <v>60542.288999999997</v>
      </c>
      <c r="F193" s="8">
        <v>66905.641000000003</v>
      </c>
      <c r="G193" s="8">
        <v>67941.925000000003</v>
      </c>
      <c r="H193" s="8">
        <v>64600.152000000002</v>
      </c>
      <c r="I193" s="8">
        <v>65101.667000000001</v>
      </c>
      <c r="J193" s="8">
        <v>57602.517999999996</v>
      </c>
      <c r="K193" s="8">
        <v>58973.096999999994</v>
      </c>
      <c r="L193" s="29"/>
      <c r="M193" s="24">
        <f t="shared" si="534"/>
        <v>2.3793734155857615E-2</v>
      </c>
      <c r="N193" s="24">
        <f t="shared" si="535"/>
        <v>-0.13200726944371988</v>
      </c>
      <c r="O193" s="7"/>
      <c r="P193" s="8">
        <v>36337.902000000002</v>
      </c>
      <c r="Q193" s="8">
        <v>38916.983999999997</v>
      </c>
      <c r="R193" s="8">
        <v>40275.224000000002</v>
      </c>
      <c r="S193" s="8">
        <v>44345.62</v>
      </c>
      <c r="T193" s="8">
        <v>45253.699000000001</v>
      </c>
      <c r="U193" s="8">
        <v>45620.811999999998</v>
      </c>
      <c r="V193" s="8">
        <v>45422.366999999998</v>
      </c>
      <c r="W193" s="8">
        <v>38994.938999999998</v>
      </c>
      <c r="X193" s="8">
        <v>40142.031999999999</v>
      </c>
      <c r="Y193" s="29"/>
      <c r="Z193" s="24">
        <f t="shared" si="540"/>
        <v>2.9416458376816612E-2</v>
      </c>
      <c r="AA193" s="24">
        <f t="shared" si="541"/>
        <v>-0.11295578290738184</v>
      </c>
      <c r="AB193" s="11"/>
      <c r="AC193" s="8">
        <v>19584.705999999998</v>
      </c>
      <c r="AD193" s="8">
        <v>21323.742999999999</v>
      </c>
      <c r="AE193" s="8">
        <v>20267.064999999999</v>
      </c>
      <c r="AF193" s="8">
        <v>22560.021000000001</v>
      </c>
      <c r="AG193" s="8">
        <v>22688.225999999999</v>
      </c>
      <c r="AH193" s="8">
        <v>18979.34</v>
      </c>
      <c r="AI193" s="8">
        <v>19679.3</v>
      </c>
      <c r="AJ193" s="8">
        <v>18607.579000000002</v>
      </c>
      <c r="AK193" s="8">
        <v>18831.064999999999</v>
      </c>
      <c r="AL193" s="29"/>
      <c r="AM193" s="24">
        <f>AK193/AJ193-1</f>
        <v>1.2010482395372168E-2</v>
      </c>
      <c r="AN193" s="24">
        <f>AK193/AG193-1</f>
        <v>-0.17000716583129949</v>
      </c>
    </row>
    <row r="194" spans="1:40" x14ac:dyDescent="0.25">
      <c r="A194" s="48" t="s">
        <v>29</v>
      </c>
      <c r="B194" s="4" t="s">
        <v>55</v>
      </c>
      <c r="C194" s="8">
        <v>12727.373</v>
      </c>
      <c r="D194" s="8">
        <v>12334.355</v>
      </c>
      <c r="E194" s="8">
        <v>13910.093000000001</v>
      </c>
      <c r="F194" s="8">
        <v>15717.662</v>
      </c>
      <c r="G194" s="8">
        <v>15997.460999999999</v>
      </c>
      <c r="H194" s="8">
        <v>16206.692999999999</v>
      </c>
      <c r="I194" s="8">
        <v>16401.324000000001</v>
      </c>
      <c r="J194" s="8">
        <v>17026.303</v>
      </c>
      <c r="K194" s="8">
        <v>17071.874</v>
      </c>
      <c r="L194" s="29"/>
      <c r="M194" s="24">
        <f t="shared" si="534"/>
        <v>2.676505874469548E-3</v>
      </c>
      <c r="N194" s="24">
        <f t="shared" si="535"/>
        <v>6.7161470185800098E-2</v>
      </c>
      <c r="O194" s="7"/>
      <c r="P194" s="8">
        <v>8148.402</v>
      </c>
      <c r="Q194" s="8">
        <v>8110.0110000000004</v>
      </c>
      <c r="R194" s="8">
        <v>8534.5889999999999</v>
      </c>
      <c r="S194" s="8">
        <v>9100.4310000000005</v>
      </c>
      <c r="T194" s="8">
        <v>9641.4320000000007</v>
      </c>
      <c r="U194" s="8">
        <v>11632.581</v>
      </c>
      <c r="V194" s="8">
        <v>12521.498</v>
      </c>
      <c r="W194" s="8">
        <v>12141.5</v>
      </c>
      <c r="X194" s="8">
        <v>12971.5</v>
      </c>
      <c r="Y194" s="29"/>
      <c r="Z194" s="24">
        <f t="shared" si="540"/>
        <v>6.836058147675339E-2</v>
      </c>
      <c r="AA194" s="24">
        <f t="shared" si="541"/>
        <v>0.34539143148030282</v>
      </c>
      <c r="AB194" s="11"/>
      <c r="AC194" s="8">
        <v>4578.9709999999995</v>
      </c>
      <c r="AD194" s="8">
        <v>4224.3440000000001</v>
      </c>
      <c r="AE194" s="8">
        <v>5375.5039999999999</v>
      </c>
      <c r="AF194" s="8">
        <v>6617.2309999999998</v>
      </c>
      <c r="AG194" s="8">
        <v>6356.0290000000005</v>
      </c>
      <c r="AH194" s="8">
        <v>4574.1120000000001</v>
      </c>
      <c r="AI194" s="8">
        <v>3879.826</v>
      </c>
      <c r="AJ194" s="8">
        <v>4884.8029999999999</v>
      </c>
      <c r="AK194" s="8">
        <v>4100.3739999999998</v>
      </c>
      <c r="AL194" s="29"/>
      <c r="AM194" s="24">
        <f>AK194/AJ194-1</f>
        <v>-0.16058559577530562</v>
      </c>
      <c r="AN194" s="24">
        <f>AK194/AG194-1</f>
        <v>-0.35488431534846687</v>
      </c>
    </row>
    <row r="195" spans="1:40" ht="22.5" x14ac:dyDescent="0.25">
      <c r="A195" s="52" t="s">
        <v>88</v>
      </c>
      <c r="B195" s="4" t="s">
        <v>55</v>
      </c>
      <c r="C195" s="8">
        <v>43195.235000000001</v>
      </c>
      <c r="D195" s="8">
        <v>47906.372000000003</v>
      </c>
      <c r="E195" s="8">
        <v>46632.196000000004</v>
      </c>
      <c r="F195" s="8">
        <v>51187.978999999999</v>
      </c>
      <c r="G195" s="8">
        <v>51944.464</v>
      </c>
      <c r="H195" s="8">
        <v>48393.459000000003</v>
      </c>
      <c r="I195" s="8">
        <v>48700.343000000001</v>
      </c>
      <c r="J195" s="8">
        <v>40576.214999999997</v>
      </c>
      <c r="K195" s="8">
        <v>41901.222999999998</v>
      </c>
      <c r="L195" s="29"/>
      <c r="M195" s="24">
        <f t="shared" si="534"/>
        <v>3.2654795426335426E-2</v>
      </c>
      <c r="N195" s="24">
        <f t="shared" si="535"/>
        <v>-0.19334574325379505</v>
      </c>
      <c r="O195" s="7"/>
      <c r="P195" s="8">
        <v>28189.5</v>
      </c>
      <c r="Q195" s="8">
        <v>30806.973000000002</v>
      </c>
      <c r="R195" s="8">
        <v>31740.634999999998</v>
      </c>
      <c r="S195" s="8">
        <v>35245.188999999998</v>
      </c>
      <c r="T195" s="8">
        <v>35612.267</v>
      </c>
      <c r="U195" s="8">
        <v>33988.231</v>
      </c>
      <c r="V195" s="8">
        <v>32900.868999999999</v>
      </c>
      <c r="W195" s="8">
        <v>26853.438999999998</v>
      </c>
      <c r="X195" s="8">
        <v>27170.531999999999</v>
      </c>
      <c r="Y195" s="29"/>
      <c r="Z195" s="24">
        <f t="shared" si="540"/>
        <v>1.1808282730565667E-2</v>
      </c>
      <c r="AA195" s="24">
        <f t="shared" si="541"/>
        <v>-0.23704570675042957</v>
      </c>
      <c r="AB195" s="11"/>
      <c r="AC195" s="8">
        <v>15005.735000000001</v>
      </c>
      <c r="AD195" s="8">
        <v>17099.399000000001</v>
      </c>
      <c r="AE195" s="8">
        <v>14891.561</v>
      </c>
      <c r="AF195" s="8">
        <v>15942.79</v>
      </c>
      <c r="AG195" s="8">
        <v>16332.197</v>
      </c>
      <c r="AH195" s="8">
        <v>14405.227999999999</v>
      </c>
      <c r="AI195" s="8">
        <v>15799.474</v>
      </c>
      <c r="AJ195" s="8">
        <v>13722.776</v>
      </c>
      <c r="AK195" s="8">
        <v>14730.691000000001</v>
      </c>
      <c r="AL195" s="29"/>
      <c r="AM195" s="24">
        <f>AK195/AJ195-1</f>
        <v>7.3448331445474357E-2</v>
      </c>
      <c r="AN195" s="24">
        <f>AK195/AG195-1</f>
        <v>-9.8058209804841256E-2</v>
      </c>
    </row>
    <row r="196" spans="1:40" ht="22.5" x14ac:dyDescent="0.25">
      <c r="A196" s="50" t="s">
        <v>125</v>
      </c>
      <c r="B196" s="36" t="s">
        <v>55</v>
      </c>
      <c r="C196" s="8">
        <v>20868.576000000001</v>
      </c>
      <c r="D196" s="8">
        <v>20495.097000000002</v>
      </c>
      <c r="E196" s="8">
        <v>21454.488000000001</v>
      </c>
      <c r="F196" s="8">
        <v>22041.412</v>
      </c>
      <c r="G196" s="8">
        <v>21893.523000000001</v>
      </c>
      <c r="H196" s="8">
        <v>20877.116000000002</v>
      </c>
      <c r="I196" s="8">
        <v>20035.741999999998</v>
      </c>
      <c r="J196" s="8">
        <v>18854.582999999999</v>
      </c>
      <c r="K196" s="8">
        <v>18371.485999999997</v>
      </c>
      <c r="L196" s="29"/>
      <c r="M196" s="24">
        <f t="shared" si="534"/>
        <v>-2.5622258524625074E-2</v>
      </c>
      <c r="N196" s="24">
        <f t="shared" si="535"/>
        <v>-0.16087118550997959</v>
      </c>
      <c r="O196" s="7"/>
      <c r="P196" s="8">
        <v>10489.905000000001</v>
      </c>
      <c r="Q196" s="8">
        <v>9465.4130000000005</v>
      </c>
      <c r="R196" s="8">
        <v>9622.5669999999991</v>
      </c>
      <c r="S196" s="8">
        <v>9077.4860000000008</v>
      </c>
      <c r="T196" s="8">
        <v>9008.0509999999995</v>
      </c>
      <c r="U196" s="8">
        <v>8539.4509999999991</v>
      </c>
      <c r="V196" s="8">
        <v>8628.8169999999991</v>
      </c>
      <c r="W196" s="8">
        <v>8192.0480000000007</v>
      </c>
      <c r="X196" s="8">
        <v>8332.0769999999993</v>
      </c>
      <c r="Y196" s="29"/>
      <c r="Z196" s="24">
        <f t="shared" si="540"/>
        <v>1.7093283633103473E-2</v>
      </c>
      <c r="AA196" s="24">
        <f t="shared" si="541"/>
        <v>-7.5041093794873115E-2</v>
      </c>
      <c r="AB196" s="11"/>
      <c r="AC196" s="8">
        <v>10378.671</v>
      </c>
      <c r="AD196" s="8">
        <v>11029.683999999999</v>
      </c>
      <c r="AE196" s="8">
        <v>11831.921</v>
      </c>
      <c r="AF196" s="8">
        <v>12963.925999999999</v>
      </c>
      <c r="AG196" s="8">
        <v>12885.472</v>
      </c>
      <c r="AH196" s="8">
        <v>12337.665000000001</v>
      </c>
      <c r="AI196" s="8">
        <v>11406.924999999999</v>
      </c>
      <c r="AJ196" s="8">
        <v>10662.535</v>
      </c>
      <c r="AK196" s="8">
        <v>10039.409</v>
      </c>
      <c r="AL196" s="29"/>
      <c r="AM196" s="24">
        <f>AK196/AJ196-1</f>
        <v>-5.8440699139557406E-2</v>
      </c>
      <c r="AN196" s="24">
        <f>AK196/AG196-1</f>
        <v>-0.22087378716123085</v>
      </c>
    </row>
    <row r="197" spans="1:40" s="6" customFormat="1" ht="22.5" x14ac:dyDescent="0.25">
      <c r="A197" s="52" t="s">
        <v>33</v>
      </c>
      <c r="B197" s="4" t="s">
        <v>55</v>
      </c>
      <c r="C197" s="8">
        <v>10087.037</v>
      </c>
      <c r="D197" s="8">
        <v>8980.5229999999992</v>
      </c>
      <c r="E197" s="8">
        <v>9038.6820000000007</v>
      </c>
      <c r="F197" s="8">
        <v>8613.3469999999998</v>
      </c>
      <c r="G197" s="8">
        <v>8609.56</v>
      </c>
      <c r="H197" s="8">
        <v>8144.44</v>
      </c>
      <c r="I197" s="8">
        <v>8281.0349999999999</v>
      </c>
      <c r="J197" s="8">
        <v>7816.6109999999999</v>
      </c>
      <c r="K197" s="8">
        <v>7784.5349999999999</v>
      </c>
      <c r="L197" s="29"/>
      <c r="M197" s="24">
        <f t="shared" si="534"/>
        <v>-4.1035686693376983E-3</v>
      </c>
      <c r="N197" s="24">
        <f t="shared" si="535"/>
        <v>-9.5826615994313302E-2</v>
      </c>
      <c r="O197" s="7"/>
      <c r="P197" s="8">
        <v>10087.037</v>
      </c>
      <c r="Q197" s="8">
        <v>8980.5229999999992</v>
      </c>
      <c r="R197" s="8">
        <v>9038.6820000000007</v>
      </c>
      <c r="S197" s="8">
        <v>8613.3469999999998</v>
      </c>
      <c r="T197" s="8">
        <v>8609.56</v>
      </c>
      <c r="U197" s="8">
        <v>8144.44</v>
      </c>
      <c r="V197" s="8">
        <v>8281.0349999999999</v>
      </c>
      <c r="W197" s="8">
        <v>7816.6109999999999</v>
      </c>
      <c r="X197" s="8">
        <v>7784.5349999999999</v>
      </c>
      <c r="Y197" s="29"/>
      <c r="Z197" s="24">
        <f t="shared" si="540"/>
        <v>-4.1035686693376983E-3</v>
      </c>
      <c r="AA197" s="24">
        <f t="shared" si="541"/>
        <v>-9.5826615994313302E-2</v>
      </c>
      <c r="AB197" s="11"/>
      <c r="AC197" s="8" t="s">
        <v>1</v>
      </c>
      <c r="AD197" s="8" t="s">
        <v>1</v>
      </c>
      <c r="AE197" s="8" t="s">
        <v>1</v>
      </c>
      <c r="AF197" s="8" t="s">
        <v>1</v>
      </c>
      <c r="AG197" s="8" t="s">
        <v>1</v>
      </c>
      <c r="AH197" s="8" t="s">
        <v>1</v>
      </c>
      <c r="AI197" s="8" t="s">
        <v>1</v>
      </c>
      <c r="AJ197" s="8" t="s">
        <v>1</v>
      </c>
      <c r="AK197" s="8" t="s">
        <v>1</v>
      </c>
      <c r="AL197" s="29"/>
      <c r="AM197" s="8" t="s">
        <v>1</v>
      </c>
      <c r="AN197" s="8" t="s">
        <v>1</v>
      </c>
    </row>
    <row r="198" spans="1:40" s="6" customFormat="1" ht="22.5" x14ac:dyDescent="0.25">
      <c r="A198" s="52" t="s">
        <v>86</v>
      </c>
      <c r="B198" s="4" t="s">
        <v>55</v>
      </c>
      <c r="C198" s="8">
        <v>10781.539000000001</v>
      </c>
      <c r="D198" s="8">
        <v>11514.574000000001</v>
      </c>
      <c r="E198" s="8">
        <v>12415.806</v>
      </c>
      <c r="F198" s="8">
        <v>13428.065000000001</v>
      </c>
      <c r="G198" s="8">
        <v>13283.963</v>
      </c>
      <c r="H198" s="8">
        <v>12732.675999999999</v>
      </c>
      <c r="I198" s="8">
        <v>11754.706999999999</v>
      </c>
      <c r="J198" s="8">
        <v>11037.972</v>
      </c>
      <c r="K198" s="8">
        <v>10586.950999999999</v>
      </c>
      <c r="L198" s="29"/>
      <c r="M198" s="24">
        <f t="shared" si="534"/>
        <v>-4.0860857411125995E-2</v>
      </c>
      <c r="N198" s="24">
        <f t="shared" si="535"/>
        <v>-0.20302766576510345</v>
      </c>
      <c r="O198" s="7"/>
      <c r="P198" s="8">
        <v>402.86799999999999</v>
      </c>
      <c r="Q198" s="8">
        <v>484.89</v>
      </c>
      <c r="R198" s="8">
        <v>583.88499999999999</v>
      </c>
      <c r="S198" s="8">
        <v>464.13900000000001</v>
      </c>
      <c r="T198" s="8">
        <v>398.49099999999999</v>
      </c>
      <c r="U198" s="8">
        <v>395.01100000000002</v>
      </c>
      <c r="V198" s="8">
        <v>347.78199999999998</v>
      </c>
      <c r="W198" s="8">
        <v>375.43700000000001</v>
      </c>
      <c r="X198" s="8">
        <v>547.54200000000003</v>
      </c>
      <c r="Y198" s="29"/>
      <c r="Z198" s="24">
        <f t="shared" si="540"/>
        <v>0.45841246334271801</v>
      </c>
      <c r="AA198" s="24">
        <f t="shared" si="541"/>
        <v>0.37403856046937078</v>
      </c>
      <c r="AB198" s="11"/>
      <c r="AC198" s="8">
        <v>10378.671</v>
      </c>
      <c r="AD198" s="8">
        <v>11029.683999999999</v>
      </c>
      <c r="AE198" s="8">
        <v>11831.921</v>
      </c>
      <c r="AF198" s="8">
        <v>12963.925999999999</v>
      </c>
      <c r="AG198" s="8">
        <v>12885.472</v>
      </c>
      <c r="AH198" s="8">
        <v>12337.665000000001</v>
      </c>
      <c r="AI198" s="8">
        <v>11406.924999999999</v>
      </c>
      <c r="AJ198" s="8">
        <v>10662.535</v>
      </c>
      <c r="AK198" s="8">
        <v>10039.409</v>
      </c>
      <c r="AL198" s="29"/>
      <c r="AM198" s="24">
        <f>AK198/AJ198-1</f>
        <v>-5.8440699139557406E-2</v>
      </c>
      <c r="AN198" s="24">
        <f>AK198/AG198-1</f>
        <v>-0.22087378716123085</v>
      </c>
    </row>
    <row r="199" spans="1:40" s="6" customFormat="1" ht="33.75" x14ac:dyDescent="0.25">
      <c r="A199" s="47" t="s">
        <v>127</v>
      </c>
      <c r="B199" s="17" t="s">
        <v>15</v>
      </c>
      <c r="C199" s="28">
        <f t="shared" ref="C199" si="546">C192/C$192*100</f>
        <v>100</v>
      </c>
      <c r="D199" s="28">
        <f t="shared" ref="D199:E199" si="547">D192/D$192*100</f>
        <v>100</v>
      </c>
      <c r="E199" s="28">
        <f t="shared" si="547"/>
        <v>100</v>
      </c>
      <c r="F199" s="28">
        <f t="shared" ref="F199:G199" si="548">F192/F$192*100</f>
        <v>100</v>
      </c>
      <c r="G199" s="28">
        <f t="shared" si="548"/>
        <v>100</v>
      </c>
      <c r="H199" s="28">
        <f t="shared" ref="H199:K205" si="549">H192/H$192*100</f>
        <v>100</v>
      </c>
      <c r="I199" s="28">
        <f t="shared" si="549"/>
        <v>100</v>
      </c>
      <c r="J199" s="28">
        <f t="shared" si="549"/>
        <v>100</v>
      </c>
      <c r="K199" s="28">
        <f t="shared" si="549"/>
        <v>100</v>
      </c>
      <c r="L199" s="29"/>
      <c r="M199" s="19" t="s">
        <v>1</v>
      </c>
      <c r="N199" s="19" t="s">
        <v>1</v>
      </c>
      <c r="O199" s="7"/>
      <c r="P199" s="28">
        <f t="shared" ref="P199" si="550">P192/P$192*100</f>
        <v>100</v>
      </c>
      <c r="Q199" s="28">
        <f t="shared" ref="Q199:R199" si="551">Q192/Q$192*100</f>
        <v>100</v>
      </c>
      <c r="R199" s="28">
        <f t="shared" si="551"/>
        <v>100</v>
      </c>
      <c r="S199" s="28">
        <f t="shared" ref="S199:T199" si="552">S192/S$192*100</f>
        <v>100</v>
      </c>
      <c r="T199" s="28">
        <f t="shared" si="552"/>
        <v>100</v>
      </c>
      <c r="U199" s="28">
        <f t="shared" ref="U199:V199" si="553">U192/U$192*100</f>
        <v>100</v>
      </c>
      <c r="V199" s="28">
        <f t="shared" si="553"/>
        <v>100</v>
      </c>
      <c r="W199" s="28">
        <v>100</v>
      </c>
      <c r="X199" s="28">
        <v>100</v>
      </c>
      <c r="Y199" s="29"/>
      <c r="Z199" s="19" t="s">
        <v>1</v>
      </c>
      <c r="AA199" s="19" t="s">
        <v>1</v>
      </c>
      <c r="AB199" s="11"/>
      <c r="AC199" s="28">
        <f t="shared" ref="AC199" si="554">AC192/AC$192*100</f>
        <v>100</v>
      </c>
      <c r="AD199" s="28">
        <f t="shared" ref="AD199:AE199" si="555">AD192/AD$192*100</f>
        <v>100</v>
      </c>
      <c r="AE199" s="28">
        <f t="shared" si="555"/>
        <v>100</v>
      </c>
      <c r="AF199" s="28">
        <f t="shared" ref="AF199:AG199" si="556">AF192/AF$192*100</f>
        <v>100</v>
      </c>
      <c r="AG199" s="28">
        <f t="shared" si="556"/>
        <v>100</v>
      </c>
      <c r="AH199" s="28">
        <f t="shared" ref="AH199:AI199" si="557">AH192/AH$192*100</f>
        <v>100</v>
      </c>
      <c r="AI199" s="28">
        <f t="shared" si="557"/>
        <v>100</v>
      </c>
      <c r="AJ199" s="28">
        <v>100</v>
      </c>
      <c r="AK199" s="28">
        <v>100</v>
      </c>
      <c r="AL199" s="29"/>
      <c r="AM199" s="19" t="s">
        <v>1</v>
      </c>
      <c r="AN199" s="19" t="s">
        <v>1</v>
      </c>
    </row>
    <row r="200" spans="1:40" s="6" customFormat="1" ht="22.5" x14ac:dyDescent="0.25">
      <c r="A200" s="54" t="s">
        <v>124</v>
      </c>
      <c r="B200" s="36" t="s">
        <v>15</v>
      </c>
      <c r="C200" s="8">
        <f t="shared" ref="C200:D200" si="558">C193/C$192*100</f>
        <v>72.824255450990307</v>
      </c>
      <c r="D200" s="8">
        <f t="shared" si="558"/>
        <v>74.614618412763093</v>
      </c>
      <c r="E200" s="8">
        <f t="shared" ref="E200:F200" si="559">E193/E$192*100</f>
        <v>73.834961830268028</v>
      </c>
      <c r="F200" s="8">
        <f t="shared" si="559"/>
        <v>75.219626444509629</v>
      </c>
      <c r="G200" s="8">
        <f t="shared" ref="G200:H200" si="560">G193/G$192*100</f>
        <v>75.629305037806461</v>
      </c>
      <c r="H200" s="8">
        <f t="shared" si="560"/>
        <v>75.575826780051031</v>
      </c>
      <c r="I200" s="8">
        <f t="shared" ref="I200" si="561">I193/I$192*100</f>
        <v>76.466582392705902</v>
      </c>
      <c r="J200" s="8">
        <f t="shared" si="549"/>
        <v>75.339657463601711</v>
      </c>
      <c r="K200" s="8">
        <f t="shared" si="549"/>
        <v>76.24722341576269</v>
      </c>
      <c r="L200" s="29"/>
      <c r="M200" s="32">
        <f t="shared" ref="M200:M205" si="562">K200-J200</f>
        <v>0.90756595216097935</v>
      </c>
      <c r="N200" s="32">
        <f t="shared" ref="N200:N205" si="563">K200-G200</f>
        <v>0.61791837795622939</v>
      </c>
      <c r="O200" s="7"/>
      <c r="P200" s="8">
        <f t="shared" ref="P200:Q200" si="564">P193/P$192*100</f>
        <v>77.598983014515284</v>
      </c>
      <c r="Q200" s="8">
        <f t="shared" si="564"/>
        <v>80.436246265351414</v>
      </c>
      <c r="R200" s="8">
        <f t="shared" ref="R200:S200" si="565">R193/R$192*100</f>
        <v>80.715444898151915</v>
      </c>
      <c r="S200" s="8">
        <f t="shared" si="565"/>
        <v>83.008314791730768</v>
      </c>
      <c r="T200" s="8">
        <f t="shared" ref="T200:U200" si="566">T193/T$192*100</f>
        <v>83.398893327251699</v>
      </c>
      <c r="U200" s="8">
        <f t="shared" si="566"/>
        <v>84.232995692801566</v>
      </c>
      <c r="V200" s="8">
        <f t="shared" ref="V200" si="567">V193/V$192*100</f>
        <v>84.035840917009338</v>
      </c>
      <c r="W200" s="8">
        <v>82.639179738261305</v>
      </c>
      <c r="X200" s="8">
        <v>82.811283854644969</v>
      </c>
      <c r="Y200" s="29"/>
      <c r="Z200" s="32">
        <f t="shared" ref="Z200:Z205" si="568">X200-W200</f>
        <v>0.17210411638366452</v>
      </c>
      <c r="AA200" s="32">
        <f t="shared" ref="AA200:AA205" si="569">X200-T200</f>
        <v>-0.58760947260672935</v>
      </c>
      <c r="AB200" s="11"/>
      <c r="AC200" s="8">
        <f t="shared" ref="AC200:AD200" si="570">AC193/AC$192*100</f>
        <v>65.362145261530429</v>
      </c>
      <c r="AD200" s="8">
        <f t="shared" si="570"/>
        <v>65.908761380981375</v>
      </c>
      <c r="AE200" s="8">
        <f t="shared" ref="AE200:AF200" si="571">AE193/AE$192*100</f>
        <v>63.139268636087131</v>
      </c>
      <c r="AF200" s="8">
        <f t="shared" si="571"/>
        <v>63.506515759636727</v>
      </c>
      <c r="AG200" s="8">
        <f t="shared" ref="AG200:AH200" si="572">AG193/AG$192*100</f>
        <v>63.77809245471191</v>
      </c>
      <c r="AH200" s="8">
        <f t="shared" si="572"/>
        <v>60.603943448615219</v>
      </c>
      <c r="AI200" s="8">
        <f t="shared" ref="AI200" si="573">AI193/AI$192*100</f>
        <v>63.30553163016738</v>
      </c>
      <c r="AJ200" s="8">
        <v>63.57193894085961</v>
      </c>
      <c r="AK200" s="8">
        <v>65.226033351582657</v>
      </c>
      <c r="AL200" s="29"/>
      <c r="AM200" s="32">
        <f>AK200-AJ200</f>
        <v>1.6540944107230473</v>
      </c>
      <c r="AN200" s="32">
        <f>AK200-AG200</f>
        <v>1.4479408968707475</v>
      </c>
    </row>
    <row r="201" spans="1:40" s="6" customFormat="1" x14ac:dyDescent="0.25">
      <c r="A201" s="52" t="s">
        <v>29</v>
      </c>
      <c r="B201" s="4" t="s">
        <v>15</v>
      </c>
      <c r="C201" s="8">
        <f t="shared" ref="C201:D201" si="574">C194/C$192*100</f>
        <v>16.574002817823459</v>
      </c>
      <c r="D201" s="8">
        <f t="shared" si="574"/>
        <v>15.277425049876248</v>
      </c>
      <c r="E201" s="8">
        <f t="shared" ref="E201:F201" si="575">E194/E$192*100</f>
        <v>16.964194824389256</v>
      </c>
      <c r="F201" s="8">
        <f t="shared" si="575"/>
        <v>17.670806923754967</v>
      </c>
      <c r="G201" s="8">
        <f t="shared" ref="G201:H201" si="576">G194/G$192*100</f>
        <v>17.807515135896022</v>
      </c>
      <c r="H201" s="8">
        <f t="shared" si="576"/>
        <v>18.960237475067636</v>
      </c>
      <c r="I201" s="8">
        <f t="shared" ref="I201" si="577">I194/I$192*100</f>
        <v>19.264532703831755</v>
      </c>
      <c r="J201" s="8">
        <f t="shared" si="549"/>
        <v>22.269093095747902</v>
      </c>
      <c r="K201" s="8">
        <f t="shared" si="549"/>
        <v>22.072488256869914</v>
      </c>
      <c r="L201" s="29"/>
      <c r="M201" s="32">
        <f t="shared" si="562"/>
        <v>-0.19660483887798819</v>
      </c>
      <c r="N201" s="32">
        <f t="shared" si="563"/>
        <v>4.2649731209738917</v>
      </c>
      <c r="O201" s="7"/>
      <c r="P201" s="8">
        <f t="shared" ref="P201:Q201" si="578">P194/P$192*100</f>
        <v>17.400776423290544</v>
      </c>
      <c r="Q201" s="8">
        <f t="shared" si="578"/>
        <v>16.76231750154917</v>
      </c>
      <c r="R201" s="8">
        <f t="shared" ref="R201:S201" si="579">R194/R$192*100</f>
        <v>17.104141944880887</v>
      </c>
      <c r="S201" s="8">
        <f t="shared" si="579"/>
        <v>17.034634788924478</v>
      </c>
      <c r="T201" s="8">
        <f t="shared" ref="T201:U201" si="580">T194/T$192*100</f>
        <v>17.768376434597116</v>
      </c>
      <c r="U201" s="8">
        <f t="shared" si="580"/>
        <v>21.478073324717791</v>
      </c>
      <c r="V201" s="8">
        <f t="shared" ref="V201" si="581">V194/V$192*100</f>
        <v>23.166001322006196</v>
      </c>
      <c r="W201" s="8">
        <v>25.730610856760151</v>
      </c>
      <c r="X201" s="8">
        <v>26.759646061777019</v>
      </c>
      <c r="Y201" s="29"/>
      <c r="Z201" s="32">
        <f t="shared" si="568"/>
        <v>1.0290352050168678</v>
      </c>
      <c r="AA201" s="32">
        <f t="shared" si="569"/>
        <v>8.9912696271799035</v>
      </c>
      <c r="AB201" s="11"/>
      <c r="AC201" s="8">
        <f t="shared" ref="AC201:AD201" si="582">AC194/AC$192*100</f>
        <v>15.28189229137957</v>
      </c>
      <c r="AD201" s="8">
        <f t="shared" si="582"/>
        <v>13.056867206061357</v>
      </c>
      <c r="AE201" s="8">
        <f t="shared" ref="AE201:AF201" si="583">AE194/AE$192*100</f>
        <v>16.746647386306847</v>
      </c>
      <c r="AF201" s="8">
        <f t="shared" si="583"/>
        <v>18.62752187981814</v>
      </c>
      <c r="AG201" s="8">
        <f t="shared" ref="AG201:AH201" si="584">AG194/AG$192*100</f>
        <v>17.867214704526926</v>
      </c>
      <c r="AH201" s="8">
        <f t="shared" si="584"/>
        <v>14.605841139661981</v>
      </c>
      <c r="AI201" s="8">
        <f t="shared" ref="AI201" si="585">AI194/AI$192*100</f>
        <v>12.480852853635332</v>
      </c>
      <c r="AJ201" s="8">
        <v>16.688705073031144</v>
      </c>
      <c r="AK201" s="8">
        <v>14.202655626644717</v>
      </c>
      <c r="AL201" s="29"/>
      <c r="AM201" s="32">
        <f>AK201-AJ201</f>
        <v>-2.4860494463864278</v>
      </c>
      <c r="AN201" s="32">
        <f>AK201-AG201</f>
        <v>-3.6645590778822097</v>
      </c>
    </row>
    <row r="202" spans="1:40" s="6" customFormat="1" ht="22.5" x14ac:dyDescent="0.25">
      <c r="A202" s="52" t="s">
        <v>88</v>
      </c>
      <c r="B202" s="4" t="s">
        <v>15</v>
      </c>
      <c r="C202" s="8">
        <f t="shared" ref="C202:D202" si="586">C195/C$192*100</f>
        <v>56.250252633166845</v>
      </c>
      <c r="D202" s="8">
        <f t="shared" si="586"/>
        <v>59.33719336288685</v>
      </c>
      <c r="E202" s="8">
        <f t="shared" ref="E202:F202" si="587">E195/E$192*100</f>
        <v>56.87076700587879</v>
      </c>
      <c r="F202" s="8">
        <f t="shared" si="587"/>
        <v>57.54881952075467</v>
      </c>
      <c r="G202" s="8">
        <f t="shared" ref="G202:H202" si="588">G195/G$192*100</f>
        <v>57.821789901910435</v>
      </c>
      <c r="H202" s="8">
        <f t="shared" si="588"/>
        <v>56.615589304983395</v>
      </c>
      <c r="I202" s="8">
        <f t="shared" ref="I202" si="589">I195/I$192*100</f>
        <v>57.202049688874133</v>
      </c>
      <c r="J202" s="8">
        <f t="shared" si="549"/>
        <v>53.070564367853812</v>
      </c>
      <c r="K202" s="8">
        <f t="shared" si="549"/>
        <v>54.174735158892773</v>
      </c>
      <c r="L202" s="29"/>
      <c r="M202" s="32">
        <f t="shared" si="562"/>
        <v>1.1041707910389604</v>
      </c>
      <c r="N202" s="32">
        <f t="shared" si="563"/>
        <v>-3.6470547430176623</v>
      </c>
      <c r="O202" s="7"/>
      <c r="P202" s="8">
        <f t="shared" ref="P202:Q202" si="590">P195/P$192*100</f>
        <v>60.198206591224732</v>
      </c>
      <c r="Q202" s="8">
        <f t="shared" si="590"/>
        <v>63.673928763802266</v>
      </c>
      <c r="R202" s="8">
        <f t="shared" ref="R202:S202" si="591">R195/R$192*100</f>
        <v>63.611302953271021</v>
      </c>
      <c r="S202" s="8">
        <f t="shared" si="591"/>
        <v>65.973680002806276</v>
      </c>
      <c r="T202" s="8">
        <f t="shared" ref="T202:U202" si="592">T195/T$192*100</f>
        <v>65.630516892654583</v>
      </c>
      <c r="U202" s="8">
        <f t="shared" si="592"/>
        <v>62.754922368083776</v>
      </c>
      <c r="V202" s="8">
        <f t="shared" ref="V202" si="593">V195/V$192*100</f>
        <v>60.869839595003143</v>
      </c>
      <c r="W202" s="8">
        <v>56.908568881501168</v>
      </c>
      <c r="X202" s="8">
        <v>56.05163779286795</v>
      </c>
      <c r="Y202" s="29"/>
      <c r="Z202" s="32">
        <f t="shared" si="568"/>
        <v>-0.85693108863321754</v>
      </c>
      <c r="AA202" s="32">
        <f t="shared" si="569"/>
        <v>-9.5788790997866329</v>
      </c>
      <c r="AB202" s="11"/>
      <c r="AC202" s="8">
        <f t="shared" ref="AC202:AD202" si="594">AC195/AC$192*100</f>
        <v>50.080252970150866</v>
      </c>
      <c r="AD202" s="8">
        <f t="shared" si="594"/>
        <v>52.85189417492002</v>
      </c>
      <c r="AE202" s="8">
        <f t="shared" ref="AE202:AF202" si="595">AE195/AE$192*100</f>
        <v>46.392621249780291</v>
      </c>
      <c r="AF202" s="8">
        <f t="shared" si="595"/>
        <v>44.878993879818594</v>
      </c>
      <c r="AG202" s="8">
        <f t="shared" ref="AG202:AH202" si="596">AG195/AG$192*100</f>
        <v>45.910877750184987</v>
      </c>
      <c r="AH202" s="8">
        <f t="shared" si="596"/>
        <v>45.998102308953229</v>
      </c>
      <c r="AI202" s="8">
        <f t="shared" ref="AI202" si="597">AI195/AI$192*100</f>
        <v>50.824678776532053</v>
      </c>
      <c r="AJ202" s="8">
        <v>46.883233867828459</v>
      </c>
      <c r="AK202" s="8">
        <v>51.023377724937944</v>
      </c>
      <c r="AL202" s="29"/>
      <c r="AM202" s="32">
        <f>AK202-AJ202</f>
        <v>4.1401438571094857</v>
      </c>
      <c r="AN202" s="32">
        <f>AK202-AG202</f>
        <v>5.1124999747529571</v>
      </c>
    </row>
    <row r="203" spans="1:40" s="6" customFormat="1" ht="22.5" x14ac:dyDescent="0.25">
      <c r="A203" s="54" t="s">
        <v>125</v>
      </c>
      <c r="B203" s="36" t="s">
        <v>15</v>
      </c>
      <c r="C203" s="8">
        <f t="shared" ref="C203:D203" si="598">C196/C$192*100</f>
        <v>27.175744549009689</v>
      </c>
      <c r="D203" s="8">
        <f t="shared" si="598"/>
        <v>25.385381587236918</v>
      </c>
      <c r="E203" s="8">
        <f t="shared" ref="E203:F203" si="599">E196/E$192*100</f>
        <v>26.165038169731965</v>
      </c>
      <c r="F203" s="8">
        <f t="shared" si="599"/>
        <v>24.780373555490364</v>
      </c>
      <c r="G203" s="8">
        <f t="shared" ref="G203:H203" si="600">G196/G$192*100</f>
        <v>24.370694962193543</v>
      </c>
      <c r="H203" s="8">
        <f t="shared" si="600"/>
        <v>24.424173219948955</v>
      </c>
      <c r="I203" s="8">
        <f t="shared" ref="I203" si="601">I196/I$192*100</f>
        <v>23.533417607294108</v>
      </c>
      <c r="J203" s="8">
        <f t="shared" si="549"/>
        <v>24.660342536398286</v>
      </c>
      <c r="K203" s="8">
        <f t="shared" si="549"/>
        <v>23.752776584237324</v>
      </c>
      <c r="L203" s="29"/>
      <c r="M203" s="32">
        <f t="shared" si="562"/>
        <v>-0.90756595216096159</v>
      </c>
      <c r="N203" s="32">
        <f t="shared" si="563"/>
        <v>-0.61791837795621873</v>
      </c>
      <c r="O203" s="7"/>
      <c r="P203" s="8">
        <f t="shared" ref="P203:Q203" si="602">P196/P$192*100</f>
        <v>22.401016985484716</v>
      </c>
      <c r="Q203" s="8">
        <f t="shared" si="602"/>
        <v>19.563753734648575</v>
      </c>
      <c r="R203" s="8">
        <f t="shared" ref="R203:S203" si="603">R196/R$192*100</f>
        <v>19.284555101848095</v>
      </c>
      <c r="S203" s="8">
        <f t="shared" si="603"/>
        <v>16.991685208269246</v>
      </c>
      <c r="T203" s="8">
        <f t="shared" ref="T203:U203" si="604">T196/T$192*100</f>
        <v>16.601106672748298</v>
      </c>
      <c r="U203" s="8">
        <f t="shared" si="604"/>
        <v>15.767004307198432</v>
      </c>
      <c r="V203" s="8">
        <f t="shared" ref="V203" si="605">V196/V$192*100</f>
        <v>15.964159082990669</v>
      </c>
      <c r="W203" s="8">
        <v>17.360820261738688</v>
      </c>
      <c r="X203" s="8">
        <v>17.188716145355038</v>
      </c>
      <c r="Y203" s="29"/>
      <c r="Z203" s="32">
        <f t="shared" si="568"/>
        <v>-0.17210411638365031</v>
      </c>
      <c r="AA203" s="32">
        <f t="shared" si="569"/>
        <v>0.58760947260674001</v>
      </c>
      <c r="AB203" s="11"/>
      <c r="AC203" s="8">
        <f t="shared" ref="AC203:AD203" si="606">AC196/AC$192*100</f>
        <v>34.637854738469564</v>
      </c>
      <c r="AD203" s="8">
        <f t="shared" si="606"/>
        <v>34.091238619018633</v>
      </c>
      <c r="AE203" s="8">
        <f t="shared" ref="AE203:AF203" si="607">AE196/AE$192*100</f>
        <v>36.860731363912869</v>
      </c>
      <c r="AF203" s="8">
        <f t="shared" si="607"/>
        <v>36.493484240363266</v>
      </c>
      <c r="AG203" s="8">
        <f t="shared" ref="AG203:AH203" si="608">AG196/AG$192*100</f>
        <v>36.221907545288097</v>
      </c>
      <c r="AH203" s="8">
        <f t="shared" si="608"/>
        <v>39.396056551384781</v>
      </c>
      <c r="AI203" s="8">
        <f t="shared" ref="AI203" si="609">AI196/AI$192*100</f>
        <v>36.69446836983262</v>
      </c>
      <c r="AJ203" s="8">
        <v>36.42806105914039</v>
      </c>
      <c r="AK203" s="8">
        <v>34.773966648417343</v>
      </c>
      <c r="AL203" s="29"/>
      <c r="AM203" s="32">
        <f>AK203-AJ203</f>
        <v>-1.6540944107230473</v>
      </c>
      <c r="AN203" s="32">
        <f>AK203-AG203</f>
        <v>-1.4479408968707546</v>
      </c>
    </row>
    <row r="204" spans="1:40" s="6" customFormat="1" ht="22.5" x14ac:dyDescent="0.25">
      <c r="A204" s="52" t="s">
        <v>33</v>
      </c>
      <c r="B204" s="4" t="s">
        <v>15</v>
      </c>
      <c r="C204" s="8">
        <f t="shared" ref="C204:D204" si="610">C197/C$192*100</f>
        <v>13.135670625940602</v>
      </c>
      <c r="D204" s="8">
        <f t="shared" si="610"/>
        <v>11.123343461509725</v>
      </c>
      <c r="E204" s="8">
        <f t="shared" ref="E204:F204" si="611">E197/E$192*100</f>
        <v>11.02321619299744</v>
      </c>
      <c r="F204" s="8">
        <f t="shared" si="611"/>
        <v>9.6836788960281783</v>
      </c>
      <c r="G204" s="8">
        <f t="shared" ref="G204:H204" si="612">G197/G$192*100</f>
        <v>9.5837001892615916</v>
      </c>
      <c r="H204" s="8">
        <f t="shared" si="612"/>
        <v>9.5281940924925195</v>
      </c>
      <c r="I204" s="8">
        <f t="shared" ref="I204" si="613">I197/I$192*100</f>
        <v>9.7266702114460628</v>
      </c>
      <c r="J204" s="8">
        <f t="shared" si="549"/>
        <v>10.223525215793886</v>
      </c>
      <c r="K204" s="8">
        <f t="shared" si="549"/>
        <v>10.064744935013744</v>
      </c>
      <c r="L204" s="29"/>
      <c r="M204" s="32">
        <f t="shared" si="562"/>
        <v>-0.15878028078014239</v>
      </c>
      <c r="N204" s="32">
        <f t="shared" si="563"/>
        <v>0.48104474575215228</v>
      </c>
      <c r="O204" s="7"/>
      <c r="P204" s="8">
        <f t="shared" ref="P204:Q204" si="614">P197/P$192*100</f>
        <v>21.540699097867215</v>
      </c>
      <c r="Q204" s="8">
        <f t="shared" si="614"/>
        <v>18.561550391974173</v>
      </c>
      <c r="R204" s="8">
        <f t="shared" ref="R204:S204" si="615">R197/R$192*100</f>
        <v>18.114393080046369</v>
      </c>
      <c r="S204" s="8">
        <f t="shared" si="615"/>
        <v>16.122886977031996</v>
      </c>
      <c r="T204" s="8">
        <f t="shared" ref="T204:U204" si="616">T197/T$192*100</f>
        <v>15.866720111312297</v>
      </c>
      <c r="U204" s="8">
        <f t="shared" si="616"/>
        <v>15.03766700689766</v>
      </c>
      <c r="V204" s="8">
        <f t="shared" ref="V204" si="617">V197/V$192*100</f>
        <v>15.320728219385538</v>
      </c>
      <c r="W204" s="8">
        <v>16.565183532485342</v>
      </c>
      <c r="X204" s="8">
        <v>16.059160571677552</v>
      </c>
      <c r="Y204" s="29"/>
      <c r="Z204" s="32">
        <f t="shared" si="568"/>
        <v>-0.50602296080779041</v>
      </c>
      <c r="AA204" s="32">
        <f t="shared" si="569"/>
        <v>0.19244046036525475</v>
      </c>
      <c r="AB204" s="11"/>
      <c r="AC204" s="8" t="s">
        <v>1</v>
      </c>
      <c r="AD204" s="8" t="s">
        <v>1</v>
      </c>
      <c r="AE204" s="8" t="s">
        <v>1</v>
      </c>
      <c r="AF204" s="8" t="s">
        <v>1</v>
      </c>
      <c r="AG204" s="8" t="s">
        <v>1</v>
      </c>
      <c r="AH204" s="8" t="s">
        <v>1</v>
      </c>
      <c r="AI204" s="8" t="s">
        <v>1</v>
      </c>
      <c r="AJ204" s="8" t="s">
        <v>1</v>
      </c>
      <c r="AK204" s="8" t="s">
        <v>1</v>
      </c>
      <c r="AL204" s="29"/>
      <c r="AM204" s="8" t="s">
        <v>1</v>
      </c>
      <c r="AN204" s="8" t="s">
        <v>1</v>
      </c>
    </row>
    <row r="205" spans="1:40" s="6" customFormat="1" ht="22.5" x14ac:dyDescent="0.25">
      <c r="A205" s="52" t="s">
        <v>86</v>
      </c>
      <c r="B205" s="4" t="s">
        <v>15</v>
      </c>
      <c r="C205" s="8">
        <f t="shared" ref="C205:D205" si="618">C198/C$192*100</f>
        <v>14.040073923069086</v>
      </c>
      <c r="D205" s="8">
        <f t="shared" si="618"/>
        <v>14.262038125727189</v>
      </c>
      <c r="E205" s="8">
        <f t="shared" ref="E205:F205" si="619">E198/E$192*100</f>
        <v>15.141821976734523</v>
      </c>
      <c r="F205" s="8">
        <f t="shared" si="619"/>
        <v>15.096694659462187</v>
      </c>
      <c r="G205" s="8">
        <f t="shared" ref="G205:H205" si="620">G198/G$192*100</f>
        <v>14.78699477293195</v>
      </c>
      <c r="H205" s="8">
        <f t="shared" si="620"/>
        <v>14.895979127456435</v>
      </c>
      <c r="I205" s="8">
        <f t="shared" ref="I205" si="621">I198/I$192*100</f>
        <v>13.806747395848044</v>
      </c>
      <c r="J205" s="8">
        <f t="shared" si="549"/>
        <v>14.436817320604401</v>
      </c>
      <c r="K205" s="8">
        <f t="shared" si="549"/>
        <v>13.68803164922358</v>
      </c>
      <c r="L205" s="29"/>
      <c r="M205" s="32">
        <f t="shared" si="562"/>
        <v>-0.74878567138082097</v>
      </c>
      <c r="N205" s="32">
        <f t="shared" si="563"/>
        <v>-1.0989631237083692</v>
      </c>
      <c r="O205" s="7"/>
      <c r="P205" s="8">
        <f t="shared" ref="P205:Q205" si="622">P198/P$192*100</f>
        <v>0.86031788761750039</v>
      </c>
      <c r="Q205" s="8">
        <f t="shared" si="622"/>
        <v>1.0022033426744028</v>
      </c>
      <c r="R205" s="8">
        <f t="shared" ref="R205:S205" si="623">R198/R$192*100</f>
        <v>1.1701620218017266</v>
      </c>
      <c r="S205" s="8">
        <f t="shared" si="623"/>
        <v>0.86879823123724786</v>
      </c>
      <c r="T205" s="8">
        <f t="shared" ref="T205:U205" si="624">T198/T$192*100</f>
        <v>0.73438656143600234</v>
      </c>
      <c r="U205" s="8">
        <f t="shared" si="624"/>
        <v>0.72933730030077593</v>
      </c>
      <c r="V205" s="8">
        <f t="shared" ref="V205" si="625">V198/V$192*100</f>
        <v>0.64343086360513402</v>
      </c>
      <c r="W205" s="8">
        <v>0.79563672925334272</v>
      </c>
      <c r="X205" s="8">
        <v>1.1295555736774865</v>
      </c>
      <c r="Y205" s="29"/>
      <c r="Z205" s="32">
        <f t="shared" si="568"/>
        <v>0.33391884442414377</v>
      </c>
      <c r="AA205" s="32">
        <f t="shared" si="569"/>
        <v>0.39516901224148415</v>
      </c>
      <c r="AB205" s="11"/>
      <c r="AC205" s="8">
        <f t="shared" ref="AC205:AD205" si="626">AC198/AC$192*100</f>
        <v>34.637854738469564</v>
      </c>
      <c r="AD205" s="8">
        <f t="shared" si="626"/>
        <v>34.091238619018633</v>
      </c>
      <c r="AE205" s="8">
        <f t="shared" ref="AE205:AF205" si="627">AE198/AE$192*100</f>
        <v>36.860731363912869</v>
      </c>
      <c r="AF205" s="8">
        <f t="shared" si="627"/>
        <v>36.493484240363266</v>
      </c>
      <c r="AG205" s="8">
        <f t="shared" ref="AG205:AH205" si="628">AG198/AG$192*100</f>
        <v>36.221907545288097</v>
      </c>
      <c r="AH205" s="8">
        <f t="shared" si="628"/>
        <v>39.396056551384781</v>
      </c>
      <c r="AI205" s="8">
        <f t="shared" ref="AI205" si="629">AI198/AI$192*100</f>
        <v>36.69446836983262</v>
      </c>
      <c r="AJ205" s="8">
        <v>36.42806105914039</v>
      </c>
      <c r="AK205" s="8">
        <v>34.773966648417343</v>
      </c>
      <c r="AL205" s="29"/>
      <c r="AM205" s="32">
        <f>AK205-AJ205</f>
        <v>-1.6540944107230473</v>
      </c>
      <c r="AN205" s="32">
        <f>AK205-AG205</f>
        <v>-1.4479408968707546</v>
      </c>
    </row>
    <row r="206" spans="1:40" s="6" customFormat="1" ht="33.75" x14ac:dyDescent="0.25">
      <c r="A206" s="47" t="s">
        <v>128</v>
      </c>
      <c r="B206" s="17" t="s">
        <v>15</v>
      </c>
      <c r="C206" s="19" t="s">
        <v>1</v>
      </c>
      <c r="D206" s="28">
        <f t="shared" ref="D206:G206" si="630">(D192/C192-1)*100</f>
        <v>5.1368396663866944</v>
      </c>
      <c r="E206" s="28">
        <f t="shared" si="630"/>
        <v>1.5618258878487445</v>
      </c>
      <c r="F206" s="28">
        <f t="shared" si="630"/>
        <v>8.476279500595485</v>
      </c>
      <c r="G206" s="28">
        <f t="shared" si="630"/>
        <v>0.99879081997242825</v>
      </c>
      <c r="H206" s="28">
        <f t="shared" ref="H206:K212" si="631">(H192/G192-1)*100</f>
        <v>-4.8512921091015127</v>
      </c>
      <c r="I206" s="28">
        <f t="shared" si="631"/>
        <v>-0.3976016173095398</v>
      </c>
      <c r="J206" s="28">
        <f t="shared" si="631"/>
        <v>-10.195645018983379</v>
      </c>
      <c r="K206" s="28">
        <f t="shared" si="631"/>
        <v>1.1607581093088903</v>
      </c>
      <c r="L206" s="29"/>
      <c r="M206" s="19" t="s">
        <v>1</v>
      </c>
      <c r="N206" s="19" t="s">
        <v>1</v>
      </c>
      <c r="O206" s="7"/>
      <c r="P206" s="19" t="s">
        <v>1</v>
      </c>
      <c r="Q206" s="28">
        <f t="shared" ref="Q206:T206" si="632">(Q192/P192-1)*100</f>
        <v>3.3198009891857616</v>
      </c>
      <c r="R206" s="28">
        <f t="shared" si="632"/>
        <v>3.1321184851589745</v>
      </c>
      <c r="S206" s="28">
        <f t="shared" si="632"/>
        <v>7.0650722794522114</v>
      </c>
      <c r="T206" s="28">
        <f t="shared" si="632"/>
        <v>1.5698151283079609</v>
      </c>
      <c r="U206" s="28">
        <f t="shared" ref="U206:V206" si="633">(U192/T192-1)*100</f>
        <v>-0.18703230175952656</v>
      </c>
      <c r="V206" s="28">
        <f t="shared" si="633"/>
        <v>-0.20140042525274016</v>
      </c>
      <c r="W206" s="28">
        <v>-12.699438739399294</v>
      </c>
      <c r="X206" s="28">
        <v>2.7277054159020597</v>
      </c>
      <c r="Y206" s="29"/>
      <c r="Z206" s="19" t="s">
        <v>1</v>
      </c>
      <c r="AA206" s="19" t="s">
        <v>1</v>
      </c>
      <c r="AB206" s="11"/>
      <c r="AC206" s="19" t="s">
        <v>1</v>
      </c>
      <c r="AD206" s="28">
        <f t="shared" ref="AD206:AG206" si="634">(AD192/AC192-1)*100</f>
        <v>7.9765708651598155</v>
      </c>
      <c r="AE206" s="28">
        <f t="shared" si="634"/>
        <v>-0.78644219049808228</v>
      </c>
      <c r="AF206" s="28">
        <f t="shared" si="634"/>
        <v>10.669997488394189</v>
      </c>
      <c r="AG206" s="28">
        <f t="shared" si="634"/>
        <v>0.14004918991685766</v>
      </c>
      <c r="AH206" s="28">
        <f t="shared" ref="AH206:AI206" si="635">(AH192/AG192-1)*100</f>
        <v>-11.965843416110399</v>
      </c>
      <c r="AI206" s="28">
        <f t="shared" si="635"/>
        <v>-0.73691593433025115</v>
      </c>
      <c r="AJ206" s="28">
        <v>-5.8421728595221767</v>
      </c>
      <c r="AK206" s="28">
        <v>-1.3653517031057771</v>
      </c>
      <c r="AL206" s="29"/>
      <c r="AM206" s="19" t="s">
        <v>1</v>
      </c>
      <c r="AN206" s="19" t="s">
        <v>1</v>
      </c>
    </row>
    <row r="207" spans="1:40" s="6" customFormat="1" ht="22.5" x14ac:dyDescent="0.25">
      <c r="A207" s="54" t="s">
        <v>124</v>
      </c>
      <c r="B207" s="36" t="s">
        <v>15</v>
      </c>
      <c r="C207" s="24" t="s">
        <v>1</v>
      </c>
      <c r="D207" s="8">
        <f t="shared" ref="D207:I207" si="636">(D193/C193-1)*100</f>
        <v>7.721598034197541</v>
      </c>
      <c r="E207" s="8">
        <f t="shared" si="636"/>
        <v>0.50059488823896992</v>
      </c>
      <c r="F207" s="8">
        <f t="shared" si="636"/>
        <v>10.51059037427542</v>
      </c>
      <c r="G207" s="8">
        <f t="shared" si="636"/>
        <v>1.5488738834442906</v>
      </c>
      <c r="H207" s="8">
        <f t="shared" si="636"/>
        <v>-4.9185727369367331</v>
      </c>
      <c r="I207" s="8">
        <f t="shared" si="636"/>
        <v>0.77633718261220785</v>
      </c>
      <c r="J207" s="8">
        <f t="shared" si="631"/>
        <v>-11.519135139811409</v>
      </c>
      <c r="K207" s="8">
        <f t="shared" si="631"/>
        <v>2.3793734155857615</v>
      </c>
      <c r="L207" s="29"/>
      <c r="M207" s="24" t="s">
        <v>1</v>
      </c>
      <c r="N207" s="24" t="s">
        <v>1</v>
      </c>
      <c r="O207" s="7"/>
      <c r="P207" s="24" t="s">
        <v>1</v>
      </c>
      <c r="Q207" s="8">
        <f t="shared" ref="Q207:V207" si="637">(Q193/P193-1)*100</f>
        <v>7.0974983641047817</v>
      </c>
      <c r="R207" s="8">
        <f t="shared" si="637"/>
        <v>3.4900957381486908</v>
      </c>
      <c r="S207" s="8">
        <f t="shared" si="637"/>
        <v>10.106451549468719</v>
      </c>
      <c r="T207" s="8">
        <f t="shared" si="637"/>
        <v>2.0477309822255263</v>
      </c>
      <c r="U207" s="8">
        <f t="shared" si="637"/>
        <v>0.81123313256667995</v>
      </c>
      <c r="V207" s="8">
        <f t="shared" si="637"/>
        <v>-0.43498787351702317</v>
      </c>
      <c r="W207" s="8">
        <v>-14.150359007050428</v>
      </c>
      <c r="X207" s="8">
        <v>2.9416458376816612</v>
      </c>
      <c r="Y207" s="29"/>
      <c r="Z207" s="24" t="s">
        <v>1</v>
      </c>
      <c r="AA207" s="24" t="s">
        <v>1</v>
      </c>
      <c r="AB207" s="11"/>
      <c r="AC207" s="24" t="s">
        <v>1</v>
      </c>
      <c r="AD207" s="8">
        <f t="shared" ref="AD207:AI207" si="638">(AD193/AC193-1)*100</f>
        <v>8.8795665352341846</v>
      </c>
      <c r="AE207" s="8">
        <f t="shared" si="638"/>
        <v>-4.9554058121972329</v>
      </c>
      <c r="AF207" s="8">
        <f t="shared" si="638"/>
        <v>11.313705265167906</v>
      </c>
      <c r="AG207" s="8">
        <f t="shared" si="638"/>
        <v>0.56828404548026068</v>
      </c>
      <c r="AH207" s="8">
        <f t="shared" si="638"/>
        <v>-16.34718377717147</v>
      </c>
      <c r="AI207" s="8">
        <f t="shared" si="638"/>
        <v>3.6880102258561198</v>
      </c>
      <c r="AJ207" s="8">
        <v>-5.4459304954952543</v>
      </c>
      <c r="AK207" s="8">
        <v>1.2010482395372168</v>
      </c>
      <c r="AL207" s="29"/>
      <c r="AM207" s="24" t="s">
        <v>1</v>
      </c>
      <c r="AN207" s="24" t="s">
        <v>1</v>
      </c>
    </row>
    <row r="208" spans="1:40" s="6" customFormat="1" x14ac:dyDescent="0.25">
      <c r="A208" s="52" t="s">
        <v>29</v>
      </c>
      <c r="B208" s="4" t="s">
        <v>15</v>
      </c>
      <c r="C208" s="24" t="s">
        <v>1</v>
      </c>
      <c r="D208" s="8">
        <f t="shared" ref="D208:I208" si="639">(D194/C194-1)*100</f>
        <v>-3.0879742426029311</v>
      </c>
      <c r="E208" s="8">
        <f t="shared" si="639"/>
        <v>12.775195784457317</v>
      </c>
      <c r="F208" s="8">
        <f t="shared" si="639"/>
        <v>12.994657907750874</v>
      </c>
      <c r="G208" s="8">
        <f t="shared" si="639"/>
        <v>1.7801566161684823</v>
      </c>
      <c r="H208" s="8">
        <f t="shared" si="639"/>
        <v>1.3079075485791236</v>
      </c>
      <c r="I208" s="8">
        <f t="shared" si="639"/>
        <v>1.2009297640178662</v>
      </c>
      <c r="J208" s="8">
        <f t="shared" si="631"/>
        <v>3.8105399295812914</v>
      </c>
      <c r="K208" s="8">
        <f t="shared" si="631"/>
        <v>0.2676505874469548</v>
      </c>
      <c r="L208" s="29"/>
      <c r="M208" s="24" t="s">
        <v>1</v>
      </c>
      <c r="N208" s="24" t="s">
        <v>1</v>
      </c>
      <c r="O208" s="7"/>
      <c r="P208" s="24" t="s">
        <v>1</v>
      </c>
      <c r="Q208" s="8">
        <f t="shared" ref="Q208:V208" si="640">(Q194/P194-1)*100</f>
        <v>-0.47114759433812825</v>
      </c>
      <c r="R208" s="8">
        <f t="shared" si="640"/>
        <v>5.2352333430867093</v>
      </c>
      <c r="S208" s="8">
        <f t="shared" si="640"/>
        <v>6.6299853455157765</v>
      </c>
      <c r="T208" s="8">
        <f t="shared" si="640"/>
        <v>5.9447843733994699</v>
      </c>
      <c r="U208" s="8">
        <f t="shared" si="640"/>
        <v>20.652004805925085</v>
      </c>
      <c r="V208" s="8">
        <f t="shared" si="640"/>
        <v>7.6416145307735217</v>
      </c>
      <c r="W208" s="8">
        <v>-3.0347646902950443</v>
      </c>
      <c r="X208" s="8">
        <v>6.836058147675339</v>
      </c>
      <c r="Y208" s="29"/>
      <c r="Z208" s="24" t="s">
        <v>1</v>
      </c>
      <c r="AA208" s="24" t="s">
        <v>1</v>
      </c>
      <c r="AB208" s="11"/>
      <c r="AC208" s="24" t="s">
        <v>1</v>
      </c>
      <c r="AD208" s="8">
        <f t="shared" ref="AD208:AI208" si="641">(AD194/AC194-1)*100</f>
        <v>-7.7446876164972362</v>
      </c>
      <c r="AE208" s="8">
        <f t="shared" si="641"/>
        <v>27.250621634980487</v>
      </c>
      <c r="AF208" s="8">
        <f t="shared" si="641"/>
        <v>23.099731671672096</v>
      </c>
      <c r="AG208" s="8">
        <f t="shared" si="641"/>
        <v>-3.9473006156200308</v>
      </c>
      <c r="AH208" s="8">
        <f t="shared" si="641"/>
        <v>-28.035067177950257</v>
      </c>
      <c r="AI208" s="8">
        <f t="shared" si="641"/>
        <v>-15.178596413905044</v>
      </c>
      <c r="AJ208" s="8">
        <v>25.902630684984331</v>
      </c>
      <c r="AK208" s="8">
        <v>-16.058559577530563</v>
      </c>
      <c r="AL208" s="29"/>
      <c r="AM208" s="24" t="s">
        <v>1</v>
      </c>
      <c r="AN208" s="24" t="s">
        <v>1</v>
      </c>
    </row>
    <row r="209" spans="1:40" s="6" customFormat="1" ht="22.5" x14ac:dyDescent="0.25">
      <c r="A209" s="52" t="s">
        <v>88</v>
      </c>
      <c r="B209" s="4" t="s">
        <v>15</v>
      </c>
      <c r="C209" s="24" t="s">
        <v>1</v>
      </c>
      <c r="D209" s="8">
        <f t="shared" ref="D209:I209" si="642">(D195/C195-1)*100</f>
        <v>10.906612731705255</v>
      </c>
      <c r="E209" s="8">
        <f t="shared" si="642"/>
        <v>-2.6597213414532805</v>
      </c>
      <c r="F209" s="8">
        <f t="shared" si="642"/>
        <v>9.7696085339836749</v>
      </c>
      <c r="G209" s="8">
        <f t="shared" si="642"/>
        <v>1.4778567444516666</v>
      </c>
      <c r="H209" s="8">
        <f t="shared" si="642"/>
        <v>-6.8361567846767946</v>
      </c>
      <c r="I209" s="8">
        <f t="shared" si="642"/>
        <v>0.63414355233419872</v>
      </c>
      <c r="J209" s="8">
        <f t="shared" si="631"/>
        <v>-16.681870187238733</v>
      </c>
      <c r="K209" s="8">
        <f t="shared" si="631"/>
        <v>3.2654795426335426</v>
      </c>
      <c r="L209" s="29"/>
      <c r="M209" s="24" t="s">
        <v>1</v>
      </c>
      <c r="N209" s="24" t="s">
        <v>1</v>
      </c>
      <c r="O209" s="7"/>
      <c r="P209" s="24" t="s">
        <v>1</v>
      </c>
      <c r="Q209" s="8">
        <f t="shared" ref="Q209:V209" si="643">(Q195/P195-1)*100</f>
        <v>9.2852764327143067</v>
      </c>
      <c r="R209" s="8">
        <f t="shared" si="643"/>
        <v>3.0306839948215591</v>
      </c>
      <c r="S209" s="8">
        <f t="shared" si="643"/>
        <v>11.04122208015057</v>
      </c>
      <c r="T209" s="8">
        <f t="shared" si="643"/>
        <v>1.0414981744033325</v>
      </c>
      <c r="U209" s="8">
        <f t="shared" si="643"/>
        <v>-4.5603274849085</v>
      </c>
      <c r="V209" s="8">
        <f t="shared" si="643"/>
        <v>-3.1992309337899982</v>
      </c>
      <c r="W209" s="8">
        <v>-18.380760702703625</v>
      </c>
      <c r="X209" s="8">
        <v>1.1808282730565667</v>
      </c>
      <c r="Y209" s="29"/>
      <c r="Z209" s="24" t="s">
        <v>1</v>
      </c>
      <c r="AA209" s="24" t="s">
        <v>1</v>
      </c>
      <c r="AB209" s="11"/>
      <c r="AC209" s="24" t="s">
        <v>1</v>
      </c>
      <c r="AD209" s="8">
        <f t="shared" ref="AD209:AI209" si="644">(AD195/AC195-1)*100</f>
        <v>13.952425522641843</v>
      </c>
      <c r="AE209" s="8">
        <f t="shared" si="644"/>
        <v>-12.911787133571195</v>
      </c>
      <c r="AF209" s="8">
        <f t="shared" si="644"/>
        <v>7.0592263631730878</v>
      </c>
      <c r="AG209" s="8">
        <f t="shared" si="644"/>
        <v>2.4425273117189672</v>
      </c>
      <c r="AH209" s="8">
        <f t="shared" si="644"/>
        <v>-11.798590232532714</v>
      </c>
      <c r="AI209" s="8">
        <f t="shared" si="644"/>
        <v>9.6787499649432895</v>
      </c>
      <c r="AJ209" s="8">
        <v>-13.144095809771894</v>
      </c>
      <c r="AK209" s="8">
        <v>7.3448331445474357</v>
      </c>
      <c r="AL209" s="29"/>
      <c r="AM209" s="24" t="s">
        <v>1</v>
      </c>
      <c r="AN209" s="24" t="s">
        <v>1</v>
      </c>
    </row>
    <row r="210" spans="1:40" s="6" customFormat="1" ht="22.5" x14ac:dyDescent="0.25">
      <c r="A210" s="54" t="s">
        <v>125</v>
      </c>
      <c r="B210" s="36" t="s">
        <v>15</v>
      </c>
      <c r="C210" s="24" t="s">
        <v>1</v>
      </c>
      <c r="D210" s="8">
        <f t="shared" ref="D210:I210" si="645">(D196/C196-1)*100</f>
        <v>-1.7896717054388334</v>
      </c>
      <c r="E210" s="8">
        <f t="shared" si="645"/>
        <v>4.6810756738550729</v>
      </c>
      <c r="F210" s="8">
        <f t="shared" si="645"/>
        <v>2.7356700378960319</v>
      </c>
      <c r="G210" s="8">
        <f t="shared" si="645"/>
        <v>-0.67095973706221557</v>
      </c>
      <c r="H210" s="8">
        <f t="shared" si="645"/>
        <v>-4.6425008894182991</v>
      </c>
      <c r="I210" s="8">
        <f t="shared" si="645"/>
        <v>-4.0301256169674176</v>
      </c>
      <c r="J210" s="8">
        <f t="shared" si="631"/>
        <v>-5.895259581601719</v>
      </c>
      <c r="K210" s="8">
        <f t="shared" si="631"/>
        <v>-2.5622258524625074</v>
      </c>
      <c r="L210" s="29"/>
      <c r="M210" s="24" t="s">
        <v>1</v>
      </c>
      <c r="N210" s="24" t="s">
        <v>1</v>
      </c>
      <c r="O210" s="7"/>
      <c r="P210" s="24" t="s">
        <v>1</v>
      </c>
      <c r="Q210" s="8">
        <f t="shared" ref="Q210:V210" si="646">(Q196/P196-1)*100</f>
        <v>-9.7664564169074986</v>
      </c>
      <c r="R210" s="8">
        <f t="shared" si="646"/>
        <v>1.660297337263561</v>
      </c>
      <c r="S210" s="8">
        <f t="shared" si="646"/>
        <v>-5.664611116763318</v>
      </c>
      <c r="T210" s="8">
        <f t="shared" si="646"/>
        <v>-0.76491442674768706</v>
      </c>
      <c r="U210" s="8">
        <f t="shared" si="646"/>
        <v>-5.2020131768792162</v>
      </c>
      <c r="V210" s="8">
        <f t="shared" si="646"/>
        <v>1.0465075565162296</v>
      </c>
      <c r="W210" s="8">
        <v>-5.0617483254077449</v>
      </c>
      <c r="X210" s="8">
        <v>1.7093283633103473</v>
      </c>
      <c r="Y210" s="29"/>
      <c r="Z210" s="24" t="s">
        <v>1</v>
      </c>
      <c r="AA210" s="24" t="s">
        <v>1</v>
      </c>
      <c r="AB210" s="11"/>
      <c r="AC210" s="24" t="s">
        <v>1</v>
      </c>
      <c r="AD210" s="8">
        <f t="shared" ref="AD210:AI210" si="647">(AD196/AC196-1)*100</f>
        <v>6.2726046523682966</v>
      </c>
      <c r="AE210" s="8">
        <f t="shared" si="647"/>
        <v>7.2734359388718861</v>
      </c>
      <c r="AF210" s="8">
        <f t="shared" si="647"/>
        <v>9.567381323793489</v>
      </c>
      <c r="AG210" s="8">
        <f t="shared" si="647"/>
        <v>-0.60517161236495198</v>
      </c>
      <c r="AH210" s="8">
        <f t="shared" si="647"/>
        <v>-4.2513537726828972</v>
      </c>
      <c r="AI210" s="8">
        <f t="shared" si="647"/>
        <v>-7.5438910036866869</v>
      </c>
      <c r="AJ210" s="8">
        <v>-6.5257727213951178</v>
      </c>
      <c r="AK210" s="8">
        <v>-5.8440699139557406</v>
      </c>
      <c r="AL210" s="29"/>
      <c r="AM210" s="24" t="s">
        <v>1</v>
      </c>
      <c r="AN210" s="24" t="s">
        <v>1</v>
      </c>
    </row>
    <row r="211" spans="1:40" s="6" customFormat="1" ht="22.5" x14ac:dyDescent="0.25">
      <c r="A211" s="52" t="s">
        <v>33</v>
      </c>
      <c r="B211" s="4" t="s">
        <v>15</v>
      </c>
      <c r="C211" s="24" t="s">
        <v>1</v>
      </c>
      <c r="D211" s="8">
        <f t="shared" ref="D211:I211" si="648">(D197/C197-1)*100</f>
        <v>-10.969663341177405</v>
      </c>
      <c r="E211" s="8">
        <f t="shared" si="648"/>
        <v>0.64761261677077631</v>
      </c>
      <c r="F211" s="8">
        <f t="shared" si="648"/>
        <v>-4.7057192630518552</v>
      </c>
      <c r="G211" s="8">
        <f t="shared" si="648"/>
        <v>-4.3966648504933925E-2</v>
      </c>
      <c r="H211" s="8">
        <f t="shared" si="648"/>
        <v>-5.4023666714675294</v>
      </c>
      <c r="I211" s="8">
        <f t="shared" si="648"/>
        <v>1.6771564404673756</v>
      </c>
      <c r="J211" s="8">
        <f t="shared" si="631"/>
        <v>-5.6082844716874192</v>
      </c>
      <c r="K211" s="8">
        <f t="shared" si="631"/>
        <v>-0.41035686693376983</v>
      </c>
      <c r="L211" s="29"/>
      <c r="M211" s="24" t="s">
        <v>1</v>
      </c>
      <c r="N211" s="24" t="s">
        <v>1</v>
      </c>
      <c r="O211" s="7"/>
      <c r="P211" s="24" t="s">
        <v>1</v>
      </c>
      <c r="Q211" s="8">
        <f t="shared" ref="Q211:V211" si="649">(Q197/P197-1)*100</f>
        <v>-10.969663341177405</v>
      </c>
      <c r="R211" s="8">
        <f t="shared" si="649"/>
        <v>0.64761261677077631</v>
      </c>
      <c r="S211" s="8">
        <f t="shared" si="649"/>
        <v>-4.7057192630518552</v>
      </c>
      <c r="T211" s="8">
        <f t="shared" si="649"/>
        <v>-4.3966648504933925E-2</v>
      </c>
      <c r="U211" s="8">
        <f t="shared" si="649"/>
        <v>-5.4023666714675294</v>
      </c>
      <c r="V211" s="8">
        <f t="shared" si="649"/>
        <v>1.6771564404673756</v>
      </c>
      <c r="W211" s="8">
        <v>-5.6082844716874192</v>
      </c>
      <c r="X211" s="8">
        <v>-0.41035686693376983</v>
      </c>
      <c r="Y211" s="29"/>
      <c r="Z211" s="24" t="s">
        <v>1</v>
      </c>
      <c r="AA211" s="24" t="s">
        <v>1</v>
      </c>
      <c r="AB211" s="11"/>
      <c r="AC211" s="24" t="s">
        <v>1</v>
      </c>
      <c r="AD211" s="8" t="s">
        <v>1</v>
      </c>
      <c r="AE211" s="8" t="s">
        <v>1</v>
      </c>
      <c r="AF211" s="8" t="s">
        <v>1</v>
      </c>
      <c r="AG211" s="8" t="s">
        <v>1</v>
      </c>
      <c r="AH211" s="8" t="s">
        <v>1</v>
      </c>
      <c r="AI211" s="8" t="s">
        <v>1</v>
      </c>
      <c r="AJ211" s="8" t="s">
        <v>1</v>
      </c>
      <c r="AK211" s="8" t="s">
        <v>1</v>
      </c>
      <c r="AL211" s="29"/>
      <c r="AM211" s="24" t="s">
        <v>1</v>
      </c>
      <c r="AN211" s="24" t="s">
        <v>1</v>
      </c>
    </row>
    <row r="212" spans="1:40" s="6" customFormat="1" ht="22.5" x14ac:dyDescent="0.25">
      <c r="A212" s="52" t="s">
        <v>86</v>
      </c>
      <c r="B212" s="4" t="s">
        <v>15</v>
      </c>
      <c r="C212" s="24" t="s">
        <v>1</v>
      </c>
      <c r="D212" s="8">
        <f t="shared" ref="D212:I212" si="650">(D198/C198-1)*100</f>
        <v>6.7989829652334466</v>
      </c>
      <c r="E212" s="8">
        <f t="shared" si="650"/>
        <v>7.8268809597298095</v>
      </c>
      <c r="F212" s="8">
        <f t="shared" si="650"/>
        <v>8.1529866043332113</v>
      </c>
      <c r="G212" s="8">
        <f t="shared" si="650"/>
        <v>-1.0731404710954351</v>
      </c>
      <c r="H212" s="8">
        <f t="shared" si="650"/>
        <v>-4.1500190869245941</v>
      </c>
      <c r="I212" s="8">
        <f t="shared" si="650"/>
        <v>-7.6807813220096115</v>
      </c>
      <c r="J212" s="8">
        <f t="shared" si="631"/>
        <v>-6.0974297360197767</v>
      </c>
      <c r="K212" s="8">
        <f t="shared" si="631"/>
        <v>-4.0860857411125995</v>
      </c>
      <c r="L212" s="29"/>
      <c r="M212" s="24" t="s">
        <v>1</v>
      </c>
      <c r="N212" s="24" t="s">
        <v>1</v>
      </c>
      <c r="O212" s="7"/>
      <c r="P212" s="24" t="s">
        <v>1</v>
      </c>
      <c r="Q212" s="8">
        <f t="shared" ref="Q212:V212" si="651">(Q198/P198-1)*100</f>
        <v>20.359522225642145</v>
      </c>
      <c r="R212" s="8">
        <f t="shared" si="651"/>
        <v>20.41597063251459</v>
      </c>
      <c r="S212" s="8">
        <f t="shared" si="651"/>
        <v>-20.508490541801894</v>
      </c>
      <c r="T212" s="8">
        <f t="shared" si="651"/>
        <v>-14.144038747013287</v>
      </c>
      <c r="U212" s="8">
        <f t="shared" si="651"/>
        <v>-0.873294503514499</v>
      </c>
      <c r="V212" s="8">
        <f t="shared" si="651"/>
        <v>-11.956375898392713</v>
      </c>
      <c r="W212" s="8">
        <v>7.9518203932348541</v>
      </c>
      <c r="X212" s="8">
        <v>45.841246334271801</v>
      </c>
      <c r="Y212" s="29"/>
      <c r="Z212" s="24" t="s">
        <v>1</v>
      </c>
      <c r="AA212" s="24" t="s">
        <v>1</v>
      </c>
      <c r="AB212" s="11"/>
      <c r="AC212" s="24" t="s">
        <v>1</v>
      </c>
      <c r="AD212" s="8">
        <f t="shared" ref="AD212:AI212" si="652">(AD198/AC198-1)*100</f>
        <v>6.2726046523682966</v>
      </c>
      <c r="AE212" s="8">
        <f t="shared" si="652"/>
        <v>7.2734359388718861</v>
      </c>
      <c r="AF212" s="8">
        <f t="shared" si="652"/>
        <v>9.567381323793489</v>
      </c>
      <c r="AG212" s="8">
        <f t="shared" si="652"/>
        <v>-0.60517161236495198</v>
      </c>
      <c r="AH212" s="8">
        <f t="shared" si="652"/>
        <v>-4.2513537726828972</v>
      </c>
      <c r="AI212" s="8">
        <f t="shared" si="652"/>
        <v>-7.5438910036866869</v>
      </c>
      <c r="AJ212" s="8">
        <v>-6.5257727213951178</v>
      </c>
      <c r="AK212" s="8">
        <v>-5.8440699139557406</v>
      </c>
      <c r="AL212" s="29"/>
      <c r="AM212" s="24" t="s">
        <v>1</v>
      </c>
      <c r="AN212" s="24" t="s">
        <v>1</v>
      </c>
    </row>
    <row r="213" spans="1:40" s="6" customFormat="1" ht="33.75" x14ac:dyDescent="0.25">
      <c r="A213" s="47" t="s">
        <v>126</v>
      </c>
      <c r="B213" s="17" t="s">
        <v>55</v>
      </c>
      <c r="C213" s="28">
        <f t="shared" ref="C213" si="653">C214+C217</f>
        <v>3289.4549999999999</v>
      </c>
      <c r="D213" s="28">
        <f t="shared" ref="D213:E213" si="654">D214+D217</f>
        <v>3356.8179999999998</v>
      </c>
      <c r="E213" s="28">
        <f t="shared" si="654"/>
        <v>3225.962</v>
      </c>
      <c r="F213" s="28">
        <f t="shared" ref="F213:G213" si="655">F214+F217</f>
        <v>3422.0309999999999</v>
      </c>
      <c r="G213" s="28">
        <f t="shared" si="655"/>
        <v>3433.1190000000001</v>
      </c>
      <c r="H213" s="28">
        <f t="shared" ref="H213:K213" si="656">H214+H217</f>
        <v>2709.998</v>
      </c>
      <c r="I213" s="28">
        <f t="shared" si="656"/>
        <v>2495.4360000000001</v>
      </c>
      <c r="J213" s="28">
        <f t="shared" si="656"/>
        <v>2388.0589999999997</v>
      </c>
      <c r="K213" s="28">
        <f t="shared" si="656"/>
        <v>2478.2730000000001</v>
      </c>
      <c r="L213" s="29"/>
      <c r="M213" s="19">
        <f t="shared" ref="M213:M219" si="657">K213/J213-1</f>
        <v>3.7777123597030338E-2</v>
      </c>
      <c r="N213" s="19">
        <f t="shared" ref="N213:N244" si="658">K213/G213-1</f>
        <v>-0.27812784817537639</v>
      </c>
      <c r="O213" s="7"/>
      <c r="P213" s="28">
        <f t="shared" ref="P213" si="659">P214+P217</f>
        <v>1252.886</v>
      </c>
      <c r="Q213" s="28">
        <f t="shared" ref="Q213:R213" si="660">Q214+Q217</f>
        <v>1256.508</v>
      </c>
      <c r="R213" s="28">
        <f t="shared" si="660"/>
        <v>910.53200000000004</v>
      </c>
      <c r="S213" s="28">
        <f t="shared" ref="S213:T213" si="661">S214+S217</f>
        <v>920.98599999999999</v>
      </c>
      <c r="T213" s="28">
        <f t="shared" si="661"/>
        <v>844.32300000000009</v>
      </c>
      <c r="U213" s="28">
        <f t="shared" ref="U213:V213" si="662">U214+U217</f>
        <v>745.84100000000001</v>
      </c>
      <c r="V213" s="28">
        <f t="shared" si="662"/>
        <v>687.67599999999993</v>
      </c>
      <c r="W213" s="28">
        <v>709.44100000000003</v>
      </c>
      <c r="X213" s="28">
        <v>717.6869999999999</v>
      </c>
      <c r="Y213" s="29"/>
      <c r="Z213" s="19">
        <f t="shared" ref="Z213:Z219" si="663">X213/W213-1</f>
        <v>1.162323575885793E-2</v>
      </c>
      <c r="AA213" s="19">
        <f t="shared" ref="AA213:AA244" si="664">X213/T213-1</f>
        <v>-0.14998525445830591</v>
      </c>
      <c r="AB213" s="11"/>
      <c r="AC213" s="28">
        <f t="shared" ref="AC213" si="665">AC214+AC217</f>
        <v>2036.569</v>
      </c>
      <c r="AD213" s="28">
        <f t="shared" ref="AD213:AE213" si="666">AD214+AD217</f>
        <v>2100.31</v>
      </c>
      <c r="AE213" s="28">
        <f t="shared" si="666"/>
        <v>2315.4299999999998</v>
      </c>
      <c r="AF213" s="28">
        <f t="shared" ref="AF213:AG213" si="667">AF214+AF217</f>
        <v>2501.0450000000001</v>
      </c>
      <c r="AG213" s="28">
        <f t="shared" si="667"/>
        <v>2588.7960000000003</v>
      </c>
      <c r="AH213" s="28">
        <f t="shared" ref="AH213:AI213" si="668">AH214+AH217</f>
        <v>1964.1570000000002</v>
      </c>
      <c r="AI213" s="28">
        <f t="shared" si="668"/>
        <v>1807.7600000000002</v>
      </c>
      <c r="AJ213" s="28">
        <v>1678.6179999999999</v>
      </c>
      <c r="AK213" s="28">
        <v>1760.586</v>
      </c>
      <c r="AL213" s="29"/>
      <c r="AM213" s="19">
        <f>AK213/AJ213-1</f>
        <v>4.8830645209333001E-2</v>
      </c>
      <c r="AN213" s="19">
        <f>AK213/AG213-1</f>
        <v>-0.31992092076780099</v>
      </c>
    </row>
    <row r="214" spans="1:40" ht="22.5" x14ac:dyDescent="0.25">
      <c r="A214" s="54" t="s">
        <v>124</v>
      </c>
      <c r="B214" s="36" t="s">
        <v>55</v>
      </c>
      <c r="C214" s="8">
        <v>2219.3539999999998</v>
      </c>
      <c r="D214" s="8">
        <v>2403.41</v>
      </c>
      <c r="E214" s="8">
        <v>2038.7159999999999</v>
      </c>
      <c r="F214" s="8">
        <v>2223.3049999999998</v>
      </c>
      <c r="G214" s="8">
        <v>2384.63</v>
      </c>
      <c r="H214" s="8">
        <v>1827.4780000000001</v>
      </c>
      <c r="I214" s="8">
        <v>1667.6640000000002</v>
      </c>
      <c r="J214" s="8">
        <v>1495.7089999999998</v>
      </c>
      <c r="K214" s="8">
        <v>1514.4829999999999</v>
      </c>
      <c r="L214" s="29"/>
      <c r="M214" s="24">
        <f t="shared" si="657"/>
        <v>1.2551906821447245E-2</v>
      </c>
      <c r="N214" s="24">
        <f t="shared" si="658"/>
        <v>-0.36489811836637132</v>
      </c>
      <c r="O214" s="7"/>
      <c r="P214" s="8">
        <v>949.72</v>
      </c>
      <c r="Q214" s="8">
        <v>1057.3510000000001</v>
      </c>
      <c r="R214" s="8">
        <v>675.91700000000003</v>
      </c>
      <c r="S214" s="8">
        <v>725.62199999999996</v>
      </c>
      <c r="T214" s="8">
        <v>672.49800000000005</v>
      </c>
      <c r="U214" s="8">
        <v>608.04600000000005</v>
      </c>
      <c r="V214" s="8">
        <v>527.303</v>
      </c>
      <c r="W214" s="8">
        <v>531.00099999999998</v>
      </c>
      <c r="X214" s="8">
        <v>542.27099999999996</v>
      </c>
      <c r="Y214" s="29"/>
      <c r="Z214" s="24">
        <f t="shared" si="663"/>
        <v>2.1224065491401989E-2</v>
      </c>
      <c r="AA214" s="24">
        <f t="shared" si="664"/>
        <v>-0.1936466725551601</v>
      </c>
      <c r="AB214" s="11"/>
      <c r="AC214" s="8">
        <v>1269.634</v>
      </c>
      <c r="AD214" s="8">
        <v>1346.059</v>
      </c>
      <c r="AE214" s="8">
        <v>1362.799</v>
      </c>
      <c r="AF214" s="8">
        <v>1497.683</v>
      </c>
      <c r="AG214" s="8">
        <v>1712.1320000000001</v>
      </c>
      <c r="AH214" s="8">
        <v>1219.432</v>
      </c>
      <c r="AI214" s="8">
        <v>1140.3610000000001</v>
      </c>
      <c r="AJ214" s="8">
        <v>964.70799999999997</v>
      </c>
      <c r="AK214" s="8">
        <v>972.21199999999999</v>
      </c>
      <c r="AL214" s="29"/>
      <c r="AM214" s="24">
        <f>AK214/AJ214-1</f>
        <v>7.7785195105668503E-3</v>
      </c>
      <c r="AN214" s="24">
        <f>AK214/AG214-1</f>
        <v>-0.43216294070784267</v>
      </c>
    </row>
    <row r="215" spans="1:40" s="6" customFormat="1" x14ac:dyDescent="0.25">
      <c r="A215" s="52" t="s">
        <v>29</v>
      </c>
      <c r="B215" s="4" t="s">
        <v>55</v>
      </c>
      <c r="C215" s="8">
        <v>95.74</v>
      </c>
      <c r="D215" s="8">
        <v>97.417000000000002</v>
      </c>
      <c r="E215" s="8">
        <v>105.986</v>
      </c>
      <c r="F215" s="8">
        <v>111.29600000000001</v>
      </c>
      <c r="G215" s="8">
        <v>113.02800000000001</v>
      </c>
      <c r="H215" s="8">
        <v>128.36099999999999</v>
      </c>
      <c r="I215" s="8">
        <v>140.714</v>
      </c>
      <c r="J215" s="8">
        <v>154.29300000000001</v>
      </c>
      <c r="K215" s="8">
        <v>179.34699999999998</v>
      </c>
      <c r="L215" s="29"/>
      <c r="M215" s="24">
        <f t="shared" si="657"/>
        <v>0.16237936912238382</v>
      </c>
      <c r="N215" s="24">
        <f t="shared" si="658"/>
        <v>0.58674841632161923</v>
      </c>
      <c r="O215" s="7"/>
      <c r="P215" s="8">
        <v>59.997</v>
      </c>
      <c r="Q215" s="8">
        <v>54.445</v>
      </c>
      <c r="R215" s="8">
        <v>43.445999999999998</v>
      </c>
      <c r="S215" s="8">
        <v>41.720999999999997</v>
      </c>
      <c r="T215" s="8">
        <v>39.875</v>
      </c>
      <c r="U215" s="8">
        <v>43.320999999999998</v>
      </c>
      <c r="V215" s="8">
        <v>48.735999999999997</v>
      </c>
      <c r="W215" s="8">
        <v>45.984999999999999</v>
      </c>
      <c r="X215" s="8">
        <v>47.984999999999999</v>
      </c>
      <c r="Y215" s="29"/>
      <c r="Z215" s="24">
        <f t="shared" si="663"/>
        <v>4.3492443187996166E-2</v>
      </c>
      <c r="AA215" s="24">
        <f t="shared" si="664"/>
        <v>0.20338557993730411</v>
      </c>
      <c r="AB215" s="11"/>
      <c r="AC215" s="8">
        <v>35.743000000000002</v>
      </c>
      <c r="AD215" s="8">
        <v>42.972000000000001</v>
      </c>
      <c r="AE215" s="8">
        <v>62.54</v>
      </c>
      <c r="AF215" s="8">
        <v>69.575000000000003</v>
      </c>
      <c r="AG215" s="8">
        <v>73.153000000000006</v>
      </c>
      <c r="AH215" s="8">
        <v>85.04</v>
      </c>
      <c r="AI215" s="8">
        <v>91.977999999999994</v>
      </c>
      <c r="AJ215" s="8">
        <v>108.30800000000001</v>
      </c>
      <c r="AK215" s="8">
        <v>131.36199999999999</v>
      </c>
      <c r="AL215" s="29"/>
      <c r="AM215" s="24">
        <f>AK215/AJ215-1</f>
        <v>0.21285592938656417</v>
      </c>
      <c r="AN215" s="24">
        <f>AK215/AG215-1</f>
        <v>0.79571582846909883</v>
      </c>
    </row>
    <row r="216" spans="1:40" s="6" customFormat="1" ht="22.5" x14ac:dyDescent="0.25">
      <c r="A216" s="52" t="s">
        <v>88</v>
      </c>
      <c r="B216" s="4" t="s">
        <v>55</v>
      </c>
      <c r="C216" s="8">
        <v>2123.614</v>
      </c>
      <c r="D216" s="8">
        <v>2305.9929999999999</v>
      </c>
      <c r="E216" s="8">
        <v>1932.73</v>
      </c>
      <c r="F216" s="8">
        <v>2112.009</v>
      </c>
      <c r="G216" s="8">
        <v>2271.6019999999999</v>
      </c>
      <c r="H216" s="8">
        <v>1699.117</v>
      </c>
      <c r="I216" s="8">
        <v>1526.95</v>
      </c>
      <c r="J216" s="8">
        <v>1341.4159999999999</v>
      </c>
      <c r="K216" s="8">
        <v>1335.136</v>
      </c>
      <c r="L216" s="29"/>
      <c r="M216" s="24">
        <f t="shared" si="657"/>
        <v>-4.6816200194421675E-3</v>
      </c>
      <c r="N216" s="24">
        <f t="shared" si="658"/>
        <v>-0.41224915280053454</v>
      </c>
      <c r="O216" s="7"/>
      <c r="P216" s="8">
        <v>889.72299999999996</v>
      </c>
      <c r="Q216" s="8">
        <v>1002.9059999999999</v>
      </c>
      <c r="R216" s="8">
        <v>632.471</v>
      </c>
      <c r="S216" s="8">
        <v>683.90099999999995</v>
      </c>
      <c r="T216" s="8">
        <v>632.62300000000005</v>
      </c>
      <c r="U216" s="8">
        <v>564.72500000000002</v>
      </c>
      <c r="V216" s="8">
        <v>478.56700000000001</v>
      </c>
      <c r="W216" s="8">
        <v>485.01600000000002</v>
      </c>
      <c r="X216" s="8">
        <v>494.286</v>
      </c>
      <c r="Y216" s="29"/>
      <c r="Z216" s="24">
        <f t="shared" si="663"/>
        <v>1.9112771537433737E-2</v>
      </c>
      <c r="AA216" s="24">
        <f t="shared" si="664"/>
        <v>-0.21867210012914495</v>
      </c>
      <c r="AB216" s="11"/>
      <c r="AC216" s="8">
        <v>1233.8910000000001</v>
      </c>
      <c r="AD216" s="8">
        <v>1303.087</v>
      </c>
      <c r="AE216" s="8">
        <v>1300.259</v>
      </c>
      <c r="AF216" s="8">
        <v>1428.1079999999999</v>
      </c>
      <c r="AG216" s="8">
        <v>1638.979</v>
      </c>
      <c r="AH216" s="8">
        <v>1134.3920000000001</v>
      </c>
      <c r="AI216" s="8">
        <v>1048.383</v>
      </c>
      <c r="AJ216" s="8">
        <v>856.4</v>
      </c>
      <c r="AK216" s="8">
        <v>840.85</v>
      </c>
      <c r="AL216" s="29"/>
      <c r="AM216" s="24">
        <f>AK216/AJ216-1</f>
        <v>-1.8157403082671553E-2</v>
      </c>
      <c r="AN216" s="24">
        <f>AK216/AG216-1</f>
        <v>-0.48696719115986231</v>
      </c>
    </row>
    <row r="217" spans="1:40" ht="22.5" x14ac:dyDescent="0.25">
      <c r="A217" s="54" t="s">
        <v>125</v>
      </c>
      <c r="B217" s="36" t="s">
        <v>55</v>
      </c>
      <c r="C217" s="8">
        <v>1070.1010000000001</v>
      </c>
      <c r="D217" s="8">
        <v>953.40800000000002</v>
      </c>
      <c r="E217" s="8">
        <v>1187.2460000000001</v>
      </c>
      <c r="F217" s="8">
        <v>1198.7260000000001</v>
      </c>
      <c r="G217" s="8">
        <v>1048.489</v>
      </c>
      <c r="H217" s="8">
        <v>882.52</v>
      </c>
      <c r="I217" s="8">
        <v>827.77199999999993</v>
      </c>
      <c r="J217" s="8">
        <v>892.34999999999991</v>
      </c>
      <c r="K217" s="8">
        <v>963.79</v>
      </c>
      <c r="L217" s="29"/>
      <c r="M217" s="24">
        <f t="shared" si="657"/>
        <v>8.0058273099120392E-2</v>
      </c>
      <c r="N217" s="24">
        <f t="shared" si="658"/>
        <v>-8.0781963377775101E-2</v>
      </c>
      <c r="O217" s="7"/>
      <c r="P217" s="8">
        <v>303.166</v>
      </c>
      <c r="Q217" s="8">
        <v>199.15700000000001</v>
      </c>
      <c r="R217" s="8">
        <v>234.61500000000001</v>
      </c>
      <c r="S217" s="8">
        <v>195.364</v>
      </c>
      <c r="T217" s="8">
        <v>171.82499999999999</v>
      </c>
      <c r="U217" s="8">
        <v>137.79499999999999</v>
      </c>
      <c r="V217" s="8">
        <v>160.37299999999999</v>
      </c>
      <c r="W217" s="8">
        <v>178.44</v>
      </c>
      <c r="X217" s="8">
        <v>175.416</v>
      </c>
      <c r="Y217" s="29"/>
      <c r="Z217" s="24">
        <f t="shared" si="663"/>
        <v>-1.6946872898453313E-2</v>
      </c>
      <c r="AA217" s="24">
        <f t="shared" si="664"/>
        <v>2.0899170667830758E-2</v>
      </c>
      <c r="AB217" s="11"/>
      <c r="AC217" s="8">
        <v>766.93499999999995</v>
      </c>
      <c r="AD217" s="8">
        <v>754.25099999999998</v>
      </c>
      <c r="AE217" s="8">
        <v>952.63099999999997</v>
      </c>
      <c r="AF217" s="8">
        <v>1003.362</v>
      </c>
      <c r="AG217" s="8">
        <v>876.66399999999999</v>
      </c>
      <c r="AH217" s="8">
        <v>744.72500000000002</v>
      </c>
      <c r="AI217" s="8">
        <v>667.399</v>
      </c>
      <c r="AJ217" s="8">
        <v>713.91</v>
      </c>
      <c r="AK217" s="8">
        <v>788.37400000000002</v>
      </c>
      <c r="AL217" s="29"/>
      <c r="AM217" s="24">
        <f>AK217/AJ217-1</f>
        <v>0.1043044641481421</v>
      </c>
      <c r="AN217" s="24">
        <f>AK217/AG217-1</f>
        <v>-0.10071133296222945</v>
      </c>
    </row>
    <row r="218" spans="1:40" s="6" customFormat="1" ht="22.5" x14ac:dyDescent="0.25">
      <c r="A218" s="52" t="s">
        <v>33</v>
      </c>
      <c r="B218" s="4" t="s">
        <v>55</v>
      </c>
      <c r="C218" s="8">
        <v>255.94</v>
      </c>
      <c r="D218" s="8">
        <v>162.23500000000001</v>
      </c>
      <c r="E218" s="8">
        <v>211.65199999999999</v>
      </c>
      <c r="F218" s="8">
        <v>185.084</v>
      </c>
      <c r="G218" s="8">
        <v>188.11099999999999</v>
      </c>
      <c r="H218" s="8">
        <v>176.89500000000001</v>
      </c>
      <c r="I218" s="8">
        <v>152.53299999999999</v>
      </c>
      <c r="J218" s="8">
        <v>167.95500000000001</v>
      </c>
      <c r="K218" s="8">
        <v>158.56</v>
      </c>
      <c r="L218" s="29"/>
      <c r="M218" s="24">
        <f t="shared" si="657"/>
        <v>-5.5937602333958503E-2</v>
      </c>
      <c r="N218" s="24">
        <f t="shared" si="658"/>
        <v>-0.1570934182477367</v>
      </c>
      <c r="O218" s="7"/>
      <c r="P218" s="8">
        <v>255.94</v>
      </c>
      <c r="Q218" s="8">
        <v>162.23500000000001</v>
      </c>
      <c r="R218" s="8">
        <v>211.65199999999999</v>
      </c>
      <c r="S218" s="8">
        <v>185.084</v>
      </c>
      <c r="T218" s="8">
        <v>188.11099999999999</v>
      </c>
      <c r="U218" s="8">
        <v>176.89500000000001</v>
      </c>
      <c r="V218" s="8">
        <v>152.53299999999999</v>
      </c>
      <c r="W218" s="8">
        <v>167.95500000000001</v>
      </c>
      <c r="X218" s="8">
        <v>158.56</v>
      </c>
      <c r="Y218" s="29"/>
      <c r="Z218" s="24">
        <f t="shared" si="663"/>
        <v>-5.5937602333958503E-2</v>
      </c>
      <c r="AA218" s="24">
        <f t="shared" si="664"/>
        <v>-0.1570934182477367</v>
      </c>
      <c r="AB218" s="11"/>
      <c r="AC218" s="8" t="s">
        <v>1</v>
      </c>
      <c r="AD218" s="8" t="s">
        <v>1</v>
      </c>
      <c r="AE218" s="8" t="s">
        <v>1</v>
      </c>
      <c r="AF218" s="8" t="s">
        <v>1</v>
      </c>
      <c r="AG218" s="8" t="s">
        <v>1</v>
      </c>
      <c r="AH218" s="8" t="s">
        <v>1</v>
      </c>
      <c r="AI218" s="8" t="s">
        <v>1</v>
      </c>
      <c r="AJ218" s="8" t="s">
        <v>1</v>
      </c>
      <c r="AK218" s="8" t="s">
        <v>1</v>
      </c>
      <c r="AL218" s="29"/>
      <c r="AM218" s="8" t="s">
        <v>1</v>
      </c>
      <c r="AN218" s="8" t="s">
        <v>1</v>
      </c>
    </row>
    <row r="219" spans="1:40" s="6" customFormat="1" ht="22.5" x14ac:dyDescent="0.25">
      <c r="A219" s="52" t="s">
        <v>86</v>
      </c>
      <c r="B219" s="4" t="s">
        <v>55</v>
      </c>
      <c r="C219" s="8">
        <v>814.16099999999994</v>
      </c>
      <c r="D219" s="8">
        <v>791.173</v>
      </c>
      <c r="E219" s="8">
        <v>975.59400000000005</v>
      </c>
      <c r="F219" s="8">
        <v>1013.6420000000001</v>
      </c>
      <c r="G219" s="8">
        <v>860.37800000000004</v>
      </c>
      <c r="H219" s="8">
        <v>705.625</v>
      </c>
      <c r="I219" s="8">
        <v>675.23900000000003</v>
      </c>
      <c r="J219" s="8">
        <v>724.39499999999998</v>
      </c>
      <c r="K219" s="8">
        <v>805.23</v>
      </c>
      <c r="L219" s="29"/>
      <c r="M219" s="24">
        <f t="shared" si="657"/>
        <v>0.11158967138094544</v>
      </c>
      <c r="N219" s="24">
        <f t="shared" si="658"/>
        <v>-6.409740834842359E-2</v>
      </c>
      <c r="O219" s="7"/>
      <c r="P219" s="8">
        <v>47.225999999999999</v>
      </c>
      <c r="Q219" s="8">
        <v>36.921999999999997</v>
      </c>
      <c r="R219" s="8">
        <v>22.963000000000001</v>
      </c>
      <c r="S219" s="8">
        <v>10.28</v>
      </c>
      <c r="T219" s="8">
        <v>-16.286000000000001</v>
      </c>
      <c r="U219" s="8">
        <v>-39.1</v>
      </c>
      <c r="V219" s="8">
        <v>7.84</v>
      </c>
      <c r="W219" s="8">
        <v>10.484999999999999</v>
      </c>
      <c r="X219" s="8">
        <v>16.856000000000002</v>
      </c>
      <c r="Y219" s="29"/>
      <c r="Z219" s="24">
        <f t="shared" si="663"/>
        <v>0.60762994754411093</v>
      </c>
      <c r="AA219" s="24">
        <f t="shared" si="664"/>
        <v>-2.0349993859756847</v>
      </c>
      <c r="AB219" s="11"/>
      <c r="AC219" s="8">
        <v>766.93499999999995</v>
      </c>
      <c r="AD219" s="8">
        <v>754.25099999999998</v>
      </c>
      <c r="AE219" s="8">
        <v>952.63099999999997</v>
      </c>
      <c r="AF219" s="8">
        <v>1003.362</v>
      </c>
      <c r="AG219" s="8">
        <v>876.66399999999999</v>
      </c>
      <c r="AH219" s="8">
        <v>744.72500000000002</v>
      </c>
      <c r="AI219" s="8">
        <v>667.399</v>
      </c>
      <c r="AJ219" s="8">
        <v>713.91</v>
      </c>
      <c r="AK219" s="8">
        <v>788.37400000000002</v>
      </c>
      <c r="AL219" s="29"/>
      <c r="AM219" s="24">
        <f>AK219/AJ219-1</f>
        <v>0.1043044641481421</v>
      </c>
      <c r="AN219" s="24">
        <f t="shared" ref="AN219:AN224" si="669">AK219/AG219-1</f>
        <v>-0.10071133296222945</v>
      </c>
    </row>
    <row r="220" spans="1:40" ht="22.5" x14ac:dyDescent="0.25">
      <c r="A220" s="47" t="s">
        <v>30</v>
      </c>
      <c r="B220" s="30" t="s">
        <v>3</v>
      </c>
      <c r="C220" s="18">
        <f t="shared" ref="C220:D220" si="670">C221+C224</f>
        <v>4615</v>
      </c>
      <c r="D220" s="18">
        <f t="shared" si="670"/>
        <v>3697</v>
      </c>
      <c r="E220" s="18">
        <f t="shared" ref="E220:F220" si="671">E221+E224</f>
        <v>1441</v>
      </c>
      <c r="F220" s="18">
        <f t="shared" si="671"/>
        <v>2204</v>
      </c>
      <c r="G220" s="18">
        <f t="shared" ref="G220:H220" si="672">G221+G224</f>
        <v>2691</v>
      </c>
      <c r="H220" s="18">
        <f t="shared" si="672"/>
        <v>3219</v>
      </c>
      <c r="I220" s="18">
        <f t="shared" ref="I220:K220" si="673">I221+I224</f>
        <v>1288</v>
      </c>
      <c r="J220" s="18">
        <f t="shared" si="673"/>
        <v>1701</v>
      </c>
      <c r="K220" s="18">
        <f t="shared" si="673"/>
        <v>2083</v>
      </c>
      <c r="L220" s="29"/>
      <c r="M220" s="19" t="s">
        <v>1</v>
      </c>
      <c r="N220" s="19">
        <f t="shared" si="658"/>
        <v>-0.22593831289483468</v>
      </c>
      <c r="O220" s="7"/>
      <c r="P220" s="18">
        <f t="shared" ref="P220:Q220" si="674">P221+P224</f>
        <v>2090</v>
      </c>
      <c r="Q220" s="18">
        <f t="shared" si="674"/>
        <v>1966</v>
      </c>
      <c r="R220" s="18">
        <f t="shared" ref="R220:S220" si="675">R221+R224</f>
        <v>434</v>
      </c>
      <c r="S220" s="18">
        <f t="shared" si="675"/>
        <v>865</v>
      </c>
      <c r="T220" s="18">
        <f t="shared" ref="T220:U220" si="676">T221+T224</f>
        <v>1129</v>
      </c>
      <c r="U220" s="18">
        <f t="shared" si="676"/>
        <v>1374</v>
      </c>
      <c r="V220" s="18">
        <f t="shared" ref="V220" si="677">V221+V224</f>
        <v>395</v>
      </c>
      <c r="W220" s="18">
        <v>581</v>
      </c>
      <c r="X220" s="18">
        <v>822</v>
      </c>
      <c r="Y220" s="29"/>
      <c r="Z220" s="19" t="s">
        <v>1</v>
      </c>
      <c r="AA220" s="19">
        <f t="shared" si="664"/>
        <v>-0.27192205491585475</v>
      </c>
      <c r="AB220" s="11"/>
      <c r="AC220" s="18">
        <f t="shared" ref="AC220:AD220" si="678">AC221+AC224</f>
        <v>2525</v>
      </c>
      <c r="AD220" s="18">
        <f t="shared" si="678"/>
        <v>1731</v>
      </c>
      <c r="AE220" s="18">
        <f t="shared" ref="AE220:AF220" si="679">AE221+AE224</f>
        <v>1007</v>
      </c>
      <c r="AF220" s="18">
        <f t="shared" si="679"/>
        <v>1339</v>
      </c>
      <c r="AG220" s="18">
        <f t="shared" ref="AG220:AH220" si="680">AG221+AG224</f>
        <v>1562</v>
      </c>
      <c r="AH220" s="18">
        <f t="shared" si="680"/>
        <v>1845</v>
      </c>
      <c r="AI220" s="18">
        <f t="shared" ref="AI220" si="681">AI221+AI224</f>
        <v>893</v>
      </c>
      <c r="AJ220" s="18">
        <v>1120</v>
      </c>
      <c r="AK220" s="18">
        <v>1261</v>
      </c>
      <c r="AL220" s="29"/>
      <c r="AM220" s="19" t="s">
        <v>1</v>
      </c>
      <c r="AN220" s="19">
        <f t="shared" si="669"/>
        <v>-0.19270166453265047</v>
      </c>
    </row>
    <row r="221" spans="1:40" ht="22.5" x14ac:dyDescent="0.25">
      <c r="A221" s="54" t="s">
        <v>99</v>
      </c>
      <c r="B221" s="4" t="s">
        <v>3</v>
      </c>
      <c r="C221" s="37">
        <v>683</v>
      </c>
      <c r="D221" s="37">
        <v>699</v>
      </c>
      <c r="E221" s="37">
        <v>331</v>
      </c>
      <c r="F221" s="37">
        <v>515</v>
      </c>
      <c r="G221" s="37">
        <v>623</v>
      </c>
      <c r="H221" s="37">
        <v>762</v>
      </c>
      <c r="I221" s="37">
        <v>311</v>
      </c>
      <c r="J221" s="37">
        <v>424</v>
      </c>
      <c r="K221" s="37">
        <v>498</v>
      </c>
      <c r="L221" s="29"/>
      <c r="M221" s="24" t="s">
        <v>1</v>
      </c>
      <c r="N221" s="24">
        <f t="shared" si="658"/>
        <v>-0.2006420545746388</v>
      </c>
      <c r="O221" s="7"/>
      <c r="P221" s="37">
        <v>81</v>
      </c>
      <c r="Q221" s="37">
        <v>113</v>
      </c>
      <c r="R221" s="37">
        <v>40</v>
      </c>
      <c r="S221" s="37">
        <v>69</v>
      </c>
      <c r="T221" s="37">
        <v>87</v>
      </c>
      <c r="U221" s="37">
        <v>94</v>
      </c>
      <c r="V221" s="37">
        <v>33</v>
      </c>
      <c r="W221" s="37">
        <v>54</v>
      </c>
      <c r="X221" s="37">
        <v>62</v>
      </c>
      <c r="Y221" s="29"/>
      <c r="Z221" s="24" t="s">
        <v>1</v>
      </c>
      <c r="AA221" s="24">
        <f t="shared" si="664"/>
        <v>-0.28735632183908044</v>
      </c>
      <c r="AB221" s="11"/>
      <c r="AC221" s="37">
        <v>602</v>
      </c>
      <c r="AD221" s="37">
        <v>586</v>
      </c>
      <c r="AE221" s="37">
        <v>291</v>
      </c>
      <c r="AF221" s="37">
        <v>446</v>
      </c>
      <c r="AG221" s="37">
        <v>536</v>
      </c>
      <c r="AH221" s="37">
        <v>668</v>
      </c>
      <c r="AI221" s="37">
        <v>278</v>
      </c>
      <c r="AJ221" s="37">
        <v>370</v>
      </c>
      <c r="AK221" s="37">
        <v>436</v>
      </c>
      <c r="AL221" s="29"/>
      <c r="AM221" s="24" t="s">
        <v>1</v>
      </c>
      <c r="AN221" s="24">
        <f t="shared" si="669"/>
        <v>-0.18656716417910446</v>
      </c>
    </row>
    <row r="222" spans="1:40" s="6" customFormat="1" x14ac:dyDescent="0.25">
      <c r="A222" s="52" t="s">
        <v>131</v>
      </c>
      <c r="B222" s="4" t="s">
        <v>3</v>
      </c>
      <c r="C222" s="37">
        <v>47</v>
      </c>
      <c r="D222" s="37">
        <v>47</v>
      </c>
      <c r="E222" s="37">
        <v>22</v>
      </c>
      <c r="F222" s="37">
        <v>30</v>
      </c>
      <c r="G222" s="37">
        <v>36</v>
      </c>
      <c r="H222" s="37">
        <v>45</v>
      </c>
      <c r="I222" s="37">
        <v>23</v>
      </c>
      <c r="J222" s="37">
        <v>31</v>
      </c>
      <c r="K222" s="37">
        <v>37</v>
      </c>
      <c r="L222" s="29"/>
      <c r="M222" s="24" t="s">
        <v>1</v>
      </c>
      <c r="N222" s="24">
        <f t="shared" si="658"/>
        <v>2.7777777777777679E-2</v>
      </c>
      <c r="O222" s="7"/>
      <c r="P222" s="37">
        <v>7</v>
      </c>
      <c r="Q222" s="37">
        <v>8</v>
      </c>
      <c r="R222" s="37">
        <v>6</v>
      </c>
      <c r="S222" s="37">
        <v>8</v>
      </c>
      <c r="T222" s="37">
        <v>9</v>
      </c>
      <c r="U222" s="37">
        <v>10</v>
      </c>
      <c r="V222" s="37">
        <v>7</v>
      </c>
      <c r="W222" s="37">
        <v>7</v>
      </c>
      <c r="X222" s="37">
        <v>8</v>
      </c>
      <c r="Y222" s="29"/>
      <c r="Z222" s="24" t="s">
        <v>1</v>
      </c>
      <c r="AA222" s="24">
        <f t="shared" si="664"/>
        <v>-0.11111111111111116</v>
      </c>
      <c r="AB222" s="11"/>
      <c r="AC222" s="37">
        <v>40</v>
      </c>
      <c r="AD222" s="37">
        <v>39</v>
      </c>
      <c r="AE222" s="37">
        <v>16</v>
      </c>
      <c r="AF222" s="37">
        <v>22</v>
      </c>
      <c r="AG222" s="37">
        <v>27</v>
      </c>
      <c r="AH222" s="37">
        <v>35</v>
      </c>
      <c r="AI222" s="37">
        <v>16</v>
      </c>
      <c r="AJ222" s="37">
        <v>24</v>
      </c>
      <c r="AK222" s="37">
        <v>29</v>
      </c>
      <c r="AL222" s="29"/>
      <c r="AM222" s="24" t="s">
        <v>1</v>
      </c>
      <c r="AN222" s="24">
        <f t="shared" si="669"/>
        <v>7.4074074074074181E-2</v>
      </c>
    </row>
    <row r="223" spans="1:40" s="6" customFormat="1" x14ac:dyDescent="0.25">
      <c r="A223" s="52" t="s">
        <v>132</v>
      </c>
      <c r="B223" s="4" t="s">
        <v>3</v>
      </c>
      <c r="C223" s="37">
        <v>636</v>
      </c>
      <c r="D223" s="37">
        <v>652</v>
      </c>
      <c r="E223" s="37">
        <v>309</v>
      </c>
      <c r="F223" s="37">
        <v>485</v>
      </c>
      <c r="G223" s="37">
        <v>587</v>
      </c>
      <c r="H223" s="37">
        <v>717</v>
      </c>
      <c r="I223" s="37">
        <v>288</v>
      </c>
      <c r="J223" s="37">
        <v>393</v>
      </c>
      <c r="K223" s="37">
        <v>461</v>
      </c>
      <c r="L223" s="29"/>
      <c r="M223" s="24" t="s">
        <v>1</v>
      </c>
      <c r="N223" s="24">
        <f t="shared" si="658"/>
        <v>-0.21465076660988069</v>
      </c>
      <c r="O223" s="7"/>
      <c r="P223" s="37">
        <v>74</v>
      </c>
      <c r="Q223" s="37">
        <v>105</v>
      </c>
      <c r="R223" s="37">
        <v>34</v>
      </c>
      <c r="S223" s="37">
        <v>61</v>
      </c>
      <c r="T223" s="37">
        <v>78</v>
      </c>
      <c r="U223" s="37">
        <v>84</v>
      </c>
      <c r="V223" s="37">
        <v>26</v>
      </c>
      <c r="W223" s="37">
        <v>47</v>
      </c>
      <c r="X223" s="37">
        <v>54</v>
      </c>
      <c r="Y223" s="29"/>
      <c r="Z223" s="24" t="s">
        <v>1</v>
      </c>
      <c r="AA223" s="24">
        <f t="shared" si="664"/>
        <v>-0.30769230769230771</v>
      </c>
      <c r="AB223" s="11"/>
      <c r="AC223" s="37">
        <v>562</v>
      </c>
      <c r="AD223" s="37">
        <v>547</v>
      </c>
      <c r="AE223" s="37">
        <v>275</v>
      </c>
      <c r="AF223" s="37">
        <v>424</v>
      </c>
      <c r="AG223" s="37">
        <v>509</v>
      </c>
      <c r="AH223" s="37">
        <v>633</v>
      </c>
      <c r="AI223" s="37">
        <v>262</v>
      </c>
      <c r="AJ223" s="37">
        <v>346</v>
      </c>
      <c r="AK223" s="37">
        <v>407</v>
      </c>
      <c r="AL223" s="29"/>
      <c r="AM223" s="24" t="s">
        <v>1</v>
      </c>
      <c r="AN223" s="24">
        <f t="shared" si="669"/>
        <v>-0.20039292730844793</v>
      </c>
    </row>
    <row r="224" spans="1:40" ht="22.5" x14ac:dyDescent="0.25">
      <c r="A224" s="54" t="s">
        <v>78</v>
      </c>
      <c r="B224" s="4" t="s">
        <v>3</v>
      </c>
      <c r="C224" s="37">
        <v>3932</v>
      </c>
      <c r="D224" s="37">
        <v>2998</v>
      </c>
      <c r="E224" s="37">
        <v>1110</v>
      </c>
      <c r="F224" s="37">
        <v>1689</v>
      </c>
      <c r="G224" s="37">
        <v>2068</v>
      </c>
      <c r="H224" s="37">
        <v>2457</v>
      </c>
      <c r="I224" s="37">
        <v>977</v>
      </c>
      <c r="J224" s="37">
        <v>1277</v>
      </c>
      <c r="K224" s="37">
        <v>1585</v>
      </c>
      <c r="L224" s="29"/>
      <c r="M224" s="24" t="s">
        <v>1</v>
      </c>
      <c r="N224" s="24">
        <f t="shared" si="658"/>
        <v>-0.23355899419729209</v>
      </c>
      <c r="O224" s="7"/>
      <c r="P224" s="37">
        <v>2009</v>
      </c>
      <c r="Q224" s="37">
        <v>1853</v>
      </c>
      <c r="R224" s="37">
        <v>394</v>
      </c>
      <c r="S224" s="37">
        <v>796</v>
      </c>
      <c r="T224" s="37">
        <v>1042</v>
      </c>
      <c r="U224" s="37">
        <v>1280</v>
      </c>
      <c r="V224" s="37">
        <v>362</v>
      </c>
      <c r="W224" s="37">
        <v>527</v>
      </c>
      <c r="X224" s="37">
        <v>760</v>
      </c>
      <c r="Y224" s="29"/>
      <c r="Z224" s="24" t="s">
        <v>1</v>
      </c>
      <c r="AA224" s="24">
        <f t="shared" si="664"/>
        <v>-0.27063339731285985</v>
      </c>
      <c r="AB224" s="11"/>
      <c r="AC224" s="37">
        <v>1923</v>
      </c>
      <c r="AD224" s="37">
        <v>1145</v>
      </c>
      <c r="AE224" s="37">
        <v>716</v>
      </c>
      <c r="AF224" s="37">
        <v>893</v>
      </c>
      <c r="AG224" s="37">
        <v>1026</v>
      </c>
      <c r="AH224" s="37">
        <v>1177</v>
      </c>
      <c r="AI224" s="37">
        <v>615</v>
      </c>
      <c r="AJ224" s="37">
        <v>750</v>
      </c>
      <c r="AK224" s="37">
        <v>825</v>
      </c>
      <c r="AL224" s="29"/>
      <c r="AM224" s="24" t="s">
        <v>1</v>
      </c>
      <c r="AN224" s="24">
        <f t="shared" si="669"/>
        <v>-0.19590643274853803</v>
      </c>
    </row>
    <row r="225" spans="1:40" s="6" customFormat="1" ht="22.5" x14ac:dyDescent="0.25">
      <c r="A225" s="52" t="s">
        <v>79</v>
      </c>
      <c r="B225" s="4" t="s">
        <v>3</v>
      </c>
      <c r="C225" s="38">
        <v>1997</v>
      </c>
      <c r="D225" s="38">
        <v>1835</v>
      </c>
      <c r="E225" s="38">
        <v>391</v>
      </c>
      <c r="F225" s="38">
        <v>790</v>
      </c>
      <c r="G225" s="38">
        <v>1034</v>
      </c>
      <c r="H225" s="38">
        <v>1268</v>
      </c>
      <c r="I225" s="38">
        <v>355</v>
      </c>
      <c r="J225" s="38">
        <v>516</v>
      </c>
      <c r="K225" s="38">
        <v>750</v>
      </c>
      <c r="L225" s="29"/>
      <c r="M225" s="24" t="s">
        <v>1</v>
      </c>
      <c r="N225" s="24">
        <f t="shared" si="658"/>
        <v>-0.27466150870406192</v>
      </c>
      <c r="O225" s="7"/>
      <c r="P225" s="38">
        <v>1997</v>
      </c>
      <c r="Q225" s="38">
        <v>1835</v>
      </c>
      <c r="R225" s="38">
        <v>391</v>
      </c>
      <c r="S225" s="38">
        <v>790</v>
      </c>
      <c r="T225" s="38">
        <v>1034</v>
      </c>
      <c r="U225" s="38">
        <v>1268</v>
      </c>
      <c r="V225" s="38">
        <v>355</v>
      </c>
      <c r="W225" s="38">
        <v>516</v>
      </c>
      <c r="X225" s="38">
        <v>750</v>
      </c>
      <c r="Y225" s="29"/>
      <c r="Z225" s="24" t="s">
        <v>1</v>
      </c>
      <c r="AA225" s="24">
        <f t="shared" si="664"/>
        <v>-0.27466150870406192</v>
      </c>
      <c r="AB225" s="11"/>
      <c r="AC225" s="37" t="s">
        <v>1</v>
      </c>
      <c r="AD225" s="37" t="s">
        <v>1</v>
      </c>
      <c r="AE225" s="37" t="s">
        <v>1</v>
      </c>
      <c r="AF225" s="37" t="s">
        <v>1</v>
      </c>
      <c r="AG225" s="37" t="s">
        <v>1</v>
      </c>
      <c r="AH225" s="37" t="s">
        <v>1</v>
      </c>
      <c r="AI225" s="37" t="s">
        <v>1</v>
      </c>
      <c r="AJ225" s="37" t="s">
        <v>1</v>
      </c>
      <c r="AK225" s="37" t="s">
        <v>1</v>
      </c>
      <c r="AL225" s="29"/>
      <c r="AM225" s="24" t="s">
        <v>1</v>
      </c>
      <c r="AN225" s="8" t="s">
        <v>1</v>
      </c>
    </row>
    <row r="226" spans="1:40" s="6" customFormat="1" ht="22.5" x14ac:dyDescent="0.25">
      <c r="A226" s="52" t="s">
        <v>87</v>
      </c>
      <c r="B226" s="4" t="s">
        <v>3</v>
      </c>
      <c r="C226" s="38">
        <v>1935</v>
      </c>
      <c r="D226" s="38">
        <v>1163</v>
      </c>
      <c r="E226" s="38">
        <v>719</v>
      </c>
      <c r="F226" s="38">
        <v>899</v>
      </c>
      <c r="G226" s="38">
        <v>1034</v>
      </c>
      <c r="H226" s="38">
        <v>1189</v>
      </c>
      <c r="I226" s="38">
        <v>622</v>
      </c>
      <c r="J226" s="38">
        <v>761</v>
      </c>
      <c r="K226" s="38">
        <v>835</v>
      </c>
      <c r="L226" s="29"/>
      <c r="M226" s="24" t="s">
        <v>1</v>
      </c>
      <c r="N226" s="24">
        <f t="shared" si="658"/>
        <v>-0.19245647969052226</v>
      </c>
      <c r="O226" s="7"/>
      <c r="P226" s="38">
        <v>12</v>
      </c>
      <c r="Q226" s="38">
        <v>18</v>
      </c>
      <c r="R226" s="38">
        <v>3</v>
      </c>
      <c r="S226" s="38">
        <v>6</v>
      </c>
      <c r="T226" s="38">
        <v>8</v>
      </c>
      <c r="U226" s="38">
        <v>12</v>
      </c>
      <c r="V226" s="38">
        <v>7</v>
      </c>
      <c r="W226" s="38">
        <v>11</v>
      </c>
      <c r="X226" s="38">
        <v>10</v>
      </c>
      <c r="Y226" s="29"/>
      <c r="Z226" s="24" t="s">
        <v>1</v>
      </c>
      <c r="AA226" s="24">
        <f t="shared" si="664"/>
        <v>0.25</v>
      </c>
      <c r="AB226" s="11"/>
      <c r="AC226" s="38">
        <v>1923</v>
      </c>
      <c r="AD226" s="38">
        <v>1145</v>
      </c>
      <c r="AE226" s="38">
        <v>716</v>
      </c>
      <c r="AF226" s="38">
        <v>893</v>
      </c>
      <c r="AG226" s="38">
        <v>1026</v>
      </c>
      <c r="AH226" s="38">
        <v>1177</v>
      </c>
      <c r="AI226" s="38">
        <v>615</v>
      </c>
      <c r="AJ226" s="38">
        <v>750</v>
      </c>
      <c r="AK226" s="38">
        <v>825</v>
      </c>
      <c r="AL226" s="29"/>
      <c r="AM226" s="24" t="s">
        <v>1</v>
      </c>
      <c r="AN226" s="24">
        <f>AK226/AG226-1</f>
        <v>-0.19590643274853803</v>
      </c>
    </row>
    <row r="227" spans="1:40" s="6" customFormat="1" ht="45" x14ac:dyDescent="0.25">
      <c r="A227" s="47" t="s">
        <v>80</v>
      </c>
      <c r="B227" s="30" t="s">
        <v>3</v>
      </c>
      <c r="C227" s="18">
        <v>8730</v>
      </c>
      <c r="D227" s="18">
        <v>7351</v>
      </c>
      <c r="E227" s="18">
        <v>3481</v>
      </c>
      <c r="F227" s="18">
        <v>3204</v>
      </c>
      <c r="G227" s="18">
        <v>3028</v>
      </c>
      <c r="H227" s="18">
        <v>2925</v>
      </c>
      <c r="I227" s="18">
        <v>2753</v>
      </c>
      <c r="J227" s="18">
        <v>2485</v>
      </c>
      <c r="K227" s="18">
        <v>2385</v>
      </c>
      <c r="L227" s="29"/>
      <c r="M227" s="19">
        <f>K227/J227-1</f>
        <v>-4.0241448692152959E-2</v>
      </c>
      <c r="N227" s="19">
        <f t="shared" si="658"/>
        <v>-0.21235138705416112</v>
      </c>
      <c r="O227" s="7"/>
      <c r="P227" s="18">
        <v>2906</v>
      </c>
      <c r="Q227" s="18">
        <v>2325</v>
      </c>
      <c r="R227" s="18">
        <v>2288</v>
      </c>
      <c r="S227" s="18">
        <v>1971</v>
      </c>
      <c r="T227" s="18">
        <v>1828</v>
      </c>
      <c r="U227" s="18">
        <v>1745</v>
      </c>
      <c r="V227" s="18">
        <v>1714</v>
      </c>
      <c r="W227" s="18">
        <v>1526</v>
      </c>
      <c r="X227" s="18">
        <v>1464</v>
      </c>
      <c r="Y227" s="29"/>
      <c r="Z227" s="19">
        <f>X227/W227-1</f>
        <v>-4.0629095674967197E-2</v>
      </c>
      <c r="AA227" s="19">
        <f t="shared" si="664"/>
        <v>-0.19912472647702406</v>
      </c>
      <c r="AB227" s="11"/>
      <c r="AC227" s="18">
        <v>5824</v>
      </c>
      <c r="AD227" s="18">
        <v>5026</v>
      </c>
      <c r="AE227" s="18">
        <v>1193</v>
      </c>
      <c r="AF227" s="18">
        <v>1233</v>
      </c>
      <c r="AG227" s="18">
        <v>1200</v>
      </c>
      <c r="AH227" s="18">
        <v>1180</v>
      </c>
      <c r="AI227" s="18">
        <v>1039</v>
      </c>
      <c r="AJ227" s="18">
        <v>959</v>
      </c>
      <c r="AK227" s="18">
        <v>921</v>
      </c>
      <c r="AL227" s="29"/>
      <c r="AM227" s="19">
        <f>AK227/AJ227-1</f>
        <v>-3.9624608967674613E-2</v>
      </c>
      <c r="AN227" s="19">
        <f>AK227/AG227-1</f>
        <v>-0.23250000000000004</v>
      </c>
    </row>
    <row r="228" spans="1:40" s="6" customFormat="1" ht="22.5" x14ac:dyDescent="0.25">
      <c r="A228" s="52" t="s">
        <v>79</v>
      </c>
      <c r="B228" s="4" t="s">
        <v>3</v>
      </c>
      <c r="C228" s="37">
        <v>2887</v>
      </c>
      <c r="D228" s="37">
        <v>2306</v>
      </c>
      <c r="E228" s="37">
        <v>2271</v>
      </c>
      <c r="F228" s="37">
        <v>1956</v>
      </c>
      <c r="G228" s="37">
        <v>1814</v>
      </c>
      <c r="H228" s="37">
        <v>1729</v>
      </c>
      <c r="I228" s="37">
        <v>1702</v>
      </c>
      <c r="J228" s="37">
        <v>1512</v>
      </c>
      <c r="K228" s="37">
        <v>1452</v>
      </c>
      <c r="L228" s="29"/>
      <c r="M228" s="24">
        <f>K228/J228-1</f>
        <v>-3.9682539682539653E-2</v>
      </c>
      <c r="N228" s="24">
        <f t="shared" si="658"/>
        <v>-0.19955898566703423</v>
      </c>
      <c r="O228" s="7"/>
      <c r="P228" s="37">
        <v>2887</v>
      </c>
      <c r="Q228" s="37">
        <v>2306</v>
      </c>
      <c r="R228" s="37">
        <v>2271</v>
      </c>
      <c r="S228" s="37">
        <v>1956</v>
      </c>
      <c r="T228" s="37">
        <v>1814</v>
      </c>
      <c r="U228" s="37">
        <v>1729</v>
      </c>
      <c r="V228" s="37">
        <v>1702</v>
      </c>
      <c r="W228" s="37">
        <v>1512</v>
      </c>
      <c r="X228" s="37">
        <v>1452</v>
      </c>
      <c r="Y228" s="29"/>
      <c r="Z228" s="24">
        <f>X228/W228-1</f>
        <v>-3.9682539682539653E-2</v>
      </c>
      <c r="AA228" s="24">
        <f t="shared" si="664"/>
        <v>-0.19955898566703423</v>
      </c>
      <c r="AB228" s="11"/>
      <c r="AC228" s="37">
        <v>0</v>
      </c>
      <c r="AD228" s="37">
        <v>0</v>
      </c>
      <c r="AE228" s="37">
        <v>0</v>
      </c>
      <c r="AF228" s="37">
        <v>0</v>
      </c>
      <c r="AG228" s="37">
        <v>0</v>
      </c>
      <c r="AH228" s="37">
        <v>0</v>
      </c>
      <c r="AI228" s="37" t="s">
        <v>1</v>
      </c>
      <c r="AJ228" s="37" t="s">
        <v>1</v>
      </c>
      <c r="AK228" s="37" t="s">
        <v>1</v>
      </c>
      <c r="AL228" s="29"/>
      <c r="AM228" s="8" t="s">
        <v>1</v>
      </c>
      <c r="AN228" s="8" t="s">
        <v>1</v>
      </c>
    </row>
    <row r="229" spans="1:40" s="6" customFormat="1" ht="22.5" x14ac:dyDescent="0.25">
      <c r="A229" s="52" t="s">
        <v>87</v>
      </c>
      <c r="B229" s="4" t="s">
        <v>3</v>
      </c>
      <c r="C229" s="37">
        <v>5843</v>
      </c>
      <c r="D229" s="37">
        <v>5045</v>
      </c>
      <c r="E229" s="37">
        <v>1210</v>
      </c>
      <c r="F229" s="37">
        <v>1248</v>
      </c>
      <c r="G229" s="37">
        <v>1214</v>
      </c>
      <c r="H229" s="37">
        <v>1196</v>
      </c>
      <c r="I229" s="37">
        <v>1051</v>
      </c>
      <c r="J229" s="37">
        <v>973</v>
      </c>
      <c r="K229" s="37">
        <v>933</v>
      </c>
      <c r="L229" s="29"/>
      <c r="M229" s="24">
        <f>K229/J229-1</f>
        <v>-4.1109969167523075E-2</v>
      </c>
      <c r="N229" s="24">
        <f t="shared" si="658"/>
        <v>-0.23146622734761124</v>
      </c>
      <c r="O229" s="7"/>
      <c r="P229" s="37">
        <v>19</v>
      </c>
      <c r="Q229" s="37">
        <v>19</v>
      </c>
      <c r="R229" s="37">
        <v>17</v>
      </c>
      <c r="S229" s="37">
        <v>15</v>
      </c>
      <c r="T229" s="37">
        <v>14</v>
      </c>
      <c r="U229" s="37">
        <v>16</v>
      </c>
      <c r="V229" s="37">
        <v>12</v>
      </c>
      <c r="W229" s="37">
        <v>14</v>
      </c>
      <c r="X229" s="37">
        <v>12</v>
      </c>
      <c r="Y229" s="29"/>
      <c r="Z229" s="24">
        <f>X229/W229-1</f>
        <v>-0.1428571428571429</v>
      </c>
      <c r="AA229" s="24">
        <f t="shared" si="664"/>
        <v>-0.1428571428571429</v>
      </c>
      <c r="AB229" s="11"/>
      <c r="AC229" s="37">
        <v>5824</v>
      </c>
      <c r="AD229" s="37">
        <v>5026</v>
      </c>
      <c r="AE229" s="37">
        <v>1193</v>
      </c>
      <c r="AF229" s="37">
        <v>1233</v>
      </c>
      <c r="AG229" s="37">
        <v>1200</v>
      </c>
      <c r="AH229" s="37">
        <v>1180</v>
      </c>
      <c r="AI229" s="37">
        <v>1039</v>
      </c>
      <c r="AJ229" s="37">
        <v>959</v>
      </c>
      <c r="AK229" s="37">
        <v>921</v>
      </c>
      <c r="AL229" s="29"/>
      <c r="AM229" s="24">
        <f>AK229/AJ229-1</f>
        <v>-3.9624608967674613E-2</v>
      </c>
      <c r="AN229" s="24">
        <f t="shared" ref="AN229:AN234" si="682">AK229/AG229-1</f>
        <v>-0.23250000000000004</v>
      </c>
    </row>
    <row r="230" spans="1:40" ht="33.75" x14ac:dyDescent="0.25">
      <c r="A230" s="47" t="s">
        <v>31</v>
      </c>
      <c r="B230" s="17" t="s">
        <v>55</v>
      </c>
      <c r="C230" s="28">
        <f t="shared" ref="C230:D230" si="683">C231+C234</f>
        <v>38742.345000000001</v>
      </c>
      <c r="D230" s="28">
        <f t="shared" si="683"/>
        <v>53987.448999999993</v>
      </c>
      <c r="E230" s="28">
        <f t="shared" ref="E230:F230" si="684">E231+E234</f>
        <v>11643.049000000001</v>
      </c>
      <c r="F230" s="28">
        <f t="shared" si="684"/>
        <v>33326.074000000001</v>
      </c>
      <c r="G230" s="28">
        <f t="shared" ref="G230:H230" si="685">G231+G234</f>
        <v>46600.451000000001</v>
      </c>
      <c r="H230" s="28">
        <f t="shared" si="685"/>
        <v>59755.981</v>
      </c>
      <c r="I230" s="28">
        <f t="shared" ref="I230:K230" si="686">I231+I234</f>
        <v>11027.314</v>
      </c>
      <c r="J230" s="28">
        <f t="shared" si="686"/>
        <v>21984.459000000003</v>
      </c>
      <c r="K230" s="28">
        <f t="shared" si="686"/>
        <v>35567.116999999998</v>
      </c>
      <c r="L230" s="29"/>
      <c r="M230" s="19" t="s">
        <v>1</v>
      </c>
      <c r="N230" s="19">
        <f t="shared" si="658"/>
        <v>-0.23676453260076824</v>
      </c>
      <c r="O230" s="7"/>
      <c r="P230" s="28">
        <f t="shared" ref="P230:U230" si="687">P231+P234</f>
        <v>21329.724000000002</v>
      </c>
      <c r="Q230" s="28">
        <f t="shared" si="687"/>
        <v>28872.732000000004</v>
      </c>
      <c r="R230" s="28">
        <f t="shared" si="687"/>
        <v>5085.7280000000001</v>
      </c>
      <c r="S230" s="28">
        <f t="shared" si="687"/>
        <v>17162.606</v>
      </c>
      <c r="T230" s="28">
        <f t="shared" si="687"/>
        <v>24225.850000000002</v>
      </c>
      <c r="U230" s="28">
        <f t="shared" si="687"/>
        <v>31757.978999999999</v>
      </c>
      <c r="V230" s="28">
        <f t="shared" ref="V230" si="688">V231+V234</f>
        <v>4936.4110000000001</v>
      </c>
      <c r="W230" s="28">
        <v>9359.17</v>
      </c>
      <c r="X230" s="28">
        <v>15672.221000000001</v>
      </c>
      <c r="Y230" s="29"/>
      <c r="Z230" s="19" t="s">
        <v>1</v>
      </c>
      <c r="AA230" s="19">
        <f t="shared" si="664"/>
        <v>-0.35307859166964217</v>
      </c>
      <c r="AB230" s="11"/>
      <c r="AC230" s="28">
        <f t="shared" ref="AC230:AH230" si="689">AC231+AC234</f>
        <v>17412.620999999999</v>
      </c>
      <c r="AD230" s="28">
        <f t="shared" si="689"/>
        <v>25114.716999999997</v>
      </c>
      <c r="AE230" s="28">
        <f t="shared" si="689"/>
        <v>6557.3209999999999</v>
      </c>
      <c r="AF230" s="28">
        <f t="shared" si="689"/>
        <v>16163.468000000001</v>
      </c>
      <c r="AG230" s="28">
        <f t="shared" si="689"/>
        <v>22374.600999999999</v>
      </c>
      <c r="AH230" s="28">
        <f t="shared" si="689"/>
        <v>27998.002</v>
      </c>
      <c r="AI230" s="28">
        <f t="shared" ref="AI230" si="690">AI231+AI234</f>
        <v>6090.9030000000002</v>
      </c>
      <c r="AJ230" s="28">
        <v>12625.289000000001</v>
      </c>
      <c r="AK230" s="28">
        <v>19894.896000000001</v>
      </c>
      <c r="AL230" s="29"/>
      <c r="AM230" s="19" t="s">
        <v>1</v>
      </c>
      <c r="AN230" s="19">
        <f t="shared" si="682"/>
        <v>-0.11082678077700681</v>
      </c>
    </row>
    <row r="231" spans="1:40" ht="22.5" x14ac:dyDescent="0.25">
      <c r="A231" s="51" t="s">
        <v>32</v>
      </c>
      <c r="B231" s="4" t="s">
        <v>55</v>
      </c>
      <c r="C231" s="8">
        <v>25979.728999999999</v>
      </c>
      <c r="D231" s="8">
        <v>38199.379999999997</v>
      </c>
      <c r="E231" s="8">
        <v>7789.1270000000004</v>
      </c>
      <c r="F231" s="8">
        <v>24750.023000000001</v>
      </c>
      <c r="G231" s="8">
        <v>33655.688000000002</v>
      </c>
      <c r="H231" s="8">
        <v>43197.995000000003</v>
      </c>
      <c r="I231" s="8">
        <v>7433.8289999999997</v>
      </c>
      <c r="J231" s="8">
        <v>15447.985000000001</v>
      </c>
      <c r="K231" s="8">
        <v>25888.531999999999</v>
      </c>
      <c r="L231" s="29"/>
      <c r="M231" s="24" t="s">
        <v>1</v>
      </c>
      <c r="N231" s="24">
        <f t="shared" si="658"/>
        <v>-0.23078286202320397</v>
      </c>
      <c r="O231" s="7"/>
      <c r="P231" s="8">
        <v>14668.681</v>
      </c>
      <c r="Q231" s="8">
        <v>21574.240000000002</v>
      </c>
      <c r="R231" s="8">
        <v>3493.8449999999998</v>
      </c>
      <c r="S231" s="8">
        <v>13617.225</v>
      </c>
      <c r="T231" s="8">
        <v>18532.219000000001</v>
      </c>
      <c r="U231" s="8">
        <v>24637.292000000001</v>
      </c>
      <c r="V231" s="8">
        <v>3394.36</v>
      </c>
      <c r="W231" s="8">
        <v>6605.9189999999999</v>
      </c>
      <c r="X231" s="8">
        <v>11227.225</v>
      </c>
      <c r="Y231" s="29"/>
      <c r="Z231" s="24" t="s">
        <v>1</v>
      </c>
      <c r="AA231" s="24">
        <f t="shared" si="664"/>
        <v>-0.39417805282788854</v>
      </c>
      <c r="AB231" s="11"/>
      <c r="AC231" s="8">
        <v>11311.048000000001</v>
      </c>
      <c r="AD231" s="8">
        <v>16625.14</v>
      </c>
      <c r="AE231" s="8">
        <v>4295.2820000000002</v>
      </c>
      <c r="AF231" s="8">
        <v>11132.798000000001</v>
      </c>
      <c r="AG231" s="8">
        <v>15123.468999999999</v>
      </c>
      <c r="AH231" s="8">
        <v>18560.703000000001</v>
      </c>
      <c r="AI231" s="8">
        <v>4039.4690000000001</v>
      </c>
      <c r="AJ231" s="8">
        <v>8842.0660000000007</v>
      </c>
      <c r="AK231" s="8">
        <v>14661.307000000001</v>
      </c>
      <c r="AL231" s="29"/>
      <c r="AM231" s="24" t="s">
        <v>1</v>
      </c>
      <c r="AN231" s="24">
        <f t="shared" si="682"/>
        <v>-3.0559258593382155E-2</v>
      </c>
    </row>
    <row r="232" spans="1:40" x14ac:dyDescent="0.25">
      <c r="A232" s="53" t="s">
        <v>134</v>
      </c>
      <c r="B232" s="4" t="s">
        <v>55</v>
      </c>
      <c r="C232" s="8">
        <v>9792.9860000000008</v>
      </c>
      <c r="D232" s="8">
        <v>13495.465</v>
      </c>
      <c r="E232" s="8">
        <v>3520.6060000000002</v>
      </c>
      <c r="F232" s="8">
        <v>8592.8169999999991</v>
      </c>
      <c r="G232" s="8">
        <v>12092.005999999999</v>
      </c>
      <c r="H232" s="8">
        <v>15340.414000000001</v>
      </c>
      <c r="I232" s="8">
        <v>2890.614</v>
      </c>
      <c r="J232" s="8">
        <v>6884.6419999999998</v>
      </c>
      <c r="K232" s="8">
        <v>11591.790999999999</v>
      </c>
      <c r="L232" s="29"/>
      <c r="M232" s="24" t="s">
        <v>1</v>
      </c>
      <c r="N232" s="24">
        <f t="shared" si="658"/>
        <v>-4.1367412487225086E-2</v>
      </c>
      <c r="O232" s="7"/>
      <c r="P232" s="8">
        <v>5660.2470000000003</v>
      </c>
      <c r="Q232" s="8">
        <v>7875.8069999999998</v>
      </c>
      <c r="R232" s="8">
        <v>1622.0139999999999</v>
      </c>
      <c r="S232" s="8">
        <v>3629.598</v>
      </c>
      <c r="T232" s="8">
        <v>5394.098</v>
      </c>
      <c r="U232" s="8">
        <v>8160.598</v>
      </c>
      <c r="V232" s="8">
        <v>2348.8710000000001</v>
      </c>
      <c r="W232" s="8">
        <v>4547.5010000000002</v>
      </c>
      <c r="X232" s="8">
        <v>8234.6129999999994</v>
      </c>
      <c r="Y232" s="29"/>
      <c r="Z232" s="24" t="s">
        <v>1</v>
      </c>
      <c r="AA232" s="24">
        <f t="shared" si="664"/>
        <v>0.52659684714664046</v>
      </c>
      <c r="AB232" s="11"/>
      <c r="AC232" s="8">
        <v>4132.7389999999996</v>
      </c>
      <c r="AD232" s="8">
        <v>5619.6580000000004</v>
      </c>
      <c r="AE232" s="8">
        <v>1898.5920000000001</v>
      </c>
      <c r="AF232" s="8">
        <v>4963.2190000000001</v>
      </c>
      <c r="AG232" s="8">
        <v>6697.9080000000004</v>
      </c>
      <c r="AH232" s="8">
        <v>7179.8159999999998</v>
      </c>
      <c r="AI232" s="8">
        <v>541.74300000000005</v>
      </c>
      <c r="AJ232" s="8">
        <v>2337.1410000000001</v>
      </c>
      <c r="AK232" s="8">
        <v>3357.1779999999999</v>
      </c>
      <c r="AL232" s="29"/>
      <c r="AM232" s="24" t="s">
        <v>1</v>
      </c>
      <c r="AN232" s="24">
        <f t="shared" si="682"/>
        <v>-0.49877215393224272</v>
      </c>
    </row>
    <row r="233" spans="1:40" s="6" customFormat="1" ht="22.5" x14ac:dyDescent="0.25">
      <c r="A233" s="52" t="s">
        <v>135</v>
      </c>
      <c r="B233" s="4" t="s">
        <v>55</v>
      </c>
      <c r="C233" s="8">
        <v>16186.743</v>
      </c>
      <c r="D233" s="8">
        <v>24703.915000000001</v>
      </c>
      <c r="E233" s="8">
        <v>4268.5209999999997</v>
      </c>
      <c r="F233" s="8">
        <v>16157.206</v>
      </c>
      <c r="G233" s="8">
        <v>21563.682000000001</v>
      </c>
      <c r="H233" s="8">
        <v>27857.580999999998</v>
      </c>
      <c r="I233" s="8">
        <v>4543.2150000000001</v>
      </c>
      <c r="J233" s="8">
        <v>8563.3430000000008</v>
      </c>
      <c r="K233" s="8">
        <v>14296.741000000002</v>
      </c>
      <c r="L233" s="29"/>
      <c r="M233" s="24" t="s">
        <v>1</v>
      </c>
      <c r="N233" s="24">
        <f t="shared" si="658"/>
        <v>-0.33699908021273917</v>
      </c>
      <c r="O233" s="7"/>
      <c r="P233" s="8">
        <v>9008.4339999999993</v>
      </c>
      <c r="Q233" s="8">
        <v>13698.433000000001</v>
      </c>
      <c r="R233" s="8">
        <v>1871.8309999999999</v>
      </c>
      <c r="S233" s="8">
        <v>9987.6270000000004</v>
      </c>
      <c r="T233" s="8">
        <v>13138.120999999999</v>
      </c>
      <c r="U233" s="8">
        <v>16476.694</v>
      </c>
      <c r="V233" s="8">
        <v>1045.489</v>
      </c>
      <c r="W233" s="8">
        <v>2058.4180000000001</v>
      </c>
      <c r="X233" s="8">
        <v>2992.6120000000001</v>
      </c>
      <c r="Y233" s="29"/>
      <c r="Z233" s="24" t="s">
        <v>1</v>
      </c>
      <c r="AA233" s="24">
        <f t="shared" si="664"/>
        <v>-0.77221917806967977</v>
      </c>
      <c r="AB233" s="11"/>
      <c r="AC233" s="8">
        <v>7178.3090000000002</v>
      </c>
      <c r="AD233" s="8">
        <v>11005.482</v>
      </c>
      <c r="AE233" s="8">
        <v>2396.69</v>
      </c>
      <c r="AF233" s="8">
        <v>6169.5789999999997</v>
      </c>
      <c r="AG233" s="8">
        <v>8425.5609999999997</v>
      </c>
      <c r="AH233" s="8">
        <v>11380.887000000001</v>
      </c>
      <c r="AI233" s="8">
        <v>3497.7260000000001</v>
      </c>
      <c r="AJ233" s="8">
        <v>6504.9250000000002</v>
      </c>
      <c r="AK233" s="8">
        <v>11304.129000000001</v>
      </c>
      <c r="AL233" s="29"/>
      <c r="AM233" s="24" t="s">
        <v>1</v>
      </c>
      <c r="AN233" s="24">
        <f t="shared" si="682"/>
        <v>0.34164704284972847</v>
      </c>
    </row>
    <row r="234" spans="1:40" ht="22.5" x14ac:dyDescent="0.25">
      <c r="A234" s="50" t="s">
        <v>133</v>
      </c>
      <c r="B234" s="4" t="s">
        <v>55</v>
      </c>
      <c r="C234" s="8">
        <v>12762.616</v>
      </c>
      <c r="D234" s="8">
        <v>15788.069</v>
      </c>
      <c r="E234" s="8">
        <v>3853.922</v>
      </c>
      <c r="F234" s="8">
        <v>8576.0509999999995</v>
      </c>
      <c r="G234" s="8">
        <v>12944.763000000001</v>
      </c>
      <c r="H234" s="8">
        <v>16557.986000000001</v>
      </c>
      <c r="I234" s="8">
        <v>3593.4850000000001</v>
      </c>
      <c r="J234" s="8">
        <v>6536.4740000000002</v>
      </c>
      <c r="K234" s="8">
        <v>9678.5849999999991</v>
      </c>
      <c r="L234" s="29"/>
      <c r="M234" s="24" t="s">
        <v>1</v>
      </c>
      <c r="N234" s="24">
        <f t="shared" si="658"/>
        <v>-0.25231655457886726</v>
      </c>
      <c r="O234" s="7"/>
      <c r="P234" s="8">
        <v>6661.0429999999997</v>
      </c>
      <c r="Q234" s="8">
        <v>7298.4920000000002</v>
      </c>
      <c r="R234" s="8">
        <v>1591.883</v>
      </c>
      <c r="S234" s="8">
        <v>3545.3809999999999</v>
      </c>
      <c r="T234" s="8">
        <v>5693.6310000000003</v>
      </c>
      <c r="U234" s="8">
        <v>7120.6869999999999</v>
      </c>
      <c r="V234" s="8">
        <v>1542.0509999999999</v>
      </c>
      <c r="W234" s="8">
        <v>2753.2510000000002</v>
      </c>
      <c r="X234" s="8">
        <v>4444.9960000000001</v>
      </c>
      <c r="Y234" s="29"/>
      <c r="Z234" s="24" t="s">
        <v>1</v>
      </c>
      <c r="AA234" s="24">
        <f t="shared" si="664"/>
        <v>-0.21930381508741958</v>
      </c>
      <c r="AB234" s="11"/>
      <c r="AC234" s="8">
        <v>6101.5730000000003</v>
      </c>
      <c r="AD234" s="8">
        <v>8489.5769999999993</v>
      </c>
      <c r="AE234" s="8">
        <v>2262.0390000000002</v>
      </c>
      <c r="AF234" s="8">
        <v>5030.67</v>
      </c>
      <c r="AG234" s="8">
        <v>7251.1319999999996</v>
      </c>
      <c r="AH234" s="8">
        <v>9437.2990000000009</v>
      </c>
      <c r="AI234" s="8">
        <v>2051.4340000000002</v>
      </c>
      <c r="AJ234" s="8">
        <v>3783.223</v>
      </c>
      <c r="AK234" s="8">
        <v>5233.5889999999999</v>
      </c>
      <c r="AL234" s="29"/>
      <c r="AM234" s="24" t="s">
        <v>1</v>
      </c>
      <c r="AN234" s="24">
        <f t="shared" si="682"/>
        <v>-0.27823834954321613</v>
      </c>
    </row>
    <row r="235" spans="1:40" ht="22.5" x14ac:dyDescent="0.25">
      <c r="A235" s="52" t="s">
        <v>33</v>
      </c>
      <c r="B235" s="4" t="s">
        <v>55</v>
      </c>
      <c r="C235" s="8">
        <v>6594.683</v>
      </c>
      <c r="D235" s="8">
        <v>7075.7740000000003</v>
      </c>
      <c r="E235" s="8">
        <v>1550.1379999999999</v>
      </c>
      <c r="F235" s="8">
        <v>3486.386</v>
      </c>
      <c r="G235" s="8">
        <v>5601.7860000000001</v>
      </c>
      <c r="H235" s="8">
        <v>6924.05</v>
      </c>
      <c r="I235" s="8">
        <v>1496.8510000000001</v>
      </c>
      <c r="J235" s="8">
        <v>2636.91</v>
      </c>
      <c r="K235" s="8">
        <v>4173.5550000000003</v>
      </c>
      <c r="L235" s="29"/>
      <c r="M235" s="24" t="s">
        <v>1</v>
      </c>
      <c r="N235" s="24">
        <f t="shared" si="658"/>
        <v>-0.25495993599184252</v>
      </c>
      <c r="O235" s="7"/>
      <c r="P235" s="8">
        <v>6594.683</v>
      </c>
      <c r="Q235" s="8">
        <v>7075.7740000000003</v>
      </c>
      <c r="R235" s="8">
        <v>1550.1379999999999</v>
      </c>
      <c r="S235" s="8">
        <v>3486.386</v>
      </c>
      <c r="T235" s="8">
        <v>5601.7860000000001</v>
      </c>
      <c r="U235" s="8">
        <v>6924.05</v>
      </c>
      <c r="V235" s="8">
        <v>1496.8510000000001</v>
      </c>
      <c r="W235" s="8">
        <v>2636.91</v>
      </c>
      <c r="X235" s="8">
        <v>4173.5550000000003</v>
      </c>
      <c r="Y235" s="29"/>
      <c r="Z235" s="24" t="s">
        <v>1</v>
      </c>
      <c r="AA235" s="24">
        <f t="shared" si="664"/>
        <v>-0.25495993599184252</v>
      </c>
      <c r="AB235" s="11"/>
      <c r="AC235" s="8" t="s">
        <v>1</v>
      </c>
      <c r="AD235" s="8" t="s">
        <v>1</v>
      </c>
      <c r="AE235" s="8" t="s">
        <v>1</v>
      </c>
      <c r="AF235" s="8" t="s">
        <v>1</v>
      </c>
      <c r="AG235" s="8" t="s">
        <v>1</v>
      </c>
      <c r="AH235" s="8" t="s">
        <v>1</v>
      </c>
      <c r="AI235" s="8" t="s">
        <v>1</v>
      </c>
      <c r="AJ235" s="8" t="s">
        <v>1</v>
      </c>
      <c r="AK235" s="8" t="s">
        <v>1</v>
      </c>
      <c r="AL235" s="29"/>
      <c r="AM235" s="24" t="s">
        <v>1</v>
      </c>
      <c r="AN235" s="8" t="s">
        <v>1</v>
      </c>
    </row>
    <row r="236" spans="1:40" s="6" customFormat="1" ht="22.5" x14ac:dyDescent="0.25">
      <c r="A236" s="52" t="s">
        <v>86</v>
      </c>
      <c r="B236" s="4" t="s">
        <v>55</v>
      </c>
      <c r="C236" s="8">
        <v>6167.933</v>
      </c>
      <c r="D236" s="8">
        <v>8712.2950000000001</v>
      </c>
      <c r="E236" s="8">
        <v>2303.7840000000001</v>
      </c>
      <c r="F236" s="8">
        <v>5089.665</v>
      </c>
      <c r="G236" s="8">
        <v>7342.9769999999999</v>
      </c>
      <c r="H236" s="8">
        <v>9633.9359999999997</v>
      </c>
      <c r="I236" s="8">
        <v>2096.634</v>
      </c>
      <c r="J236" s="8">
        <v>3899.5639999999999</v>
      </c>
      <c r="K236" s="8">
        <v>5505.03</v>
      </c>
      <c r="L236" s="29"/>
      <c r="M236" s="24" t="s">
        <v>1</v>
      </c>
      <c r="N236" s="24">
        <f t="shared" si="658"/>
        <v>-0.25029998051199132</v>
      </c>
      <c r="O236" s="7"/>
      <c r="P236" s="8">
        <v>66.36</v>
      </c>
      <c r="Q236" s="8">
        <v>222.71799999999999</v>
      </c>
      <c r="R236" s="8">
        <v>41.744999999999997</v>
      </c>
      <c r="S236" s="8">
        <v>58.994999999999997</v>
      </c>
      <c r="T236" s="8">
        <v>91.844999999999999</v>
      </c>
      <c r="U236" s="8">
        <v>196.637</v>
      </c>
      <c r="V236" s="8">
        <v>45.2</v>
      </c>
      <c r="W236" s="8">
        <v>116.34099999999999</v>
      </c>
      <c r="X236" s="8">
        <v>271.44099999999997</v>
      </c>
      <c r="Y236" s="29"/>
      <c r="Z236" s="24" t="s">
        <v>1</v>
      </c>
      <c r="AA236" s="24">
        <f t="shared" si="664"/>
        <v>1.9554249006478304</v>
      </c>
      <c r="AB236" s="11"/>
      <c r="AC236" s="8">
        <v>6101.5730000000003</v>
      </c>
      <c r="AD236" s="8">
        <v>8489.5769999999993</v>
      </c>
      <c r="AE236" s="8">
        <v>2262.0390000000002</v>
      </c>
      <c r="AF236" s="8">
        <v>5030.67</v>
      </c>
      <c r="AG236" s="8">
        <v>7251.1319999999996</v>
      </c>
      <c r="AH236" s="8">
        <v>9437.2990000000009</v>
      </c>
      <c r="AI236" s="8">
        <v>2051.4340000000002</v>
      </c>
      <c r="AJ236" s="8">
        <v>3783.223</v>
      </c>
      <c r="AK236" s="8">
        <v>5233.5889999999999</v>
      </c>
      <c r="AL236" s="29"/>
      <c r="AM236" s="24" t="s">
        <v>1</v>
      </c>
      <c r="AN236" s="24">
        <f>AK236/AG236-1</f>
        <v>-0.27823834954321613</v>
      </c>
    </row>
    <row r="237" spans="1:40" ht="45" x14ac:dyDescent="0.25">
      <c r="A237" s="56" t="s">
        <v>34</v>
      </c>
      <c r="B237" s="33" t="s">
        <v>3</v>
      </c>
      <c r="C237" s="39">
        <v>32</v>
      </c>
      <c r="D237" s="39">
        <v>31</v>
      </c>
      <c r="E237" s="39">
        <v>27</v>
      </c>
      <c r="F237" s="39">
        <v>28</v>
      </c>
      <c r="G237" s="39">
        <v>30</v>
      </c>
      <c r="H237" s="39">
        <v>30</v>
      </c>
      <c r="I237" s="39">
        <v>24</v>
      </c>
      <c r="J237" s="39">
        <v>24</v>
      </c>
      <c r="K237" s="39">
        <v>25</v>
      </c>
      <c r="L237" s="29"/>
      <c r="M237" s="40">
        <f t="shared" ref="M237:M244" si="691">K237/J237-1</f>
        <v>4.1666666666666741E-2</v>
      </c>
      <c r="N237" s="40">
        <f t="shared" si="658"/>
        <v>-0.16666666666666663</v>
      </c>
      <c r="O237" s="7"/>
      <c r="P237" s="39">
        <v>32</v>
      </c>
      <c r="Q237" s="39">
        <v>31</v>
      </c>
      <c r="R237" s="39">
        <v>27</v>
      </c>
      <c r="S237" s="39">
        <v>28</v>
      </c>
      <c r="T237" s="39">
        <v>30</v>
      </c>
      <c r="U237" s="39">
        <v>30</v>
      </c>
      <c r="V237" s="39">
        <v>24</v>
      </c>
      <c r="W237" s="39">
        <v>24</v>
      </c>
      <c r="X237" s="39">
        <v>25</v>
      </c>
      <c r="Y237" s="29"/>
      <c r="Z237" s="40">
        <f t="shared" ref="Z237:Z244" si="692">X237/W237-1</f>
        <v>4.1666666666666741E-2</v>
      </c>
      <c r="AA237" s="40">
        <f t="shared" si="664"/>
        <v>-0.16666666666666663</v>
      </c>
      <c r="AB237" s="11"/>
      <c r="AC237" s="37" t="s">
        <v>1</v>
      </c>
      <c r="AD237" s="37" t="s">
        <v>1</v>
      </c>
      <c r="AE237" s="37" t="s">
        <v>1</v>
      </c>
      <c r="AF237" s="37" t="s">
        <v>1</v>
      </c>
      <c r="AG237" s="37" t="s">
        <v>1</v>
      </c>
      <c r="AH237" s="37" t="s">
        <v>1</v>
      </c>
      <c r="AI237" s="37" t="s">
        <v>1</v>
      </c>
      <c r="AJ237" s="37" t="s">
        <v>1</v>
      </c>
      <c r="AK237" s="37" t="s">
        <v>1</v>
      </c>
      <c r="AL237" s="29"/>
      <c r="AM237" s="8" t="s">
        <v>1</v>
      </c>
      <c r="AN237" s="8" t="s">
        <v>1</v>
      </c>
    </row>
    <row r="238" spans="1:40" ht="22.5" x14ac:dyDescent="0.25">
      <c r="A238" s="47" t="s">
        <v>35</v>
      </c>
      <c r="B238" s="17" t="s">
        <v>55</v>
      </c>
      <c r="C238" s="28">
        <f t="shared" ref="C238:H238" si="693">C239+C242</f>
        <v>14057.764999999999</v>
      </c>
      <c r="D238" s="28">
        <f t="shared" si="693"/>
        <v>15245.103999999999</v>
      </c>
      <c r="E238" s="28">
        <f t="shared" si="693"/>
        <v>11643.049000000001</v>
      </c>
      <c r="F238" s="28">
        <f t="shared" si="693"/>
        <v>21683.025000000001</v>
      </c>
      <c r="G238" s="28">
        <f t="shared" si="693"/>
        <v>13274.377</v>
      </c>
      <c r="H238" s="28">
        <f t="shared" si="693"/>
        <v>13155.53</v>
      </c>
      <c r="I238" s="28">
        <f t="shared" ref="I238:K238" si="694">I239+I242</f>
        <v>11027.314</v>
      </c>
      <c r="J238" s="28">
        <f t="shared" si="694"/>
        <v>10957.145</v>
      </c>
      <c r="K238" s="28">
        <f t="shared" si="694"/>
        <v>13582.658000000003</v>
      </c>
      <c r="L238" s="29"/>
      <c r="M238" s="19">
        <f t="shared" si="691"/>
        <v>0.23961652419494328</v>
      </c>
      <c r="N238" s="19">
        <f t="shared" si="658"/>
        <v>2.3223764098307731E-2</v>
      </c>
      <c r="O238" s="7"/>
      <c r="P238" s="28">
        <f>P239+P242</f>
        <v>8020.6120000000001</v>
      </c>
      <c r="Q238" s="28">
        <f t="shared" ref="Q238:U238" si="695">Q239+Q242</f>
        <v>7543.0079999999998</v>
      </c>
      <c r="R238" s="28">
        <f t="shared" si="695"/>
        <v>5085.7280000000001</v>
      </c>
      <c r="S238" s="28">
        <f t="shared" si="695"/>
        <v>12076.877999999999</v>
      </c>
      <c r="T238" s="28">
        <f t="shared" si="695"/>
        <v>7063.2439999999997</v>
      </c>
      <c r="U238" s="28">
        <f t="shared" si="695"/>
        <v>7532.1290000000008</v>
      </c>
      <c r="V238" s="28">
        <f t="shared" ref="V238" si="696">V239+V242</f>
        <v>4936.4110000000001</v>
      </c>
      <c r="W238" s="28">
        <v>4422.759</v>
      </c>
      <c r="X238" s="28">
        <v>6313.0510000000004</v>
      </c>
      <c r="Y238" s="29"/>
      <c r="Z238" s="19">
        <f t="shared" si="692"/>
        <v>0.4274010860641515</v>
      </c>
      <c r="AA238" s="19">
        <f t="shared" si="664"/>
        <v>-0.10621082890524514</v>
      </c>
      <c r="AB238" s="11"/>
      <c r="AC238" s="28">
        <f>AC239+AC242</f>
        <v>6037.1530000000002</v>
      </c>
      <c r="AD238" s="28">
        <f t="shared" ref="AD238" si="697">AD239+AD242</f>
        <v>7702.0959999999995</v>
      </c>
      <c r="AE238" s="28">
        <f t="shared" ref="AE238" si="698">AE239+AE242</f>
        <v>6557.3209999999999</v>
      </c>
      <c r="AF238" s="28">
        <f t="shared" ref="AF238" si="699">AF239+AF242</f>
        <v>9606.146999999999</v>
      </c>
      <c r="AG238" s="28">
        <f t="shared" ref="AG238" si="700">AG239+AG242</f>
        <v>6211.1329999999998</v>
      </c>
      <c r="AH238" s="28">
        <f t="shared" ref="AH238:AI238" si="701">AH239+AH242</f>
        <v>5623.4009999999998</v>
      </c>
      <c r="AI238" s="28">
        <f t="shared" si="701"/>
        <v>6090.9030000000002</v>
      </c>
      <c r="AJ238" s="28">
        <v>6534.3860000000004</v>
      </c>
      <c r="AK238" s="28">
        <v>7269.6070000000009</v>
      </c>
      <c r="AL238" s="29"/>
      <c r="AM238" s="19">
        <f>AK238/AJ238-1</f>
        <v>0.11251569772584613</v>
      </c>
      <c r="AN238" s="19">
        <f>AK238/AG238-1</f>
        <v>0.17041560694321012</v>
      </c>
    </row>
    <row r="239" spans="1:40" ht="22.5" x14ac:dyDescent="0.25">
      <c r="A239" s="51" t="s">
        <v>32</v>
      </c>
      <c r="B239" s="4" t="s">
        <v>55</v>
      </c>
      <c r="C239" s="8">
        <v>11557.460999999999</v>
      </c>
      <c r="D239" s="8">
        <v>12219.651</v>
      </c>
      <c r="E239" s="8">
        <v>7789.1270000000004</v>
      </c>
      <c r="F239" s="8">
        <v>16960.896000000001</v>
      </c>
      <c r="G239" s="8">
        <v>8905.6650000000009</v>
      </c>
      <c r="H239" s="8">
        <v>9542.3070000000007</v>
      </c>
      <c r="I239" s="8">
        <v>7433.8289999999997</v>
      </c>
      <c r="J239" s="8">
        <v>8014.1560000000009</v>
      </c>
      <c r="K239" s="8">
        <v>10440.547000000002</v>
      </c>
      <c r="L239" s="29"/>
      <c r="M239" s="24">
        <f t="shared" si="691"/>
        <v>0.30276313563150015</v>
      </c>
      <c r="N239" s="24">
        <f t="shared" si="658"/>
        <v>0.17234894867480444</v>
      </c>
      <c r="O239" s="7"/>
      <c r="P239" s="8">
        <v>7580.71</v>
      </c>
      <c r="Q239" s="8">
        <v>6905.5590000000002</v>
      </c>
      <c r="R239" s="8">
        <v>3493.8449999999998</v>
      </c>
      <c r="S239" s="8">
        <v>10123.379999999999</v>
      </c>
      <c r="T239" s="8">
        <v>4914.9939999999997</v>
      </c>
      <c r="U239" s="8">
        <v>6105.0730000000003</v>
      </c>
      <c r="V239" s="8">
        <v>3394.36</v>
      </c>
      <c r="W239" s="8">
        <v>3211.5589999999997</v>
      </c>
      <c r="X239" s="8">
        <v>4621.3060000000005</v>
      </c>
      <c r="Y239" s="29"/>
      <c r="Z239" s="24">
        <f t="shared" si="692"/>
        <v>0.43896033048124017</v>
      </c>
      <c r="AA239" s="24">
        <f t="shared" si="664"/>
        <v>-5.9753480879122023E-2</v>
      </c>
      <c r="AB239" s="11"/>
      <c r="AC239" s="8">
        <v>3976.7510000000002</v>
      </c>
      <c r="AD239" s="8">
        <v>5314.0919999999996</v>
      </c>
      <c r="AE239" s="8">
        <v>4295.2820000000002</v>
      </c>
      <c r="AF239" s="8">
        <v>6837.5159999999996</v>
      </c>
      <c r="AG239" s="8">
        <v>3990.6709999999998</v>
      </c>
      <c r="AH239" s="8">
        <v>3437.2339999999999</v>
      </c>
      <c r="AI239" s="8">
        <v>4039.4690000000001</v>
      </c>
      <c r="AJ239" s="8">
        <v>4802.5970000000007</v>
      </c>
      <c r="AK239" s="8">
        <v>5819.2410000000009</v>
      </c>
      <c r="AL239" s="29"/>
      <c r="AM239" s="24">
        <f>AK239/AJ239-1</f>
        <v>0.21168630222356777</v>
      </c>
      <c r="AN239" s="24">
        <f>AK239/AG239-1</f>
        <v>0.45821116298487174</v>
      </c>
    </row>
    <row r="240" spans="1:40" x14ac:dyDescent="0.25">
      <c r="A240" s="52" t="s">
        <v>134</v>
      </c>
      <c r="B240" s="4" t="s">
        <v>55</v>
      </c>
      <c r="C240" s="8">
        <v>3750.5250000000001</v>
      </c>
      <c r="D240" s="8">
        <v>3702.4789999999998</v>
      </c>
      <c r="E240" s="8">
        <v>3520.6060000000002</v>
      </c>
      <c r="F240" s="8">
        <v>5072.2110000000002</v>
      </c>
      <c r="G240" s="8">
        <v>3499.1889999999999</v>
      </c>
      <c r="H240" s="8">
        <v>3248.4079999999999</v>
      </c>
      <c r="I240" s="8">
        <v>2890.614</v>
      </c>
      <c r="J240" s="8">
        <v>3994.0280000000002</v>
      </c>
      <c r="K240" s="8">
        <v>4707.1489999999994</v>
      </c>
      <c r="L240" s="29"/>
      <c r="M240" s="24">
        <f t="shared" si="691"/>
        <v>0.17854682040286129</v>
      </c>
      <c r="N240" s="24">
        <f t="shared" si="658"/>
        <v>0.34521141898879981</v>
      </c>
      <c r="O240" s="7"/>
      <c r="P240" s="8">
        <v>1644.54</v>
      </c>
      <c r="Q240" s="8">
        <v>2215.56</v>
      </c>
      <c r="R240" s="8">
        <v>1622.0139999999999</v>
      </c>
      <c r="S240" s="8">
        <v>2007.5840000000001</v>
      </c>
      <c r="T240" s="8">
        <v>1764.5</v>
      </c>
      <c r="U240" s="8">
        <v>2766.5</v>
      </c>
      <c r="V240" s="8">
        <v>2348.8710000000001</v>
      </c>
      <c r="W240" s="8">
        <v>2198.63</v>
      </c>
      <c r="X240" s="8">
        <v>3687.1119999999992</v>
      </c>
      <c r="Y240" s="29"/>
      <c r="Z240" s="24">
        <f t="shared" si="692"/>
        <v>0.67700431632425606</v>
      </c>
      <c r="AA240" s="24">
        <f t="shared" si="664"/>
        <v>1.0896072541796538</v>
      </c>
      <c r="AB240" s="11"/>
      <c r="AC240" s="8">
        <v>2105.9850000000001</v>
      </c>
      <c r="AD240" s="8">
        <v>1486.9190000000001</v>
      </c>
      <c r="AE240" s="8">
        <v>1898.5920000000001</v>
      </c>
      <c r="AF240" s="8">
        <v>3064.627</v>
      </c>
      <c r="AG240" s="8">
        <v>1734.6890000000001</v>
      </c>
      <c r="AH240" s="8">
        <v>481.90800000000002</v>
      </c>
      <c r="AI240" s="8">
        <v>541.74300000000005</v>
      </c>
      <c r="AJ240" s="8">
        <v>1795.3980000000001</v>
      </c>
      <c r="AK240" s="8">
        <v>1020.0369999999999</v>
      </c>
      <c r="AL240" s="29"/>
      <c r="AM240" s="24">
        <f>AK240/AJ240-1</f>
        <v>-0.43186023377546379</v>
      </c>
      <c r="AN240" s="24">
        <f>AK240/AG240-1</f>
        <v>-0.41197701720596613</v>
      </c>
    </row>
    <row r="241" spans="1:40" s="6" customFormat="1" ht="22.5" x14ac:dyDescent="0.25">
      <c r="A241" s="52" t="s">
        <v>135</v>
      </c>
      <c r="B241" s="4" t="s">
        <v>55</v>
      </c>
      <c r="C241" s="8">
        <v>7806.9359999999997</v>
      </c>
      <c r="D241" s="8">
        <v>8517.1720000000005</v>
      </c>
      <c r="E241" s="8">
        <v>4268.5209999999997</v>
      </c>
      <c r="F241" s="8">
        <v>11888.684999999999</v>
      </c>
      <c r="G241" s="8">
        <v>5406.4759999999997</v>
      </c>
      <c r="H241" s="8">
        <v>6293.8990000000003</v>
      </c>
      <c r="I241" s="8">
        <v>4543.2150000000001</v>
      </c>
      <c r="J241" s="8">
        <v>4020.1280000000002</v>
      </c>
      <c r="K241" s="8">
        <v>5733.398000000001</v>
      </c>
      <c r="L241" s="29"/>
      <c r="M241" s="24">
        <f t="shared" si="691"/>
        <v>0.42617299747669746</v>
      </c>
      <c r="N241" s="24">
        <f t="shared" si="658"/>
        <v>6.0468593590353725E-2</v>
      </c>
      <c r="O241" s="7"/>
      <c r="P241" s="8">
        <v>5936.17</v>
      </c>
      <c r="Q241" s="8">
        <v>4689.9989999999998</v>
      </c>
      <c r="R241" s="8">
        <v>1871.8309999999999</v>
      </c>
      <c r="S241" s="8">
        <v>8115.7960000000003</v>
      </c>
      <c r="T241" s="8">
        <v>3150.4940000000001</v>
      </c>
      <c r="U241" s="8">
        <v>3338.5729999999999</v>
      </c>
      <c r="V241" s="8">
        <v>1045.489</v>
      </c>
      <c r="W241" s="8">
        <v>1012.9290000000001</v>
      </c>
      <c r="X241" s="8">
        <v>934.19400000000007</v>
      </c>
      <c r="Y241" s="29"/>
      <c r="Z241" s="24">
        <f t="shared" si="692"/>
        <v>-7.77300284620146E-2</v>
      </c>
      <c r="AA241" s="24">
        <f t="shared" si="664"/>
        <v>-0.7034769785309859</v>
      </c>
      <c r="AB241" s="11"/>
      <c r="AC241" s="8">
        <v>1870.7660000000001</v>
      </c>
      <c r="AD241" s="8">
        <v>3827.1729999999998</v>
      </c>
      <c r="AE241" s="8">
        <v>2396.69</v>
      </c>
      <c r="AF241" s="8">
        <v>3772.8890000000001</v>
      </c>
      <c r="AG241" s="8">
        <v>2255.982</v>
      </c>
      <c r="AH241" s="8">
        <v>2955.326</v>
      </c>
      <c r="AI241" s="8">
        <v>3497.7260000000001</v>
      </c>
      <c r="AJ241" s="8">
        <v>3007.1990000000001</v>
      </c>
      <c r="AK241" s="8">
        <v>4799.2040000000006</v>
      </c>
      <c r="AL241" s="29"/>
      <c r="AM241" s="24">
        <f>AK241/AJ241-1</f>
        <v>0.59590502657123801</v>
      </c>
      <c r="AN241" s="24">
        <f>AK241/AG241-1</f>
        <v>1.1273237109161336</v>
      </c>
    </row>
    <row r="242" spans="1:40" ht="22.5" x14ac:dyDescent="0.25">
      <c r="A242" s="54" t="s">
        <v>133</v>
      </c>
      <c r="B242" s="4" t="s">
        <v>55</v>
      </c>
      <c r="C242" s="8">
        <v>2500.3040000000001</v>
      </c>
      <c r="D242" s="8">
        <v>3025.453</v>
      </c>
      <c r="E242" s="8">
        <v>3853.922</v>
      </c>
      <c r="F242" s="8">
        <v>4722.1289999999999</v>
      </c>
      <c r="G242" s="8">
        <v>4368.7120000000004</v>
      </c>
      <c r="H242" s="8">
        <v>3613.223</v>
      </c>
      <c r="I242" s="8">
        <v>3593.4850000000001</v>
      </c>
      <c r="J242" s="8">
        <v>2942.9890000000005</v>
      </c>
      <c r="K242" s="8">
        <v>3142.1109999999999</v>
      </c>
      <c r="L242" s="29"/>
      <c r="M242" s="24">
        <f t="shared" si="691"/>
        <v>6.7659783981523391E-2</v>
      </c>
      <c r="N242" s="24">
        <f t="shared" si="658"/>
        <v>-0.2807694807989175</v>
      </c>
      <c r="O242" s="7"/>
      <c r="P242" s="8">
        <v>439.90199999999999</v>
      </c>
      <c r="Q242" s="8">
        <v>637.44899999999996</v>
      </c>
      <c r="R242" s="8">
        <v>1591.883</v>
      </c>
      <c r="S242" s="8">
        <v>1953.498</v>
      </c>
      <c r="T242" s="8">
        <v>2148.25</v>
      </c>
      <c r="U242" s="8">
        <v>1427.056</v>
      </c>
      <c r="V242" s="8">
        <v>1542.0509999999999</v>
      </c>
      <c r="W242" s="8">
        <v>1211.2000000000003</v>
      </c>
      <c r="X242" s="8">
        <v>1691.7450000000001</v>
      </c>
      <c r="Y242" s="29"/>
      <c r="Z242" s="24">
        <f t="shared" si="692"/>
        <v>0.39675115587846732</v>
      </c>
      <c r="AA242" s="24">
        <f t="shared" si="664"/>
        <v>-0.21250087280344465</v>
      </c>
      <c r="AB242" s="11"/>
      <c r="AC242" s="8">
        <v>2060.402</v>
      </c>
      <c r="AD242" s="8">
        <v>2388.0039999999999</v>
      </c>
      <c r="AE242" s="8">
        <v>2262.0390000000002</v>
      </c>
      <c r="AF242" s="8">
        <v>2768.6309999999999</v>
      </c>
      <c r="AG242" s="8">
        <v>2220.462</v>
      </c>
      <c r="AH242" s="8">
        <v>2186.1669999999999</v>
      </c>
      <c r="AI242" s="8">
        <v>2051.4340000000002</v>
      </c>
      <c r="AJ242" s="8">
        <v>1731.789</v>
      </c>
      <c r="AK242" s="8">
        <v>1450.366</v>
      </c>
      <c r="AL242" s="29"/>
      <c r="AM242" s="24">
        <f>AK242/AJ242-1</f>
        <v>-0.16250420807615706</v>
      </c>
      <c r="AN242" s="24">
        <f>AK242/AG242-1</f>
        <v>-0.34681791447005172</v>
      </c>
    </row>
    <row r="243" spans="1:40" ht="22.5" x14ac:dyDescent="0.25">
      <c r="A243" s="52" t="s">
        <v>33</v>
      </c>
      <c r="B243" s="4" t="s">
        <v>55</v>
      </c>
      <c r="C243" s="8">
        <v>408.40199999999999</v>
      </c>
      <c r="D243" s="8">
        <v>481.09100000000001</v>
      </c>
      <c r="E243" s="8">
        <v>1550.1379999999999</v>
      </c>
      <c r="F243" s="8">
        <v>1936.248</v>
      </c>
      <c r="G243" s="8">
        <v>2115.4</v>
      </c>
      <c r="H243" s="8">
        <v>1322.2639999999999</v>
      </c>
      <c r="I243" s="8">
        <v>1496.8510000000001</v>
      </c>
      <c r="J243" s="8">
        <v>1140.0589999999997</v>
      </c>
      <c r="K243" s="8">
        <v>1536.6450000000002</v>
      </c>
      <c r="L243" s="59"/>
      <c r="M243" s="24">
        <f t="shared" si="691"/>
        <v>0.34786445262920651</v>
      </c>
      <c r="N243" s="24">
        <f t="shared" si="658"/>
        <v>-0.27359128297248736</v>
      </c>
      <c r="O243" s="60"/>
      <c r="P243" s="8">
        <v>408.40199999999999</v>
      </c>
      <c r="Q243" s="8">
        <v>481.09100000000001</v>
      </c>
      <c r="R243" s="8">
        <v>1550.1379999999999</v>
      </c>
      <c r="S243" s="8">
        <v>1936.248</v>
      </c>
      <c r="T243" s="8">
        <v>2115.4</v>
      </c>
      <c r="U243" s="8">
        <v>1322.2639999999999</v>
      </c>
      <c r="V243" s="8">
        <v>1496.8510000000001</v>
      </c>
      <c r="W243" s="8">
        <v>1140.0589999999997</v>
      </c>
      <c r="X243" s="8">
        <v>1536.6450000000002</v>
      </c>
      <c r="Y243" s="59"/>
      <c r="Z243" s="24">
        <f t="shared" si="692"/>
        <v>0.34786445262920651</v>
      </c>
      <c r="AA243" s="24">
        <f t="shared" si="664"/>
        <v>-0.27359128297248736</v>
      </c>
      <c r="AB243" s="60"/>
      <c r="AC243" s="8" t="s">
        <v>1</v>
      </c>
      <c r="AD243" s="8" t="s">
        <v>1</v>
      </c>
      <c r="AE243" s="8" t="s">
        <v>1</v>
      </c>
      <c r="AF243" s="8" t="s">
        <v>1</v>
      </c>
      <c r="AG243" s="8" t="s">
        <v>1</v>
      </c>
      <c r="AH243" s="8" t="s">
        <v>1</v>
      </c>
      <c r="AI243" s="8" t="s">
        <v>1</v>
      </c>
      <c r="AJ243" s="8" t="s">
        <v>1</v>
      </c>
      <c r="AK243" s="8" t="s">
        <v>1</v>
      </c>
      <c r="AL243" s="59"/>
      <c r="AM243" s="8" t="s">
        <v>1</v>
      </c>
      <c r="AN243" s="8" t="s">
        <v>1</v>
      </c>
    </row>
    <row r="244" spans="1:40" s="6" customFormat="1" ht="22.5" x14ac:dyDescent="0.25">
      <c r="A244" s="52" t="s">
        <v>86</v>
      </c>
      <c r="B244" s="4" t="s">
        <v>55</v>
      </c>
      <c r="C244" s="8">
        <v>2091.902</v>
      </c>
      <c r="D244" s="8">
        <v>2544.3620000000001</v>
      </c>
      <c r="E244" s="8">
        <v>2303.7840000000001</v>
      </c>
      <c r="F244" s="8">
        <v>2785.8809999999999</v>
      </c>
      <c r="G244" s="8">
        <v>2253.3119999999999</v>
      </c>
      <c r="H244" s="8">
        <v>2290.9589999999998</v>
      </c>
      <c r="I244" s="8">
        <v>2096.634</v>
      </c>
      <c r="J244" s="8">
        <v>1802.93</v>
      </c>
      <c r="K244" s="8">
        <v>1605.4659999999999</v>
      </c>
      <c r="L244" s="59"/>
      <c r="M244" s="24">
        <f t="shared" si="691"/>
        <v>-0.10952394158397727</v>
      </c>
      <c r="N244" s="24">
        <f t="shared" si="658"/>
        <v>-0.2875083432742559</v>
      </c>
      <c r="O244" s="60"/>
      <c r="P244" s="8">
        <v>31.5</v>
      </c>
      <c r="Q244" s="8">
        <v>156.358</v>
      </c>
      <c r="R244" s="8">
        <v>41.744999999999997</v>
      </c>
      <c r="S244" s="8">
        <v>17.25</v>
      </c>
      <c r="T244" s="8">
        <v>32.85</v>
      </c>
      <c r="U244" s="8">
        <v>104.792</v>
      </c>
      <c r="V244" s="8">
        <v>45.2</v>
      </c>
      <c r="W244" s="8">
        <v>71.140999999999991</v>
      </c>
      <c r="X244" s="8">
        <v>155.09999999999997</v>
      </c>
      <c r="Y244" s="59"/>
      <c r="Z244" s="24">
        <f t="shared" si="692"/>
        <v>1.1801773941890046</v>
      </c>
      <c r="AA244" s="24">
        <f t="shared" si="664"/>
        <v>3.7214611872146106</v>
      </c>
      <c r="AB244" s="60"/>
      <c r="AC244" s="8">
        <v>2060.402</v>
      </c>
      <c r="AD244" s="8">
        <v>2388.0039999999999</v>
      </c>
      <c r="AE244" s="8">
        <v>2262.0390000000002</v>
      </c>
      <c r="AF244" s="8">
        <v>2768.6309999999999</v>
      </c>
      <c r="AG244" s="8">
        <v>2220.462</v>
      </c>
      <c r="AH244" s="8">
        <v>2186.1669999999999</v>
      </c>
      <c r="AI244" s="8">
        <v>2051.4340000000002</v>
      </c>
      <c r="AJ244" s="8">
        <v>1731.789</v>
      </c>
      <c r="AK244" s="8">
        <v>1450.366</v>
      </c>
      <c r="AL244" s="59"/>
      <c r="AM244" s="24">
        <f>AK244/AJ244-1</f>
        <v>-0.16250420807615706</v>
      </c>
      <c r="AN244" s="24">
        <f>AK244/AG244-1</f>
        <v>-0.34681791447005172</v>
      </c>
    </row>
    <row r="245" spans="1:40" s="6" customFormat="1" ht="22.5" x14ac:dyDescent="0.25">
      <c r="A245" s="47" t="s">
        <v>136</v>
      </c>
      <c r="B245" s="17" t="s">
        <v>15</v>
      </c>
      <c r="C245" s="28">
        <f t="shared" ref="C245" si="702">C238/C$238*100</f>
        <v>100</v>
      </c>
      <c r="D245" s="28">
        <f t="shared" ref="D245:E245" si="703">D238/D$238*100</f>
        <v>100</v>
      </c>
      <c r="E245" s="28">
        <f t="shared" si="703"/>
        <v>100</v>
      </c>
      <c r="F245" s="28">
        <f t="shared" ref="F245:G245" si="704">F238/F$238*100</f>
        <v>100</v>
      </c>
      <c r="G245" s="28">
        <f t="shared" si="704"/>
        <v>100</v>
      </c>
      <c r="H245" s="28">
        <f t="shared" ref="H245:K251" si="705">H238/H$238*100</f>
        <v>100</v>
      </c>
      <c r="I245" s="28">
        <f t="shared" si="705"/>
        <v>100</v>
      </c>
      <c r="J245" s="28">
        <f t="shared" si="705"/>
        <v>100</v>
      </c>
      <c r="K245" s="28">
        <f t="shared" si="705"/>
        <v>100</v>
      </c>
      <c r="L245" s="29"/>
      <c r="M245" s="19" t="s">
        <v>1</v>
      </c>
      <c r="N245" s="19" t="s">
        <v>1</v>
      </c>
      <c r="O245" s="7"/>
      <c r="P245" s="28">
        <f t="shared" ref="P245" si="706">P238/P$238*100</f>
        <v>100</v>
      </c>
      <c r="Q245" s="28">
        <f t="shared" ref="Q245:R245" si="707">Q238/Q$238*100</f>
        <v>100</v>
      </c>
      <c r="R245" s="28">
        <f t="shared" si="707"/>
        <v>100</v>
      </c>
      <c r="S245" s="28">
        <f t="shared" ref="S245:T245" si="708">S238/S$238*100</f>
        <v>100</v>
      </c>
      <c r="T245" s="28">
        <f t="shared" si="708"/>
        <v>100</v>
      </c>
      <c r="U245" s="28">
        <f t="shared" ref="U245:V245" si="709">U238/U$238*100</f>
        <v>100</v>
      </c>
      <c r="V245" s="28">
        <f t="shared" si="709"/>
        <v>100</v>
      </c>
      <c r="W245" s="28">
        <v>100</v>
      </c>
      <c r="X245" s="28">
        <v>100</v>
      </c>
      <c r="Y245" s="29"/>
      <c r="Z245" s="19" t="s">
        <v>1</v>
      </c>
      <c r="AA245" s="19" t="s">
        <v>1</v>
      </c>
      <c r="AB245" s="11"/>
      <c r="AC245" s="28">
        <f t="shared" ref="AC245" si="710">AC238/AC$238*100</f>
        <v>100</v>
      </c>
      <c r="AD245" s="28">
        <f t="shared" ref="AD245:AE245" si="711">AD238/AD$238*100</f>
        <v>100</v>
      </c>
      <c r="AE245" s="28">
        <f t="shared" si="711"/>
        <v>100</v>
      </c>
      <c r="AF245" s="28">
        <f t="shared" ref="AF245:AG245" si="712">AF238/AF$238*100</f>
        <v>100</v>
      </c>
      <c r="AG245" s="28">
        <f t="shared" si="712"/>
        <v>100</v>
      </c>
      <c r="AH245" s="28">
        <f t="shared" ref="AH245:AI245" si="713">AH238/AH$238*100</f>
        <v>100</v>
      </c>
      <c r="AI245" s="28">
        <f t="shared" si="713"/>
        <v>100</v>
      </c>
      <c r="AJ245" s="28">
        <v>100</v>
      </c>
      <c r="AK245" s="28">
        <v>100</v>
      </c>
      <c r="AL245" s="29"/>
      <c r="AM245" s="19" t="s">
        <v>1</v>
      </c>
      <c r="AN245" s="19" t="s">
        <v>1</v>
      </c>
    </row>
    <row r="246" spans="1:40" s="6" customFormat="1" ht="22.5" x14ac:dyDescent="0.25">
      <c r="A246" s="51" t="s">
        <v>32</v>
      </c>
      <c r="B246" s="4" t="s">
        <v>15</v>
      </c>
      <c r="C246" s="8">
        <f t="shared" ref="C246:D246" si="714">C239/C$238*100</f>
        <v>82.214071724772751</v>
      </c>
      <c r="D246" s="8">
        <f t="shared" si="714"/>
        <v>80.154592582641612</v>
      </c>
      <c r="E246" s="8">
        <f t="shared" ref="E246:F246" si="715">E239/E$238*100</f>
        <v>66.899374897417331</v>
      </c>
      <c r="F246" s="8">
        <f t="shared" si="715"/>
        <v>78.222000850896038</v>
      </c>
      <c r="G246" s="8">
        <f t="shared" ref="G246:H246" si="716">G239/G$238*100</f>
        <v>67.089137215253132</v>
      </c>
      <c r="H246" s="8">
        <f t="shared" si="716"/>
        <v>72.534569112760948</v>
      </c>
      <c r="I246" s="8">
        <f t="shared" ref="I246" si="717">I239/I$238*100</f>
        <v>67.412871348362799</v>
      </c>
      <c r="J246" s="8">
        <f t="shared" si="705"/>
        <v>73.140913988087235</v>
      </c>
      <c r="K246" s="8">
        <f t="shared" si="705"/>
        <v>76.866744344148259</v>
      </c>
      <c r="L246" s="29"/>
      <c r="M246" s="45">
        <f t="shared" ref="M246:M251" si="718">K246-J246</f>
        <v>3.7258303560610244</v>
      </c>
      <c r="N246" s="45">
        <f t="shared" ref="N246:N251" si="719">K246-G246</f>
        <v>9.7776071288951272</v>
      </c>
      <c r="O246" s="7"/>
      <c r="P246" s="8">
        <f t="shared" ref="P246:Q246" si="720">P239/P$238*100</f>
        <v>94.515356184789894</v>
      </c>
      <c r="Q246" s="8">
        <f t="shared" si="720"/>
        <v>91.549140608096934</v>
      </c>
      <c r="R246" s="8">
        <f t="shared" ref="R246:S246" si="721">R239/R$238*100</f>
        <v>68.699014182433658</v>
      </c>
      <c r="S246" s="8">
        <f t="shared" si="721"/>
        <v>83.824478478626688</v>
      </c>
      <c r="T246" s="8">
        <f t="shared" ref="T246:U246" si="722">T239/T$238*100</f>
        <v>69.585504903978972</v>
      </c>
      <c r="U246" s="8">
        <f t="shared" si="722"/>
        <v>81.053749876031063</v>
      </c>
      <c r="V246" s="8">
        <f t="shared" ref="V246" si="723">V239/V$238*100</f>
        <v>68.7616975166776</v>
      </c>
      <c r="W246" s="8">
        <v>72.61437939530505</v>
      </c>
      <c r="X246" s="8">
        <v>73.202418291884541</v>
      </c>
      <c r="Y246" s="29"/>
      <c r="Z246" s="45">
        <f t="shared" ref="Z246:Z251" si="724">X246-W246</f>
        <v>0.58803889657949071</v>
      </c>
      <c r="AA246" s="45">
        <f t="shared" ref="AA246:AA251" si="725">X246-T246</f>
        <v>3.6169133879055693</v>
      </c>
      <c r="AB246" s="11"/>
      <c r="AC246" s="8">
        <f t="shared" ref="AC246:AD246" si="726">AC239/AC$238*100</f>
        <v>65.871297282013558</v>
      </c>
      <c r="AD246" s="8">
        <f t="shared" si="726"/>
        <v>68.995400732475943</v>
      </c>
      <c r="AE246" s="8">
        <f t="shared" ref="AE246:AF246" si="727">AE239/AE$238*100</f>
        <v>65.503610392109834</v>
      </c>
      <c r="AF246" s="8">
        <f t="shared" si="727"/>
        <v>71.178548485672763</v>
      </c>
      <c r="AG246" s="8">
        <f t="shared" ref="AG246:AH246" si="728">AG239/AG$238*100</f>
        <v>64.250290566954533</v>
      </c>
      <c r="AH246" s="8">
        <f t="shared" si="728"/>
        <v>61.123757669068944</v>
      </c>
      <c r="AI246" s="8">
        <f t="shared" ref="AI246" si="729">AI239/AI$238*100</f>
        <v>66.319706618214084</v>
      </c>
      <c r="AJ246" s="8">
        <v>73.497295690826959</v>
      </c>
      <c r="AK246" s="8">
        <v>80.04890773325161</v>
      </c>
      <c r="AL246" s="29"/>
      <c r="AM246" s="45">
        <f>AK246-AJ246</f>
        <v>6.5516120424246509</v>
      </c>
      <c r="AN246" s="45">
        <f>AK246-AG246</f>
        <v>15.798617166297078</v>
      </c>
    </row>
    <row r="247" spans="1:40" s="6" customFormat="1" x14ac:dyDescent="0.25">
      <c r="A247" s="52" t="s">
        <v>134</v>
      </c>
      <c r="B247" s="4" t="s">
        <v>15</v>
      </c>
      <c r="C247" s="8">
        <f t="shared" ref="C247:D247" si="730">C240/C$238*100</f>
        <v>26.679383244776112</v>
      </c>
      <c r="D247" s="8">
        <f t="shared" si="730"/>
        <v>24.28634793176878</v>
      </c>
      <c r="E247" s="8">
        <f t="shared" ref="E247:F247" si="731">E240/E$238*100</f>
        <v>30.237835467324754</v>
      </c>
      <c r="F247" s="8">
        <f t="shared" si="731"/>
        <v>23.392543245234464</v>
      </c>
      <c r="G247" s="8">
        <f t="shared" ref="G247:H247" si="732">G240/G$238*100</f>
        <v>26.360476276965766</v>
      </c>
      <c r="H247" s="8">
        <f t="shared" si="732"/>
        <v>24.692338507076489</v>
      </c>
      <c r="I247" s="8">
        <f t="shared" ref="I247" si="733">I240/I$238*100</f>
        <v>26.213219284405977</v>
      </c>
      <c r="J247" s="8">
        <f t="shared" si="705"/>
        <v>36.451356626201445</v>
      </c>
      <c r="K247" s="8">
        <f t="shared" si="705"/>
        <v>34.655580667642504</v>
      </c>
      <c r="L247" s="29"/>
      <c r="M247" s="45">
        <f t="shared" si="718"/>
        <v>-1.7957759585589415</v>
      </c>
      <c r="N247" s="45">
        <f t="shared" si="719"/>
        <v>8.2951043906767374</v>
      </c>
      <c r="O247" s="7"/>
      <c r="P247" s="8">
        <f t="shared" ref="P247:Q247" si="734">P240/P$238*100</f>
        <v>20.503921645879391</v>
      </c>
      <c r="Q247" s="8">
        <f t="shared" si="734"/>
        <v>29.372367098112584</v>
      </c>
      <c r="R247" s="8">
        <f t="shared" ref="R247:S247" si="735">R240/R$238*100</f>
        <v>31.893447703062371</v>
      </c>
      <c r="S247" s="8">
        <f t="shared" si="735"/>
        <v>16.623369052829716</v>
      </c>
      <c r="T247" s="8">
        <f t="shared" ref="T247:U247" si="736">T240/T$238*100</f>
        <v>24.9814391234396</v>
      </c>
      <c r="U247" s="8">
        <f t="shared" si="736"/>
        <v>36.729323143562723</v>
      </c>
      <c r="V247" s="8">
        <f t="shared" ref="V247" si="737">V240/V$238*100</f>
        <v>47.58256555217951</v>
      </c>
      <c r="W247" s="8">
        <v>49.711729714415824</v>
      </c>
      <c r="X247" s="8">
        <v>58.404597079922191</v>
      </c>
      <c r="Y247" s="29"/>
      <c r="Z247" s="45">
        <f t="shared" si="724"/>
        <v>8.6928673655063662</v>
      </c>
      <c r="AA247" s="45">
        <f t="shared" si="725"/>
        <v>33.423157956482591</v>
      </c>
      <c r="AB247" s="11"/>
      <c r="AC247" s="8">
        <f t="shared" ref="AC247:AD247" si="738">AC240/AC$238*100</f>
        <v>34.883744042928846</v>
      </c>
      <c r="AD247" s="8">
        <f t="shared" si="738"/>
        <v>19.305381288418115</v>
      </c>
      <c r="AE247" s="8">
        <f t="shared" ref="AE247:AF247" si="739">AE240/AE$238*100</f>
        <v>28.953775482395937</v>
      </c>
      <c r="AF247" s="8">
        <f t="shared" si="739"/>
        <v>31.90277017413954</v>
      </c>
      <c r="AG247" s="8">
        <f t="shared" ref="AG247:AH247" si="740">AG240/AG$238*100</f>
        <v>27.928704795083281</v>
      </c>
      <c r="AH247" s="8">
        <f t="shared" si="740"/>
        <v>8.5696894103763892</v>
      </c>
      <c r="AI247" s="8">
        <f t="shared" ref="AI247" si="741">AI240/AI$238*100</f>
        <v>8.8942969539984471</v>
      </c>
      <c r="AJ247" s="8">
        <v>27.476154607334184</v>
      </c>
      <c r="AK247" s="8">
        <v>14.031528802038402</v>
      </c>
      <c r="AL247" s="29"/>
      <c r="AM247" s="45">
        <f>AK247-AJ247</f>
        <v>-13.444625805295782</v>
      </c>
      <c r="AN247" s="45">
        <f>AK247-AG247</f>
        <v>-13.897175993044879</v>
      </c>
    </row>
    <row r="248" spans="1:40" s="6" customFormat="1" ht="22.5" x14ac:dyDescent="0.25">
      <c r="A248" s="52" t="s">
        <v>135</v>
      </c>
      <c r="B248" s="4" t="s">
        <v>15</v>
      </c>
      <c r="C248" s="8">
        <f t="shared" ref="C248:D248" si="742">C241/C$238*100</f>
        <v>55.534688479996639</v>
      </c>
      <c r="D248" s="8">
        <f t="shared" si="742"/>
        <v>55.868244650872832</v>
      </c>
      <c r="E248" s="8">
        <f t="shared" ref="E248:F248" si="743">E241/E$238*100</f>
        <v>36.661539430092574</v>
      </c>
      <c r="F248" s="8">
        <f t="shared" si="743"/>
        <v>54.829457605661567</v>
      </c>
      <c r="G248" s="8">
        <f t="shared" ref="G248:H248" si="744">G241/G$238*100</f>
        <v>40.728660938287341</v>
      </c>
      <c r="H248" s="8">
        <f t="shared" si="744"/>
        <v>47.842230605684456</v>
      </c>
      <c r="I248" s="8">
        <f t="shared" ref="I248" si="745">I241/I$238*100</f>
        <v>41.199652063956826</v>
      </c>
      <c r="J248" s="8">
        <f t="shared" si="705"/>
        <v>36.689557361885782</v>
      </c>
      <c r="K248" s="8">
        <f t="shared" si="705"/>
        <v>42.211163676505734</v>
      </c>
      <c r="L248" s="29"/>
      <c r="M248" s="45">
        <f t="shared" si="718"/>
        <v>5.5216063146199517</v>
      </c>
      <c r="N248" s="45">
        <f t="shared" si="719"/>
        <v>1.4825027382183933</v>
      </c>
      <c r="O248" s="7"/>
      <c r="P248" s="8">
        <f t="shared" ref="P248:Q248" si="746">P241/P$238*100</f>
        <v>74.011434538910493</v>
      </c>
      <c r="Q248" s="8">
        <f t="shared" si="746"/>
        <v>62.176773509984343</v>
      </c>
      <c r="R248" s="8">
        <f t="shared" ref="R248:S248" si="747">R241/R$238*100</f>
        <v>36.805566479371286</v>
      </c>
      <c r="S248" s="8">
        <f t="shared" si="747"/>
        <v>67.201109425796972</v>
      </c>
      <c r="T248" s="8">
        <f t="shared" ref="T248:U248" si="748">T241/T$238*100</f>
        <v>44.604065780539372</v>
      </c>
      <c r="U248" s="8">
        <f t="shared" si="748"/>
        <v>44.324426732468332</v>
      </c>
      <c r="V248" s="8">
        <f t="shared" ref="V248" si="749">V241/V$238*100</f>
        <v>21.179131964498094</v>
      </c>
      <c r="W248" s="8">
        <v>22.90264968088924</v>
      </c>
      <c r="X248" s="8">
        <v>14.797821211962331</v>
      </c>
      <c r="Y248" s="29"/>
      <c r="Z248" s="45">
        <f t="shared" si="724"/>
        <v>-8.1048284689269092</v>
      </c>
      <c r="AA248" s="45">
        <f t="shared" si="725"/>
        <v>-29.806244568577043</v>
      </c>
      <c r="AB248" s="11"/>
      <c r="AC248" s="8">
        <f t="shared" ref="AC248:AD248" si="750">AC241/AC$238*100</f>
        <v>30.987553239084715</v>
      </c>
      <c r="AD248" s="8">
        <f t="shared" si="750"/>
        <v>49.690019444057825</v>
      </c>
      <c r="AE248" s="8">
        <f t="shared" ref="AE248:AF248" si="751">AE241/AE$238*100</f>
        <v>36.549834909713894</v>
      </c>
      <c r="AF248" s="8">
        <f t="shared" si="751"/>
        <v>39.27577831153323</v>
      </c>
      <c r="AG248" s="8">
        <f t="shared" ref="AG248:AH248" si="752">AG241/AG$238*100</f>
        <v>36.321585771871248</v>
      </c>
      <c r="AH248" s="8">
        <f t="shared" si="752"/>
        <v>52.554068258692567</v>
      </c>
      <c r="AI248" s="8">
        <f t="shared" ref="AI248" si="753">AI241/AI$238*100</f>
        <v>57.425409664215636</v>
      </c>
      <c r="AJ248" s="8">
        <v>46.021141083492772</v>
      </c>
      <c r="AK248" s="8">
        <v>66.017378931213202</v>
      </c>
      <c r="AL248" s="29"/>
      <c r="AM248" s="45">
        <f>AK248-AJ248</f>
        <v>19.99623784772043</v>
      </c>
      <c r="AN248" s="45">
        <f>AK248-AG248</f>
        <v>29.695793159341953</v>
      </c>
    </row>
    <row r="249" spans="1:40" s="6" customFormat="1" ht="22.5" x14ac:dyDescent="0.25">
      <c r="A249" s="54" t="s">
        <v>133</v>
      </c>
      <c r="B249" s="4" t="s">
        <v>15</v>
      </c>
      <c r="C249" s="8">
        <f t="shared" ref="C249:D249" si="754">C242/C$238*100</f>
        <v>17.785928275227249</v>
      </c>
      <c r="D249" s="8">
        <f t="shared" si="754"/>
        <v>19.845407417358388</v>
      </c>
      <c r="E249" s="8">
        <f t="shared" ref="E249:F249" si="755">E242/E$238*100</f>
        <v>33.100625102582661</v>
      </c>
      <c r="F249" s="8">
        <f t="shared" si="755"/>
        <v>21.777999149103962</v>
      </c>
      <c r="G249" s="8">
        <f t="shared" ref="G249:H249" si="756">G242/G$238*100</f>
        <v>32.910862784746882</v>
      </c>
      <c r="H249" s="8">
        <f t="shared" si="756"/>
        <v>27.465430887239052</v>
      </c>
      <c r="I249" s="8">
        <f t="shared" ref="I249" si="757">I242/I$238*100</f>
        <v>32.587128651637201</v>
      </c>
      <c r="J249" s="8">
        <f t="shared" si="705"/>
        <v>26.85908601191278</v>
      </c>
      <c r="K249" s="8">
        <f t="shared" si="705"/>
        <v>23.133255655851741</v>
      </c>
      <c r="L249" s="29"/>
      <c r="M249" s="45">
        <f t="shared" si="718"/>
        <v>-3.7258303560610386</v>
      </c>
      <c r="N249" s="45">
        <f t="shared" si="719"/>
        <v>-9.7776071288951414</v>
      </c>
      <c r="O249" s="7"/>
      <c r="P249" s="8">
        <f t="shared" ref="P249:Q249" si="758">P242/P$238*100</f>
        <v>5.4846438152101111</v>
      </c>
      <c r="Q249" s="8">
        <f t="shared" si="758"/>
        <v>8.4508593919030712</v>
      </c>
      <c r="R249" s="8">
        <f t="shared" ref="R249:S249" si="759">R242/R$238*100</f>
        <v>31.300985817566335</v>
      </c>
      <c r="S249" s="8">
        <f t="shared" si="759"/>
        <v>16.175521521373323</v>
      </c>
      <c r="T249" s="8">
        <f t="shared" ref="T249:U249" si="760">T242/T$238*100</f>
        <v>30.414495096021039</v>
      </c>
      <c r="U249" s="8">
        <f t="shared" si="760"/>
        <v>18.946250123968934</v>
      </c>
      <c r="V249" s="8">
        <f t="shared" ref="V249" si="761">V242/V$238*100</f>
        <v>31.238302483322393</v>
      </c>
      <c r="W249" s="8">
        <v>27.38562060469495</v>
      </c>
      <c r="X249" s="8">
        <v>26.797581708115459</v>
      </c>
      <c r="Y249" s="29"/>
      <c r="Z249" s="45">
        <f t="shared" si="724"/>
        <v>-0.58803889657949071</v>
      </c>
      <c r="AA249" s="45">
        <f t="shared" si="725"/>
        <v>-3.6169133879055799</v>
      </c>
      <c r="AB249" s="11"/>
      <c r="AC249" s="8">
        <f t="shared" ref="AC249:AD249" si="762">AC242/AC$238*100</f>
        <v>34.128702717986442</v>
      </c>
      <c r="AD249" s="8">
        <f t="shared" si="762"/>
        <v>31.004599267524064</v>
      </c>
      <c r="AE249" s="8">
        <f t="shared" ref="AE249:AF249" si="763">AE242/AE$238*100</f>
        <v>34.49638960789018</v>
      </c>
      <c r="AF249" s="8">
        <f t="shared" si="763"/>
        <v>28.821451514327233</v>
      </c>
      <c r="AG249" s="8">
        <f t="shared" ref="AG249:AH249" si="764">AG242/AG$238*100</f>
        <v>35.749709433045467</v>
      </c>
      <c r="AH249" s="8">
        <f t="shared" si="764"/>
        <v>38.876242330931049</v>
      </c>
      <c r="AI249" s="8">
        <f t="shared" ref="AI249" si="765">AI242/AI$238*100</f>
        <v>33.680293381785923</v>
      </c>
      <c r="AJ249" s="8">
        <v>26.502704309173041</v>
      </c>
      <c r="AK249" s="8">
        <v>19.951092266748393</v>
      </c>
      <c r="AL249" s="29"/>
      <c r="AM249" s="45">
        <f>AK249-AJ249</f>
        <v>-6.5516120424246473</v>
      </c>
      <c r="AN249" s="45">
        <f>AK249-AG249</f>
        <v>-15.798617166297074</v>
      </c>
    </row>
    <row r="250" spans="1:40" s="6" customFormat="1" ht="22.5" x14ac:dyDescent="0.25">
      <c r="A250" s="52" t="s">
        <v>33</v>
      </c>
      <c r="B250" s="4" t="s">
        <v>15</v>
      </c>
      <c r="C250" s="8">
        <f t="shared" ref="C250:D250" si="766">C243/C$238*100</f>
        <v>2.9051702030870481</v>
      </c>
      <c r="D250" s="8">
        <f t="shared" si="766"/>
        <v>3.1557082195044392</v>
      </c>
      <c r="E250" s="8">
        <f t="shared" ref="E250:F250" si="767">E243/E$238*100</f>
        <v>13.313849319022877</v>
      </c>
      <c r="F250" s="8">
        <f t="shared" si="767"/>
        <v>8.9297872414019714</v>
      </c>
      <c r="G250" s="8">
        <f t="shared" ref="G250:H250" si="768">G243/G$238*100</f>
        <v>15.93596445241837</v>
      </c>
      <c r="H250" s="8">
        <f t="shared" si="768"/>
        <v>10.051012768014667</v>
      </c>
      <c r="I250" s="8">
        <f t="shared" ref="I250" si="769">I243/I$238*100</f>
        <v>13.574030811129528</v>
      </c>
      <c r="J250" s="8">
        <f t="shared" si="705"/>
        <v>10.404708525806674</v>
      </c>
      <c r="K250" s="8">
        <f t="shared" si="705"/>
        <v>11.313286397993675</v>
      </c>
      <c r="L250" s="59"/>
      <c r="M250" s="45">
        <f t="shared" si="718"/>
        <v>0.90857787218700103</v>
      </c>
      <c r="N250" s="45">
        <f t="shared" si="719"/>
        <v>-4.6226780544246946</v>
      </c>
      <c r="O250" s="60"/>
      <c r="P250" s="8">
        <f t="shared" ref="P250:Q250" si="770">P243/P$238*100</f>
        <v>5.0919057049511931</v>
      </c>
      <c r="Q250" s="8">
        <f t="shared" si="770"/>
        <v>6.3779728193314931</v>
      </c>
      <c r="R250" s="8">
        <f t="shared" ref="R250:S250" si="771">R243/R$238*100</f>
        <v>30.480159379345491</v>
      </c>
      <c r="S250" s="8">
        <f t="shared" si="771"/>
        <v>16.032686593339772</v>
      </c>
      <c r="T250" s="8">
        <f t="shared" ref="T250:U250" si="772">T243/T$238*100</f>
        <v>29.949411346967487</v>
      </c>
      <c r="U250" s="8">
        <f t="shared" si="772"/>
        <v>17.554983458196212</v>
      </c>
      <c r="V250" s="8">
        <f t="shared" ref="V250" si="773">V243/V$238*100</f>
        <v>30.322657493470462</v>
      </c>
      <c r="W250" s="8">
        <v>25.777099769623433</v>
      </c>
      <c r="X250" s="8">
        <v>24.340766453494517</v>
      </c>
      <c r="Y250" s="59"/>
      <c r="Z250" s="45">
        <f t="shared" si="724"/>
        <v>-1.4363333161289162</v>
      </c>
      <c r="AA250" s="45">
        <f t="shared" si="725"/>
        <v>-5.6086448934729702</v>
      </c>
      <c r="AB250" s="60"/>
      <c r="AC250" s="8" t="s">
        <v>1</v>
      </c>
      <c r="AD250" s="8" t="s">
        <v>1</v>
      </c>
      <c r="AE250" s="8" t="s">
        <v>1</v>
      </c>
      <c r="AF250" s="8" t="s">
        <v>1</v>
      </c>
      <c r="AG250" s="8" t="s">
        <v>1</v>
      </c>
      <c r="AH250" s="8" t="s">
        <v>1</v>
      </c>
      <c r="AI250" s="8" t="s">
        <v>1</v>
      </c>
      <c r="AJ250" s="8" t="s">
        <v>1</v>
      </c>
      <c r="AK250" s="8" t="s">
        <v>1</v>
      </c>
      <c r="AL250" s="59"/>
      <c r="AM250" s="8" t="s">
        <v>1</v>
      </c>
      <c r="AN250" s="8" t="s">
        <v>1</v>
      </c>
    </row>
    <row r="251" spans="1:40" s="6" customFormat="1" ht="22.5" x14ac:dyDescent="0.25">
      <c r="A251" s="52" t="s">
        <v>86</v>
      </c>
      <c r="B251" s="4" t="s">
        <v>15</v>
      </c>
      <c r="C251" s="8">
        <f t="shared" ref="C251:D251" si="774">C244/C$238*100</f>
        <v>14.880758072140202</v>
      </c>
      <c r="D251" s="8">
        <f t="shared" si="774"/>
        <v>16.689699197853951</v>
      </c>
      <c r="E251" s="8">
        <f t="shared" ref="E251:F251" si="775">E244/E$238*100</f>
        <v>19.786775783559786</v>
      </c>
      <c r="F251" s="8">
        <f t="shared" si="775"/>
        <v>12.848211907701993</v>
      </c>
      <c r="G251" s="8">
        <f t="shared" ref="G251:H251" si="776">G244/G$238*100</f>
        <v>16.974898332328515</v>
      </c>
      <c r="H251" s="8">
        <f t="shared" si="776"/>
        <v>17.414418119224383</v>
      </c>
      <c r="I251" s="8">
        <f t="shared" ref="I251" si="777">I244/I$238*100</f>
        <v>19.013097840507669</v>
      </c>
      <c r="J251" s="8">
        <f t="shared" si="705"/>
        <v>16.454377486106097</v>
      </c>
      <c r="K251" s="8">
        <f t="shared" si="705"/>
        <v>11.819969257858068</v>
      </c>
      <c r="L251" s="59"/>
      <c r="M251" s="45">
        <f t="shared" si="718"/>
        <v>-4.634408228248029</v>
      </c>
      <c r="N251" s="45">
        <f t="shared" si="719"/>
        <v>-5.1549290744704468</v>
      </c>
      <c r="O251" s="60"/>
      <c r="P251" s="8">
        <f t="shared" ref="P251:Q251" si="778">P244/P$238*100</f>
        <v>0.39273811025891792</v>
      </c>
      <c r="Q251" s="8">
        <f t="shared" si="778"/>
        <v>2.072886572571579</v>
      </c>
      <c r="R251" s="8">
        <f t="shared" ref="R251:S251" si="779">R244/R$238*100</f>
        <v>0.82082643822084067</v>
      </c>
      <c r="S251" s="8">
        <f t="shared" si="779"/>
        <v>0.14283492803355305</v>
      </c>
      <c r="T251" s="8">
        <f t="shared" ref="T251:U251" si="780">T244/T$238*100</f>
        <v>0.46508374905355104</v>
      </c>
      <c r="U251" s="8">
        <f t="shared" si="780"/>
        <v>1.3912666657727182</v>
      </c>
      <c r="V251" s="8">
        <f t="shared" ref="V251" si="781">V244/V$238*100</f>
        <v>0.91564498985193898</v>
      </c>
      <c r="W251" s="8">
        <v>1.6085208350715017</v>
      </c>
      <c r="X251" s="8">
        <v>2.4568152546209423</v>
      </c>
      <c r="Y251" s="59"/>
      <c r="Z251" s="45">
        <f t="shared" si="724"/>
        <v>0.84829441954944063</v>
      </c>
      <c r="AA251" s="45">
        <f t="shared" si="725"/>
        <v>1.9917315055673912</v>
      </c>
      <c r="AB251" s="60"/>
      <c r="AC251" s="8">
        <f t="shared" ref="AC251:AD251" si="782">AC244/AC$238*100</f>
        <v>34.128702717986442</v>
      </c>
      <c r="AD251" s="8">
        <f t="shared" si="782"/>
        <v>31.004599267524064</v>
      </c>
      <c r="AE251" s="8">
        <f t="shared" ref="AE251:AF251" si="783">AE244/AE$238*100</f>
        <v>34.49638960789018</v>
      </c>
      <c r="AF251" s="8">
        <f t="shared" si="783"/>
        <v>28.821451514327233</v>
      </c>
      <c r="AG251" s="8">
        <f t="shared" ref="AG251:AH251" si="784">AG244/AG$238*100</f>
        <v>35.749709433045467</v>
      </c>
      <c r="AH251" s="8">
        <f t="shared" si="784"/>
        <v>38.876242330931049</v>
      </c>
      <c r="AI251" s="8">
        <f t="shared" ref="AI251" si="785">AI244/AI$238*100</f>
        <v>33.680293381785923</v>
      </c>
      <c r="AJ251" s="8">
        <v>26.502704309173041</v>
      </c>
      <c r="AK251" s="8">
        <v>19.951092266748393</v>
      </c>
      <c r="AL251" s="59"/>
      <c r="AM251" s="45">
        <f>AK251-AJ251</f>
        <v>-6.5516120424246473</v>
      </c>
      <c r="AN251" s="45">
        <f>AK251-AG251</f>
        <v>-15.798617166297074</v>
      </c>
    </row>
    <row r="252" spans="1:40" s="6" customFormat="1" ht="22.5" x14ac:dyDescent="0.25">
      <c r="A252" s="47" t="s">
        <v>137</v>
      </c>
      <c r="B252" s="17" t="s">
        <v>15</v>
      </c>
      <c r="C252" s="19" t="s">
        <v>1</v>
      </c>
      <c r="D252" s="28">
        <f t="shared" ref="D252:G252" si="786">(D238/C238-1)*100</f>
        <v>8.4461434659065748</v>
      </c>
      <c r="E252" s="28">
        <f t="shared" si="786"/>
        <v>-23.627618414410279</v>
      </c>
      <c r="F252" s="28">
        <f t="shared" si="786"/>
        <v>86.231501731204602</v>
      </c>
      <c r="G252" s="28">
        <f t="shared" si="786"/>
        <v>-38.779865816693018</v>
      </c>
      <c r="H252" s="28">
        <f t="shared" ref="H252:K258" si="787">(H238/G238-1)*100</f>
        <v>-0.89531132044841089</v>
      </c>
      <c r="I252" s="28">
        <f t="shared" si="787"/>
        <v>-16.177348993161054</v>
      </c>
      <c r="J252" s="28">
        <f t="shared" si="787"/>
        <v>-0.63631995969281041</v>
      </c>
      <c r="K252" s="28">
        <f t="shared" si="787"/>
        <v>23.961652419494328</v>
      </c>
      <c r="L252" s="29"/>
      <c r="M252" s="19" t="s">
        <v>1</v>
      </c>
      <c r="N252" s="19" t="s">
        <v>1</v>
      </c>
      <c r="O252" s="7"/>
      <c r="P252" s="19" t="s">
        <v>1</v>
      </c>
      <c r="Q252" s="28">
        <f t="shared" ref="Q252:T252" si="788">(Q238/P238-1)*100</f>
        <v>-5.95470769562223</v>
      </c>
      <c r="R252" s="28">
        <f t="shared" si="788"/>
        <v>-32.576924219091374</v>
      </c>
      <c r="S252" s="28">
        <f t="shared" si="788"/>
        <v>137.46606188927126</v>
      </c>
      <c r="T252" s="28">
        <f t="shared" si="788"/>
        <v>-41.514321830526072</v>
      </c>
      <c r="U252" s="28">
        <f t="shared" ref="U252:V252" si="789">(U238/T238-1)*100</f>
        <v>6.6383803249611795</v>
      </c>
      <c r="V252" s="28">
        <f t="shared" si="789"/>
        <v>-34.461942964598727</v>
      </c>
      <c r="W252" s="28">
        <v>-10.405373458571422</v>
      </c>
      <c r="X252" s="28">
        <v>42.740108606415149</v>
      </c>
      <c r="Y252" s="29"/>
      <c r="Z252" s="19" t="s">
        <v>1</v>
      </c>
      <c r="AA252" s="19" t="s">
        <v>1</v>
      </c>
      <c r="AB252" s="11"/>
      <c r="AC252" s="19" t="s">
        <v>1</v>
      </c>
      <c r="AD252" s="28">
        <f t="shared" ref="AD252:AG252" si="790">(AD238/AC238-1)*100</f>
        <v>27.578280689589938</v>
      </c>
      <c r="AE252" s="28">
        <f t="shared" si="790"/>
        <v>-14.863161923715307</v>
      </c>
      <c r="AF252" s="28">
        <f t="shared" si="790"/>
        <v>46.494993915960478</v>
      </c>
      <c r="AG252" s="28">
        <f t="shared" si="790"/>
        <v>-35.342099178786249</v>
      </c>
      <c r="AH252" s="28">
        <f t="shared" ref="AH252:AI252" si="791">(AH238/AG238-1)*100</f>
        <v>-9.462556992419902</v>
      </c>
      <c r="AI252" s="28">
        <f t="shared" si="791"/>
        <v>8.31350992042006</v>
      </c>
      <c r="AJ252" s="28">
        <v>7.2810714601759363</v>
      </c>
      <c r="AK252" s="28">
        <v>11.251569772584613</v>
      </c>
      <c r="AL252" s="29"/>
      <c r="AM252" s="19" t="s">
        <v>1</v>
      </c>
      <c r="AN252" s="19" t="s">
        <v>1</v>
      </c>
    </row>
    <row r="253" spans="1:40" s="6" customFormat="1" ht="22.5" x14ac:dyDescent="0.25">
      <c r="A253" s="51" t="s">
        <v>32</v>
      </c>
      <c r="B253" s="4" t="s">
        <v>15</v>
      </c>
      <c r="C253" s="24" t="s">
        <v>1</v>
      </c>
      <c r="D253" s="8">
        <f t="shared" ref="D253:I253" si="792">(D239/C239-1)*100</f>
        <v>5.7295456155984414</v>
      </c>
      <c r="E253" s="8">
        <f t="shared" si="792"/>
        <v>-36.257369379861991</v>
      </c>
      <c r="F253" s="8">
        <f t="shared" si="792"/>
        <v>117.75092381983244</v>
      </c>
      <c r="G253" s="8">
        <f t="shared" si="792"/>
        <v>-47.492956740021278</v>
      </c>
      <c r="H253" s="8">
        <f t="shared" si="792"/>
        <v>7.1487306113580562</v>
      </c>
      <c r="I253" s="8">
        <f t="shared" si="792"/>
        <v>-22.096103175049819</v>
      </c>
      <c r="J253" s="8">
        <f t="shared" si="787"/>
        <v>7.8065691314664454</v>
      </c>
      <c r="K253" s="8">
        <f t="shared" si="787"/>
        <v>30.276313563150016</v>
      </c>
      <c r="L253" s="29"/>
      <c r="M253" s="24" t="s">
        <v>1</v>
      </c>
      <c r="N253" s="24" t="s">
        <v>1</v>
      </c>
      <c r="O253" s="7"/>
      <c r="P253" s="24" t="s">
        <v>1</v>
      </c>
      <c r="Q253" s="8">
        <f t="shared" ref="Q253:V253" si="793">(Q239/P239-1)*100</f>
        <v>-8.90617105785606</v>
      </c>
      <c r="R253" s="8">
        <f t="shared" si="793"/>
        <v>-49.405326925742003</v>
      </c>
      <c r="S253" s="8">
        <f t="shared" si="793"/>
        <v>189.7489728365168</v>
      </c>
      <c r="T253" s="8">
        <f t="shared" si="793"/>
        <v>-51.44908123571377</v>
      </c>
      <c r="U253" s="8">
        <f t="shared" si="793"/>
        <v>24.213234034466801</v>
      </c>
      <c r="V253" s="8">
        <f t="shared" si="793"/>
        <v>-44.400992420565657</v>
      </c>
      <c r="W253" s="8">
        <v>-5.3854334837789892</v>
      </c>
      <c r="X253" s="8">
        <v>43.896033048124018</v>
      </c>
      <c r="Y253" s="29"/>
      <c r="Z253" s="24" t="s">
        <v>1</v>
      </c>
      <c r="AA253" s="24" t="s">
        <v>1</v>
      </c>
      <c r="AB253" s="11"/>
      <c r="AC253" s="24" t="s">
        <v>1</v>
      </c>
      <c r="AD253" s="8">
        <f t="shared" ref="AD253:AI253" si="794">(AD239/AC239-1)*100</f>
        <v>33.628985068464168</v>
      </c>
      <c r="AE253" s="8">
        <f t="shared" si="794"/>
        <v>-19.171854759006802</v>
      </c>
      <c r="AF253" s="8">
        <f t="shared" si="794"/>
        <v>59.18666108534898</v>
      </c>
      <c r="AG253" s="8">
        <f t="shared" si="794"/>
        <v>-41.635661254759768</v>
      </c>
      <c r="AH253" s="8">
        <f t="shared" si="794"/>
        <v>-13.868269271007305</v>
      </c>
      <c r="AI253" s="8">
        <f t="shared" si="794"/>
        <v>17.520919436965897</v>
      </c>
      <c r="AJ253" s="8">
        <v>18.891789985267881</v>
      </c>
      <c r="AK253" s="8">
        <v>21.168630222356775</v>
      </c>
      <c r="AL253" s="29"/>
      <c r="AM253" s="24" t="s">
        <v>1</v>
      </c>
      <c r="AN253" s="24" t="s">
        <v>1</v>
      </c>
    </row>
    <row r="254" spans="1:40" s="6" customFormat="1" x14ac:dyDescent="0.25">
      <c r="A254" s="52" t="s">
        <v>134</v>
      </c>
      <c r="B254" s="4" t="s">
        <v>15</v>
      </c>
      <c r="C254" s="24" t="s">
        <v>1</v>
      </c>
      <c r="D254" s="8">
        <f t="shared" ref="D254:I254" si="795">(D240/C240-1)*100</f>
        <v>-1.2810473200418726</v>
      </c>
      <c r="E254" s="8">
        <f t="shared" si="795"/>
        <v>-4.912195315625012</v>
      </c>
      <c r="F254" s="8">
        <f t="shared" si="795"/>
        <v>44.072100087314503</v>
      </c>
      <c r="G254" s="8">
        <f t="shared" si="795"/>
        <v>-31.01255054255433</v>
      </c>
      <c r="H254" s="8">
        <f t="shared" si="795"/>
        <v>-7.1668320859490597</v>
      </c>
      <c r="I254" s="8">
        <f t="shared" si="795"/>
        <v>-11.014441535669162</v>
      </c>
      <c r="J254" s="8">
        <f t="shared" si="787"/>
        <v>38.172305261096781</v>
      </c>
      <c r="K254" s="8">
        <f t="shared" si="787"/>
        <v>17.854682040286129</v>
      </c>
      <c r="L254" s="29"/>
      <c r="M254" s="24" t="s">
        <v>1</v>
      </c>
      <c r="N254" s="24" t="s">
        <v>1</v>
      </c>
      <c r="O254" s="7"/>
      <c r="P254" s="24" t="s">
        <v>1</v>
      </c>
      <c r="Q254" s="8">
        <f t="shared" ref="Q254:V254" si="796">(Q240/P240-1)*100</f>
        <v>34.722171549491044</v>
      </c>
      <c r="R254" s="8">
        <f t="shared" si="796"/>
        <v>-26.789886078463233</v>
      </c>
      <c r="S254" s="8">
        <f t="shared" si="796"/>
        <v>23.771064861339063</v>
      </c>
      <c r="T254" s="8">
        <f t="shared" si="796"/>
        <v>-12.108285381832095</v>
      </c>
      <c r="U254" s="8">
        <f t="shared" si="796"/>
        <v>56.786625106262399</v>
      </c>
      <c r="V254" s="8">
        <f t="shared" si="796"/>
        <v>-15.095933489969271</v>
      </c>
      <c r="W254" s="8">
        <v>-6.3963069917419846</v>
      </c>
      <c r="X254" s="8">
        <v>67.700431632425605</v>
      </c>
      <c r="Y254" s="29"/>
      <c r="Z254" s="24" t="s">
        <v>1</v>
      </c>
      <c r="AA254" s="24" t="s">
        <v>1</v>
      </c>
      <c r="AB254" s="11"/>
      <c r="AC254" s="24" t="s">
        <v>1</v>
      </c>
      <c r="AD254" s="8">
        <f t="shared" ref="AD254:AI254" si="797">(AD240/AC240-1)*100</f>
        <v>-29.395555998736931</v>
      </c>
      <c r="AE254" s="8">
        <f t="shared" si="797"/>
        <v>27.686309745184513</v>
      </c>
      <c r="AF254" s="8">
        <f t="shared" si="797"/>
        <v>61.415775479934595</v>
      </c>
      <c r="AG254" s="8">
        <f t="shared" si="797"/>
        <v>-43.396406805787457</v>
      </c>
      <c r="AH254" s="8">
        <f t="shared" si="797"/>
        <v>-72.219343063799911</v>
      </c>
      <c r="AI254" s="8">
        <f t="shared" si="797"/>
        <v>12.416270325456313</v>
      </c>
      <c r="AJ254" s="8">
        <v>231.41138879505596</v>
      </c>
      <c r="AK254" s="8">
        <v>-43.186023377546377</v>
      </c>
      <c r="AL254" s="29"/>
      <c r="AM254" s="24" t="s">
        <v>1</v>
      </c>
      <c r="AN254" s="24" t="s">
        <v>1</v>
      </c>
    </row>
    <row r="255" spans="1:40" s="6" customFormat="1" ht="22.5" x14ac:dyDescent="0.25">
      <c r="A255" s="52" t="s">
        <v>135</v>
      </c>
      <c r="B255" s="4" t="s">
        <v>15</v>
      </c>
      <c r="C255" s="24" t="s">
        <v>1</v>
      </c>
      <c r="D255" s="8">
        <f t="shared" ref="D255:I255" si="798">(D241/C241-1)*100</f>
        <v>9.0974999666962866</v>
      </c>
      <c r="E255" s="8">
        <f t="shared" si="798"/>
        <v>-49.88335330083742</v>
      </c>
      <c r="F255" s="8">
        <f t="shared" si="798"/>
        <v>178.52000728121052</v>
      </c>
      <c r="G255" s="8">
        <f t="shared" si="798"/>
        <v>-54.524188335379399</v>
      </c>
      <c r="H255" s="8">
        <f t="shared" si="798"/>
        <v>16.414074528398913</v>
      </c>
      <c r="I255" s="8">
        <f t="shared" si="798"/>
        <v>-27.815571873650981</v>
      </c>
      <c r="J255" s="8">
        <f t="shared" si="787"/>
        <v>-11.513586744188864</v>
      </c>
      <c r="K255" s="8">
        <f t="shared" si="787"/>
        <v>42.617299747669747</v>
      </c>
      <c r="L255" s="29"/>
      <c r="M255" s="24" t="s">
        <v>1</v>
      </c>
      <c r="N255" s="24" t="s">
        <v>1</v>
      </c>
      <c r="O255" s="7"/>
      <c r="P255" s="24" t="s">
        <v>1</v>
      </c>
      <c r="Q255" s="8">
        <f t="shared" ref="Q255:V255" si="799">(Q241/P241-1)*100</f>
        <v>-20.992845555299134</v>
      </c>
      <c r="R255" s="8">
        <f t="shared" si="799"/>
        <v>-60.088882748162632</v>
      </c>
      <c r="S255" s="8">
        <f t="shared" si="799"/>
        <v>333.57525332148043</v>
      </c>
      <c r="T255" s="8">
        <f t="shared" si="799"/>
        <v>-61.180714744431718</v>
      </c>
      <c r="U255" s="8">
        <f t="shared" si="799"/>
        <v>5.9698256844799458</v>
      </c>
      <c r="V255" s="8">
        <f t="shared" si="799"/>
        <v>-68.684554748391008</v>
      </c>
      <c r="W255" s="8">
        <v>-3.1143321450536443</v>
      </c>
      <c r="X255" s="8">
        <v>-7.77300284620146</v>
      </c>
      <c r="Y255" s="29"/>
      <c r="Z255" s="24" t="s">
        <v>1</v>
      </c>
      <c r="AA255" s="24" t="s">
        <v>1</v>
      </c>
      <c r="AB255" s="11"/>
      <c r="AC255" s="24" t="s">
        <v>1</v>
      </c>
      <c r="AD255" s="8">
        <f t="shared" ref="AD255:AI255" si="800">(AD241/AC241-1)*100</f>
        <v>104.57785741241823</v>
      </c>
      <c r="AE255" s="8">
        <f t="shared" si="800"/>
        <v>-37.377014313175806</v>
      </c>
      <c r="AF255" s="8">
        <f t="shared" si="800"/>
        <v>57.420817877990075</v>
      </c>
      <c r="AG255" s="8">
        <f t="shared" si="800"/>
        <v>-40.205449988059549</v>
      </c>
      <c r="AH255" s="8">
        <f t="shared" si="800"/>
        <v>30.999538116882142</v>
      </c>
      <c r="AI255" s="8">
        <f t="shared" si="800"/>
        <v>18.353305185282444</v>
      </c>
      <c r="AJ255" s="8">
        <v>-14.024168845701467</v>
      </c>
      <c r="AK255" s="8">
        <v>59.5905026571238</v>
      </c>
      <c r="AL255" s="29"/>
      <c r="AM255" s="24" t="s">
        <v>1</v>
      </c>
      <c r="AN255" s="24" t="s">
        <v>1</v>
      </c>
    </row>
    <row r="256" spans="1:40" s="6" customFormat="1" ht="22.5" x14ac:dyDescent="0.25">
      <c r="A256" s="54" t="s">
        <v>133</v>
      </c>
      <c r="B256" s="4" t="s">
        <v>15</v>
      </c>
      <c r="C256" s="24" t="s">
        <v>1</v>
      </c>
      <c r="D256" s="8">
        <f t="shared" ref="D256:I256" si="801">(D242/C242-1)*100</f>
        <v>21.003405985832124</v>
      </c>
      <c r="E256" s="8">
        <f t="shared" si="801"/>
        <v>27.383304252288831</v>
      </c>
      <c r="F256" s="8">
        <f t="shared" si="801"/>
        <v>22.527881986194842</v>
      </c>
      <c r="G256" s="8">
        <f t="shared" si="801"/>
        <v>-7.484272454225616</v>
      </c>
      <c r="H256" s="8">
        <f t="shared" si="801"/>
        <v>-17.293174738916196</v>
      </c>
      <c r="I256" s="8">
        <f t="shared" si="801"/>
        <v>-0.54627129297029065</v>
      </c>
      <c r="J256" s="8">
        <f t="shared" si="787"/>
        <v>-18.102093093473314</v>
      </c>
      <c r="K256" s="8">
        <f t="shared" si="787"/>
        <v>6.7659783981523391</v>
      </c>
      <c r="L256" s="29"/>
      <c r="M256" s="24" t="s">
        <v>1</v>
      </c>
      <c r="N256" s="24" t="s">
        <v>1</v>
      </c>
      <c r="O256" s="7"/>
      <c r="P256" s="24" t="s">
        <v>1</v>
      </c>
      <c r="Q256" s="8">
        <f t="shared" ref="Q256:V256" si="802">(Q242/P242-1)*100</f>
        <v>44.907047478756624</v>
      </c>
      <c r="R256" s="8">
        <f t="shared" si="802"/>
        <v>149.72711542413592</v>
      </c>
      <c r="S256" s="8">
        <f t="shared" si="802"/>
        <v>22.716179518218361</v>
      </c>
      <c r="T256" s="8">
        <f t="shared" si="802"/>
        <v>9.9693984841550787</v>
      </c>
      <c r="U256" s="8">
        <f t="shared" si="802"/>
        <v>-33.57123239846387</v>
      </c>
      <c r="V256" s="8">
        <f t="shared" si="802"/>
        <v>8.0581981365832824</v>
      </c>
      <c r="W256" s="8">
        <v>-21.455256667905253</v>
      </c>
      <c r="X256" s="8">
        <v>39.675115587846733</v>
      </c>
      <c r="Y256" s="29"/>
      <c r="Z256" s="24" t="s">
        <v>1</v>
      </c>
      <c r="AA256" s="24" t="s">
        <v>1</v>
      </c>
      <c r="AB256" s="11"/>
      <c r="AC256" s="24" t="s">
        <v>1</v>
      </c>
      <c r="AD256" s="8">
        <f t="shared" ref="AD256:AI256" si="803">(AD242/AC242-1)*100</f>
        <v>15.89990691136971</v>
      </c>
      <c r="AE256" s="8">
        <f t="shared" si="803"/>
        <v>-5.274907412215379</v>
      </c>
      <c r="AF256" s="8">
        <f t="shared" si="803"/>
        <v>22.395369841103509</v>
      </c>
      <c r="AG256" s="8">
        <f t="shared" si="803"/>
        <v>-19.799279860696494</v>
      </c>
      <c r="AH256" s="8">
        <f t="shared" si="803"/>
        <v>-1.5444983971804049</v>
      </c>
      <c r="AI256" s="8">
        <f t="shared" si="803"/>
        <v>-6.1629784000947652</v>
      </c>
      <c r="AJ256" s="8">
        <v>-15.581539547458034</v>
      </c>
      <c r="AK256" s="8">
        <v>-16.250420807615708</v>
      </c>
      <c r="AL256" s="29"/>
      <c r="AM256" s="24" t="s">
        <v>1</v>
      </c>
      <c r="AN256" s="24" t="s">
        <v>1</v>
      </c>
    </row>
    <row r="257" spans="1:40" s="6" customFormat="1" ht="22.5" x14ac:dyDescent="0.25">
      <c r="A257" s="52" t="s">
        <v>33</v>
      </c>
      <c r="B257" s="4" t="s">
        <v>15</v>
      </c>
      <c r="C257" s="24" t="s">
        <v>1</v>
      </c>
      <c r="D257" s="8">
        <f t="shared" ref="D257:I257" si="804">(D243/C243-1)*100</f>
        <v>17.7983947189289</v>
      </c>
      <c r="E257" s="8">
        <f t="shared" si="804"/>
        <v>222.21305324772237</v>
      </c>
      <c r="F257" s="8">
        <f t="shared" si="804"/>
        <v>24.908104955816857</v>
      </c>
      <c r="G257" s="8">
        <f t="shared" si="804"/>
        <v>9.2525337663357234</v>
      </c>
      <c r="H257" s="8">
        <f t="shared" si="804"/>
        <v>-37.493429138697174</v>
      </c>
      <c r="I257" s="8">
        <f t="shared" si="804"/>
        <v>13.203641632835827</v>
      </c>
      <c r="J257" s="8">
        <f t="shared" si="787"/>
        <v>-23.836173406705164</v>
      </c>
      <c r="K257" s="8">
        <f t="shared" si="787"/>
        <v>34.786445262920651</v>
      </c>
      <c r="L257" s="29"/>
      <c r="M257" s="24" t="s">
        <v>1</v>
      </c>
      <c r="N257" s="24" t="s">
        <v>1</v>
      </c>
      <c r="O257" s="7"/>
      <c r="P257" s="24" t="s">
        <v>1</v>
      </c>
      <c r="Q257" s="8">
        <f t="shared" ref="Q257:V257" si="805">(Q243/P243-1)*100</f>
        <v>17.7983947189289</v>
      </c>
      <c r="R257" s="8">
        <f t="shared" si="805"/>
        <v>222.21305324772237</v>
      </c>
      <c r="S257" s="8">
        <f t="shared" si="805"/>
        <v>24.908104955816857</v>
      </c>
      <c r="T257" s="8">
        <f t="shared" si="805"/>
        <v>9.2525337663357234</v>
      </c>
      <c r="U257" s="8">
        <f t="shared" si="805"/>
        <v>-37.493429138697174</v>
      </c>
      <c r="V257" s="8">
        <f t="shared" si="805"/>
        <v>13.203641632835827</v>
      </c>
      <c r="W257" s="8">
        <v>-23.836173406705164</v>
      </c>
      <c r="X257" s="8">
        <v>34.786445262920651</v>
      </c>
      <c r="Y257" s="29"/>
      <c r="Z257" s="24" t="s">
        <v>1</v>
      </c>
      <c r="AA257" s="24" t="s">
        <v>1</v>
      </c>
      <c r="AB257" s="11"/>
      <c r="AC257" s="24" t="s">
        <v>1</v>
      </c>
      <c r="AD257" s="8" t="s">
        <v>1</v>
      </c>
      <c r="AE257" s="8" t="s">
        <v>1</v>
      </c>
      <c r="AF257" s="8" t="s">
        <v>1</v>
      </c>
      <c r="AG257" s="8" t="s">
        <v>1</v>
      </c>
      <c r="AH257" s="8" t="s">
        <v>1</v>
      </c>
      <c r="AI257" s="8" t="s">
        <v>1</v>
      </c>
      <c r="AJ257" s="8" t="s">
        <v>1</v>
      </c>
      <c r="AK257" s="8" t="s">
        <v>1</v>
      </c>
      <c r="AL257" s="29"/>
      <c r="AM257" s="24" t="s">
        <v>1</v>
      </c>
      <c r="AN257" s="24" t="s">
        <v>1</v>
      </c>
    </row>
    <row r="258" spans="1:40" s="6" customFormat="1" ht="22.5" x14ac:dyDescent="0.25">
      <c r="A258" s="52" t="s">
        <v>86</v>
      </c>
      <c r="B258" s="4" t="s">
        <v>15</v>
      </c>
      <c r="C258" s="24" t="s">
        <v>1</v>
      </c>
      <c r="D258" s="8">
        <f t="shared" ref="D258:I258" si="806">(D244/C244-1)*100</f>
        <v>21.629120293398074</v>
      </c>
      <c r="E258" s="8">
        <f t="shared" si="806"/>
        <v>-9.4553369371182185</v>
      </c>
      <c r="F258" s="8">
        <f t="shared" si="806"/>
        <v>20.926310799970828</v>
      </c>
      <c r="G258" s="8">
        <f t="shared" si="806"/>
        <v>-19.116717476446411</v>
      </c>
      <c r="H258" s="8">
        <f t="shared" si="806"/>
        <v>1.6707406697341387</v>
      </c>
      <c r="I258" s="8">
        <f t="shared" si="806"/>
        <v>-8.4822556841916317</v>
      </c>
      <c r="J258" s="8">
        <f t="shared" si="787"/>
        <v>-14.008358158839352</v>
      </c>
      <c r="K258" s="8">
        <f t="shared" si="787"/>
        <v>-10.952394158397727</v>
      </c>
      <c r="L258" s="29"/>
      <c r="M258" s="24" t="s">
        <v>1</v>
      </c>
      <c r="N258" s="24" t="s">
        <v>1</v>
      </c>
      <c r="O258" s="7"/>
      <c r="P258" s="24" t="s">
        <v>1</v>
      </c>
      <c r="Q258" s="8">
        <f t="shared" ref="Q258:V258" si="807">(Q244/P244-1)*100</f>
        <v>396.37460317460318</v>
      </c>
      <c r="R258" s="8">
        <f t="shared" si="807"/>
        <v>-73.301653896826522</v>
      </c>
      <c r="S258" s="8">
        <f t="shared" si="807"/>
        <v>-58.677685950413228</v>
      </c>
      <c r="T258" s="8">
        <f t="shared" si="807"/>
        <v>90.434782608695656</v>
      </c>
      <c r="U258" s="8">
        <f t="shared" si="807"/>
        <v>219.00152207001523</v>
      </c>
      <c r="V258" s="8">
        <f t="shared" si="807"/>
        <v>-56.866936407359333</v>
      </c>
      <c r="W258" s="8">
        <v>57.391592920353965</v>
      </c>
      <c r="X258" s="8">
        <v>118.01773941890046</v>
      </c>
      <c r="Y258" s="29"/>
      <c r="Z258" s="24" t="s">
        <v>1</v>
      </c>
      <c r="AA258" s="24" t="s">
        <v>1</v>
      </c>
      <c r="AB258" s="11"/>
      <c r="AC258" s="24" t="s">
        <v>1</v>
      </c>
      <c r="AD258" s="8">
        <f t="shared" ref="AD258:AI258" si="808">(AD244/AC244-1)*100</f>
        <v>15.89990691136971</v>
      </c>
      <c r="AE258" s="8">
        <f t="shared" si="808"/>
        <v>-5.274907412215379</v>
      </c>
      <c r="AF258" s="8">
        <f t="shared" si="808"/>
        <v>22.395369841103509</v>
      </c>
      <c r="AG258" s="8">
        <f t="shared" si="808"/>
        <v>-19.799279860696494</v>
      </c>
      <c r="AH258" s="8">
        <f t="shared" si="808"/>
        <v>-1.5444983971804049</v>
      </c>
      <c r="AI258" s="8">
        <f t="shared" si="808"/>
        <v>-6.1629784000947652</v>
      </c>
      <c r="AJ258" s="8">
        <v>-15.581539547458034</v>
      </c>
      <c r="AK258" s="8">
        <v>-16.250420807615708</v>
      </c>
      <c r="AL258" s="29"/>
      <c r="AM258" s="24" t="s">
        <v>1</v>
      </c>
      <c r="AN258" s="24" t="s">
        <v>1</v>
      </c>
    </row>
    <row r="259" spans="1:40" ht="22.5" x14ac:dyDescent="0.25">
      <c r="A259" s="47" t="s">
        <v>36</v>
      </c>
      <c r="B259" s="17" t="s">
        <v>55</v>
      </c>
      <c r="C259" s="28">
        <v>17224.178</v>
      </c>
      <c r="D259" s="28">
        <v>22356.536</v>
      </c>
      <c r="E259" s="28">
        <v>6112.5680000000002</v>
      </c>
      <c r="F259" s="28">
        <v>17894.445</v>
      </c>
      <c r="G259" s="28">
        <v>24302.581999999999</v>
      </c>
      <c r="H259" s="28">
        <v>31949.401999999998</v>
      </c>
      <c r="I259" s="28">
        <v>6134.6719999999996</v>
      </c>
      <c r="J259" s="28">
        <v>10714.620999999999</v>
      </c>
      <c r="K259" s="28">
        <v>17076.165999999997</v>
      </c>
      <c r="L259" s="29"/>
      <c r="M259" s="19" t="s">
        <v>1</v>
      </c>
      <c r="N259" s="19">
        <f>K259/G259-1</f>
        <v>-0.29735177932945567</v>
      </c>
      <c r="O259" s="7"/>
      <c r="P259" s="28">
        <v>3736.3389999999999</v>
      </c>
      <c r="Q259" s="28">
        <v>3212.625</v>
      </c>
      <c r="R259" s="28">
        <v>394.44200000000001</v>
      </c>
      <c r="S259" s="28">
        <v>942.08299999999997</v>
      </c>
      <c r="T259" s="28">
        <v>1489.258</v>
      </c>
      <c r="U259" s="28">
        <v>2424.645</v>
      </c>
      <c r="V259" s="28">
        <v>981.625</v>
      </c>
      <c r="W259" s="28">
        <v>1884.1869999999999</v>
      </c>
      <c r="X259" s="28">
        <v>3042.5349999999999</v>
      </c>
      <c r="Y259" s="29"/>
      <c r="Z259" s="19" t="s">
        <v>1</v>
      </c>
      <c r="AA259" s="19">
        <f>X259/T259-1</f>
        <v>1.0429871788501388</v>
      </c>
      <c r="AB259" s="11"/>
      <c r="AC259" s="28">
        <v>13487.839</v>
      </c>
      <c r="AD259" s="28">
        <v>19143.911</v>
      </c>
      <c r="AE259" s="28">
        <v>5718.1260000000002</v>
      </c>
      <c r="AF259" s="28">
        <v>16952.362000000001</v>
      </c>
      <c r="AG259" s="28">
        <v>22813.324000000001</v>
      </c>
      <c r="AH259" s="28">
        <v>29524.757000000001</v>
      </c>
      <c r="AI259" s="28">
        <v>5153.0469999999996</v>
      </c>
      <c r="AJ259" s="28">
        <v>8830.4339999999993</v>
      </c>
      <c r="AK259" s="28">
        <v>14033.630999999999</v>
      </c>
      <c r="AL259" s="29"/>
      <c r="AM259" s="19" t="s">
        <v>1</v>
      </c>
      <c r="AN259" s="19">
        <f>AK259/AG259-1</f>
        <v>-0.38484935382498409</v>
      </c>
    </row>
    <row r="260" spans="1:40" ht="22.5" x14ac:dyDescent="0.25">
      <c r="A260" s="48" t="s">
        <v>37</v>
      </c>
      <c r="B260" s="4" t="s">
        <v>3</v>
      </c>
      <c r="C260" s="37">
        <v>7591</v>
      </c>
      <c r="D260" s="37">
        <v>9179</v>
      </c>
      <c r="E260" s="37">
        <v>2868</v>
      </c>
      <c r="F260" s="37">
        <v>6673</v>
      </c>
      <c r="G260" s="37">
        <v>10124</v>
      </c>
      <c r="H260" s="37">
        <v>11633</v>
      </c>
      <c r="I260" s="37">
        <v>1925</v>
      </c>
      <c r="J260" s="37">
        <v>7547</v>
      </c>
      <c r="K260" s="37">
        <v>3018</v>
      </c>
      <c r="L260" s="29"/>
      <c r="M260" s="24" t="s">
        <v>1</v>
      </c>
      <c r="N260" s="24">
        <f>K260/G260-1</f>
        <v>-0.7018964836033188</v>
      </c>
      <c r="O260" s="7"/>
      <c r="P260" s="37">
        <v>419</v>
      </c>
      <c r="Q260" s="37">
        <v>459</v>
      </c>
      <c r="R260" s="37">
        <v>56</v>
      </c>
      <c r="S260" s="37">
        <v>147</v>
      </c>
      <c r="T260" s="37">
        <v>244</v>
      </c>
      <c r="U260" s="37">
        <v>371</v>
      </c>
      <c r="V260" s="37">
        <v>113</v>
      </c>
      <c r="W260" s="37">
        <v>245</v>
      </c>
      <c r="X260" s="37">
        <v>372</v>
      </c>
      <c r="Y260" s="29"/>
      <c r="Z260" s="24" t="s">
        <v>1</v>
      </c>
      <c r="AA260" s="24">
        <f>X260/T260-1</f>
        <v>0.52459016393442615</v>
      </c>
      <c r="AB260" s="11"/>
      <c r="AC260" s="37">
        <v>7172</v>
      </c>
      <c r="AD260" s="37">
        <v>8720</v>
      </c>
      <c r="AE260" s="37">
        <v>2812</v>
      </c>
      <c r="AF260" s="37">
        <v>6526</v>
      </c>
      <c r="AG260" s="37">
        <v>9880</v>
      </c>
      <c r="AH260" s="37">
        <v>11262</v>
      </c>
      <c r="AI260" s="37">
        <v>1812</v>
      </c>
      <c r="AJ260" s="37">
        <v>7302</v>
      </c>
      <c r="AK260" s="37">
        <v>2646</v>
      </c>
      <c r="AL260" s="29"/>
      <c r="AM260" s="24" t="s">
        <v>1</v>
      </c>
      <c r="AN260" s="24">
        <f>AK260/AG260-1</f>
        <v>-0.73218623481781375</v>
      </c>
    </row>
    <row r="261" spans="1:40" ht="33.75" x14ac:dyDescent="0.25">
      <c r="A261" s="48" t="s">
        <v>38</v>
      </c>
      <c r="B261" s="4" t="s">
        <v>55</v>
      </c>
      <c r="C261" s="8">
        <v>15266.74</v>
      </c>
      <c r="D261" s="8">
        <v>13283.203</v>
      </c>
      <c r="E261" s="8">
        <v>14459.237999999999</v>
      </c>
      <c r="F261" s="8">
        <v>15110.089</v>
      </c>
      <c r="G261" s="8">
        <v>14186.800999999999</v>
      </c>
      <c r="H261" s="8">
        <v>13187.959000000001</v>
      </c>
      <c r="I261" s="8">
        <v>12860.421</v>
      </c>
      <c r="J261" s="8">
        <v>10998.813</v>
      </c>
      <c r="K261" s="8">
        <v>12237.168</v>
      </c>
      <c r="L261" s="29"/>
      <c r="M261" s="24" t="s">
        <v>1</v>
      </c>
      <c r="N261" s="24">
        <f>K261/G261-1</f>
        <v>-0.13742583687471188</v>
      </c>
      <c r="O261" s="7"/>
      <c r="P261" s="8">
        <v>4302.4459999999999</v>
      </c>
      <c r="Q261" s="8">
        <v>2630.232</v>
      </c>
      <c r="R261" s="8">
        <v>1573.0840000000001</v>
      </c>
      <c r="S261" s="8">
        <v>1242.0609999999999</v>
      </c>
      <c r="T261" s="8">
        <v>1169.4490000000001</v>
      </c>
      <c r="U261" s="8">
        <v>1263.096</v>
      </c>
      <c r="V261" s="8">
        <v>1526.7829999999999</v>
      </c>
      <c r="W261" s="8">
        <v>1575.0450000000001</v>
      </c>
      <c r="X261" s="8">
        <v>1935.4639999999999</v>
      </c>
      <c r="Y261" s="29"/>
      <c r="Z261" s="24" t="s">
        <v>1</v>
      </c>
      <c r="AA261" s="24">
        <f>X261/T261-1</f>
        <v>0.65502215145765219</v>
      </c>
      <c r="AB261" s="11"/>
      <c r="AC261" s="8">
        <v>10964.294</v>
      </c>
      <c r="AD261" s="8">
        <v>10652.971</v>
      </c>
      <c r="AE261" s="8">
        <v>12886.154</v>
      </c>
      <c r="AF261" s="8">
        <v>13868.028</v>
      </c>
      <c r="AG261" s="8">
        <v>13017.352000000001</v>
      </c>
      <c r="AH261" s="8">
        <v>11924.862999999999</v>
      </c>
      <c r="AI261" s="8">
        <v>11333.638000000001</v>
      </c>
      <c r="AJ261" s="8">
        <v>9423.768</v>
      </c>
      <c r="AK261" s="8">
        <v>10301.704</v>
      </c>
      <c r="AL261" s="29"/>
      <c r="AM261" s="24" t="s">
        <v>1</v>
      </c>
      <c r="AN261" s="24">
        <f>AK261/AG261-1</f>
        <v>-0.20861754372164176</v>
      </c>
    </row>
    <row r="262" spans="1:40" ht="22.5" x14ac:dyDescent="0.25">
      <c r="A262" s="47" t="s">
        <v>39</v>
      </c>
      <c r="B262" s="17"/>
      <c r="C262" s="28"/>
      <c r="D262" s="28"/>
      <c r="E262" s="28"/>
      <c r="F262" s="28"/>
      <c r="G262" s="28"/>
      <c r="H262" s="28"/>
      <c r="I262" s="28"/>
      <c r="J262" s="28"/>
      <c r="K262" s="28"/>
      <c r="L262" s="29"/>
      <c r="M262" s="19"/>
      <c r="N262" s="19"/>
      <c r="O262" s="7"/>
      <c r="P262" s="28"/>
      <c r="Q262" s="28"/>
      <c r="R262" s="28"/>
      <c r="S262" s="28"/>
      <c r="T262" s="28"/>
      <c r="U262" s="28"/>
      <c r="V262" s="28"/>
      <c r="W262" s="28"/>
      <c r="X262" s="28"/>
      <c r="Y262" s="29"/>
      <c r="Z262" s="19"/>
      <c r="AA262" s="19"/>
      <c r="AB262" s="11"/>
      <c r="AC262" s="28"/>
      <c r="AD262" s="28"/>
      <c r="AE262" s="28"/>
      <c r="AF262" s="28"/>
      <c r="AG262" s="28"/>
      <c r="AH262" s="28"/>
      <c r="AI262" s="28"/>
      <c r="AJ262" s="28"/>
      <c r="AK262" s="28"/>
      <c r="AL262" s="29"/>
      <c r="AM262" s="19"/>
      <c r="AN262" s="19"/>
    </row>
    <row r="263" spans="1:40" ht="45" x14ac:dyDescent="0.25">
      <c r="A263" s="52" t="s">
        <v>40</v>
      </c>
      <c r="B263" s="4" t="s">
        <v>3</v>
      </c>
      <c r="C263" s="37">
        <v>159068</v>
      </c>
      <c r="D263" s="37">
        <v>235718</v>
      </c>
      <c r="E263" s="37">
        <v>156944</v>
      </c>
      <c r="F263" s="37">
        <v>214018</v>
      </c>
      <c r="G263" s="37">
        <v>359888</v>
      </c>
      <c r="H263" s="37">
        <v>673284</v>
      </c>
      <c r="I263" s="37">
        <v>63827</v>
      </c>
      <c r="J263" s="37">
        <v>106925</v>
      </c>
      <c r="K263" s="37">
        <v>354513</v>
      </c>
      <c r="L263" s="29"/>
      <c r="M263" s="24" t="s">
        <v>1</v>
      </c>
      <c r="N263" s="24">
        <f t="shared" ref="N263:N289" si="809">K263/G263-1</f>
        <v>-1.4935202062864028E-2</v>
      </c>
      <c r="O263" s="7"/>
      <c r="P263" s="37">
        <v>53961</v>
      </c>
      <c r="Q263" s="37">
        <v>112848</v>
      </c>
      <c r="R263" s="37">
        <v>82520</v>
      </c>
      <c r="S263" s="37">
        <v>130221</v>
      </c>
      <c r="T263" s="37">
        <v>73990</v>
      </c>
      <c r="U263" s="37">
        <v>236638</v>
      </c>
      <c r="V263" s="37">
        <v>40615</v>
      </c>
      <c r="W263" s="37">
        <v>47201</v>
      </c>
      <c r="X263" s="37">
        <v>56231</v>
      </c>
      <c r="Y263" s="29"/>
      <c r="Z263" s="24" t="s">
        <v>1</v>
      </c>
      <c r="AA263" s="24">
        <f t="shared" ref="AA263:AA289" si="810">X263/T263-1</f>
        <v>-0.24001892147587511</v>
      </c>
      <c r="AB263" s="11"/>
      <c r="AC263" s="37">
        <v>105107</v>
      </c>
      <c r="AD263" s="37">
        <v>122870</v>
      </c>
      <c r="AE263" s="37">
        <v>74424</v>
      </c>
      <c r="AF263" s="37">
        <v>83797</v>
      </c>
      <c r="AG263" s="37">
        <v>285898</v>
      </c>
      <c r="AH263" s="37">
        <v>436646</v>
      </c>
      <c r="AI263" s="37">
        <v>23212</v>
      </c>
      <c r="AJ263" s="37">
        <v>59724</v>
      </c>
      <c r="AK263" s="37">
        <v>298282</v>
      </c>
      <c r="AL263" s="29"/>
      <c r="AM263" s="24" t="s">
        <v>1</v>
      </c>
      <c r="AN263" s="24">
        <f t="shared" ref="AN263:AN289" si="811">AK263/AG263-1</f>
        <v>4.3316147717017861E-2</v>
      </c>
    </row>
    <row r="264" spans="1:40" x14ac:dyDescent="0.25">
      <c r="A264" s="52" t="s">
        <v>41</v>
      </c>
      <c r="B264" s="4" t="s">
        <v>3</v>
      </c>
      <c r="C264" s="37">
        <v>148079</v>
      </c>
      <c r="D264" s="37">
        <v>221799</v>
      </c>
      <c r="E264" s="37">
        <v>154456</v>
      </c>
      <c r="F264" s="37">
        <v>206548</v>
      </c>
      <c r="G264" s="37">
        <v>344473</v>
      </c>
      <c r="H264" s="37">
        <v>643243</v>
      </c>
      <c r="I264" s="37">
        <v>52180</v>
      </c>
      <c r="J264" s="37">
        <v>86418</v>
      </c>
      <c r="K264" s="37">
        <v>325006</v>
      </c>
      <c r="L264" s="29"/>
      <c r="M264" s="24" t="s">
        <v>1</v>
      </c>
      <c r="N264" s="24">
        <f t="shared" si="809"/>
        <v>-5.6512411712964394E-2</v>
      </c>
      <c r="O264" s="7"/>
      <c r="P264" s="37">
        <v>48951</v>
      </c>
      <c r="Q264" s="37">
        <v>105006</v>
      </c>
      <c r="R264" s="37">
        <v>80045</v>
      </c>
      <c r="S264" s="37">
        <v>122833</v>
      </c>
      <c r="T264" s="37">
        <v>58683</v>
      </c>
      <c r="U264" s="37">
        <v>206976</v>
      </c>
      <c r="V264" s="37">
        <v>28996</v>
      </c>
      <c r="W264" s="37">
        <v>29173</v>
      </c>
      <c r="X264" s="37">
        <v>29255</v>
      </c>
      <c r="Y264" s="29"/>
      <c r="Z264" s="24" t="s">
        <v>1</v>
      </c>
      <c r="AA264" s="24">
        <f t="shared" si="810"/>
        <v>-0.50147402143721354</v>
      </c>
      <c r="AB264" s="11"/>
      <c r="AC264" s="37">
        <v>99128</v>
      </c>
      <c r="AD264" s="37">
        <v>116793</v>
      </c>
      <c r="AE264" s="37">
        <v>74411</v>
      </c>
      <c r="AF264" s="37">
        <v>83715</v>
      </c>
      <c r="AG264" s="37">
        <v>285790</v>
      </c>
      <c r="AH264" s="37">
        <v>436267</v>
      </c>
      <c r="AI264" s="37">
        <v>23184</v>
      </c>
      <c r="AJ264" s="37">
        <v>57245</v>
      </c>
      <c r="AK264" s="37">
        <v>295751</v>
      </c>
      <c r="AL264" s="29"/>
      <c r="AM264" s="24" t="s">
        <v>1</v>
      </c>
      <c r="AN264" s="24">
        <f t="shared" si="811"/>
        <v>3.4854263620140769E-2</v>
      </c>
    </row>
    <row r="265" spans="1:40" s="6" customFormat="1" ht="45" x14ac:dyDescent="0.25">
      <c r="A265" s="52" t="s">
        <v>110</v>
      </c>
      <c r="B265" s="4" t="s">
        <v>3</v>
      </c>
      <c r="C265" s="37">
        <v>50293</v>
      </c>
      <c r="D265" s="37">
        <v>76650</v>
      </c>
      <c r="E265" s="37">
        <v>156944</v>
      </c>
      <c r="F265" s="37">
        <v>57074</v>
      </c>
      <c r="G265" s="37">
        <v>145870</v>
      </c>
      <c r="H265" s="37">
        <v>313396</v>
      </c>
      <c r="I265" s="37">
        <v>63827</v>
      </c>
      <c r="J265" s="37">
        <v>43098</v>
      </c>
      <c r="K265" s="37">
        <v>247588</v>
      </c>
      <c r="L265" s="29"/>
      <c r="M265" s="24">
        <f>K265/J265-1</f>
        <v>4.7447677386421647</v>
      </c>
      <c r="N265" s="24">
        <f t="shared" si="809"/>
        <v>0.69731953108932609</v>
      </c>
      <c r="O265" s="7"/>
      <c r="P265" s="37">
        <v>29624</v>
      </c>
      <c r="Q265" s="37">
        <v>58887</v>
      </c>
      <c r="R265" s="37">
        <v>82520</v>
      </c>
      <c r="S265" s="37">
        <v>47701</v>
      </c>
      <c r="T265" s="37">
        <v>-56231</v>
      </c>
      <c r="U265" s="37">
        <v>162648</v>
      </c>
      <c r="V265" s="37">
        <v>40615</v>
      </c>
      <c r="W265" s="37">
        <v>6586</v>
      </c>
      <c r="X265" s="37">
        <v>9030</v>
      </c>
      <c r="Y265" s="29"/>
      <c r="Z265" s="24">
        <f>X265/W265-1</f>
        <v>0.3710901913149105</v>
      </c>
      <c r="AA265" s="24">
        <f t="shared" si="810"/>
        <v>-1.1605875762479771</v>
      </c>
      <c r="AB265" s="11"/>
      <c r="AC265" s="37">
        <v>20669</v>
      </c>
      <c r="AD265" s="37">
        <v>17763</v>
      </c>
      <c r="AE265" s="37">
        <v>74424</v>
      </c>
      <c r="AF265" s="37">
        <v>9373</v>
      </c>
      <c r="AG265" s="37">
        <v>202101</v>
      </c>
      <c r="AH265" s="37">
        <v>150748</v>
      </c>
      <c r="AI265" s="37">
        <v>23212</v>
      </c>
      <c r="AJ265" s="37">
        <v>36512</v>
      </c>
      <c r="AK265" s="37">
        <v>238558</v>
      </c>
      <c r="AL265" s="29"/>
      <c r="AM265" s="24">
        <f>AK265/AJ265-1</f>
        <v>5.5336875547765114</v>
      </c>
      <c r="AN265" s="24">
        <f t="shared" si="811"/>
        <v>0.18039000301829278</v>
      </c>
    </row>
    <row r="266" spans="1:40" s="6" customFormat="1" x14ac:dyDescent="0.25">
      <c r="A266" s="52" t="s">
        <v>41</v>
      </c>
      <c r="B266" s="4" t="s">
        <v>3</v>
      </c>
      <c r="C266" s="37">
        <v>47987</v>
      </c>
      <c r="D266" s="37">
        <v>73720</v>
      </c>
      <c r="E266" s="37">
        <v>154456</v>
      </c>
      <c r="F266" s="37">
        <v>52092</v>
      </c>
      <c r="G266" s="37">
        <v>137925</v>
      </c>
      <c r="H266" s="37">
        <v>298770</v>
      </c>
      <c r="I266" s="37">
        <v>52180</v>
      </c>
      <c r="J266" s="37">
        <v>34238</v>
      </c>
      <c r="K266" s="37">
        <v>238588</v>
      </c>
      <c r="L266" s="29"/>
      <c r="M266" s="24">
        <f>K266/J266-1</f>
        <v>5.9685145160348148</v>
      </c>
      <c r="N266" s="24">
        <f t="shared" si="809"/>
        <v>0.72983868044226941</v>
      </c>
      <c r="O266" s="7"/>
      <c r="P266" s="37">
        <v>27488</v>
      </c>
      <c r="Q266" s="37">
        <v>56055</v>
      </c>
      <c r="R266" s="37">
        <v>80045</v>
      </c>
      <c r="S266" s="37">
        <v>42788</v>
      </c>
      <c r="T266" s="37">
        <v>-64150</v>
      </c>
      <c r="U266" s="37">
        <v>148293</v>
      </c>
      <c r="V266" s="37">
        <v>28996</v>
      </c>
      <c r="W266" s="37">
        <v>177</v>
      </c>
      <c r="X266" s="37">
        <v>82</v>
      </c>
      <c r="Y266" s="29"/>
      <c r="Z266" s="24">
        <f>X266/W266-1</f>
        <v>-0.53672316384180796</v>
      </c>
      <c r="AA266" s="24">
        <f t="shared" si="810"/>
        <v>-1.001278254091972</v>
      </c>
      <c r="AB266" s="11"/>
      <c r="AC266" s="37">
        <v>20499</v>
      </c>
      <c r="AD266" s="37">
        <v>17665</v>
      </c>
      <c r="AE266" s="37">
        <v>74411</v>
      </c>
      <c r="AF266" s="37">
        <v>9304</v>
      </c>
      <c r="AG266" s="37">
        <v>202075</v>
      </c>
      <c r="AH266" s="37">
        <v>150477</v>
      </c>
      <c r="AI266" s="37">
        <v>23184</v>
      </c>
      <c r="AJ266" s="37">
        <v>34061</v>
      </c>
      <c r="AK266" s="37">
        <v>238506</v>
      </c>
      <c r="AL266" s="29"/>
      <c r="AM266" s="24">
        <f>AK266/AJ266-1</f>
        <v>6.002319368192361</v>
      </c>
      <c r="AN266" s="24">
        <f t="shared" si="811"/>
        <v>0.18028454781640479</v>
      </c>
    </row>
    <row r="267" spans="1:40" ht="33.75" x14ac:dyDescent="0.25">
      <c r="A267" s="52" t="s">
        <v>42</v>
      </c>
      <c r="B267" s="4" t="s">
        <v>55</v>
      </c>
      <c r="C267" s="8">
        <v>1818.329</v>
      </c>
      <c r="D267" s="8">
        <v>2055.1419999999998</v>
      </c>
      <c r="E267" s="8">
        <v>2449.038</v>
      </c>
      <c r="F267" s="8">
        <v>2749.3359999999998</v>
      </c>
      <c r="G267" s="8">
        <v>2863.3119999999999</v>
      </c>
      <c r="H267" s="8">
        <v>4571.8819999999996</v>
      </c>
      <c r="I267" s="8">
        <v>2845.39</v>
      </c>
      <c r="J267" s="8">
        <v>2666.4459999999999</v>
      </c>
      <c r="K267" s="8">
        <v>2619.098</v>
      </c>
      <c r="L267" s="29"/>
      <c r="M267" s="24">
        <f>K267/J267-1</f>
        <v>-1.7756969389216892E-2</v>
      </c>
      <c r="N267" s="24">
        <f t="shared" si="809"/>
        <v>-8.5290740233687434E-2</v>
      </c>
      <c r="O267" s="7"/>
      <c r="P267" s="8">
        <v>426.69400000000002</v>
      </c>
      <c r="Q267" s="8">
        <v>739.58799999999997</v>
      </c>
      <c r="R267" s="8">
        <v>1038.2260000000001</v>
      </c>
      <c r="S267" s="8">
        <v>642.60900000000004</v>
      </c>
      <c r="T267" s="8">
        <v>709.84799999999996</v>
      </c>
      <c r="U267" s="8">
        <v>682.87199999999996</v>
      </c>
      <c r="V267" s="8">
        <v>288.613</v>
      </c>
      <c r="W267" s="8">
        <v>296.226</v>
      </c>
      <c r="X267" s="8">
        <v>466.79</v>
      </c>
      <c r="Y267" s="29"/>
      <c r="Z267" s="24">
        <f>X267/W267-1</f>
        <v>0.57579010620269666</v>
      </c>
      <c r="AA267" s="24">
        <f t="shared" si="810"/>
        <v>-0.34240851562588037</v>
      </c>
      <c r="AB267" s="11"/>
      <c r="AC267" s="8">
        <v>1391.635</v>
      </c>
      <c r="AD267" s="8">
        <v>1315.5540000000001</v>
      </c>
      <c r="AE267" s="8">
        <v>1410.8119999999999</v>
      </c>
      <c r="AF267" s="8">
        <v>2106.7269999999999</v>
      </c>
      <c r="AG267" s="8">
        <v>2153.4639999999999</v>
      </c>
      <c r="AH267" s="8">
        <v>3889.01</v>
      </c>
      <c r="AI267" s="8">
        <v>2556.777</v>
      </c>
      <c r="AJ267" s="8">
        <v>2370.2199999999998</v>
      </c>
      <c r="AK267" s="8">
        <v>2152.308</v>
      </c>
      <c r="AL267" s="29"/>
      <c r="AM267" s="24">
        <f>AK267/AJ267-1</f>
        <v>-9.1937457282446289E-2</v>
      </c>
      <c r="AN267" s="24">
        <f t="shared" si="811"/>
        <v>-5.3680953106249873E-4</v>
      </c>
    </row>
    <row r="268" spans="1:40" x14ac:dyDescent="0.25">
      <c r="A268" s="52" t="s">
        <v>43</v>
      </c>
      <c r="B268" s="4" t="s">
        <v>55</v>
      </c>
      <c r="C268" s="8">
        <v>1372.617</v>
      </c>
      <c r="D268" s="8">
        <v>1665.194</v>
      </c>
      <c r="E268" s="8">
        <v>2034.125</v>
      </c>
      <c r="F268" s="8">
        <v>2075.183</v>
      </c>
      <c r="G268" s="8">
        <v>2202.8040000000001</v>
      </c>
      <c r="H268" s="8">
        <v>3177.364</v>
      </c>
      <c r="I268" s="8">
        <v>2380.04</v>
      </c>
      <c r="J268" s="8">
        <v>2148.3129999999996</v>
      </c>
      <c r="K268" s="8">
        <v>1827.5360000000001</v>
      </c>
      <c r="L268" s="29"/>
      <c r="M268" s="24">
        <f>K268/J268-1</f>
        <v>-0.14931576544013825</v>
      </c>
      <c r="N268" s="24">
        <f t="shared" si="809"/>
        <v>-0.17035923305023959</v>
      </c>
      <c r="O268" s="7"/>
      <c r="P268" s="8">
        <v>320.42500000000001</v>
      </c>
      <c r="Q268" s="8">
        <v>656.41200000000003</v>
      </c>
      <c r="R268" s="8">
        <v>759.62699999999995</v>
      </c>
      <c r="S268" s="8">
        <v>441.16</v>
      </c>
      <c r="T268" s="8">
        <v>621.31500000000005</v>
      </c>
      <c r="U268" s="8">
        <v>335.86900000000003</v>
      </c>
      <c r="V268" s="8">
        <v>28.407</v>
      </c>
      <c r="W268" s="8">
        <v>38.594999999999999</v>
      </c>
      <c r="X268" s="8">
        <v>22.911000000000001</v>
      </c>
      <c r="Y268" s="29"/>
      <c r="Z268" s="24">
        <f>X268/W268-1</f>
        <v>-0.40637388262728324</v>
      </c>
      <c r="AA268" s="24">
        <f t="shared" si="810"/>
        <v>-0.96312498491103549</v>
      </c>
      <c r="AB268" s="11"/>
      <c r="AC268" s="8">
        <v>1052.192</v>
      </c>
      <c r="AD268" s="8">
        <v>1008.782</v>
      </c>
      <c r="AE268" s="8">
        <v>1274.498</v>
      </c>
      <c r="AF268" s="8">
        <v>1634.0229999999999</v>
      </c>
      <c r="AG268" s="8">
        <v>1581.489</v>
      </c>
      <c r="AH268" s="8">
        <v>2841.4949999999999</v>
      </c>
      <c r="AI268" s="8">
        <v>2351.6329999999998</v>
      </c>
      <c r="AJ268" s="8">
        <v>2109.7179999999998</v>
      </c>
      <c r="AK268" s="8">
        <v>1804.625</v>
      </c>
      <c r="AL268" s="29"/>
      <c r="AM268" s="24">
        <f>AK268/AJ268-1</f>
        <v>-0.14461316630943089</v>
      </c>
      <c r="AN268" s="24">
        <f t="shared" si="811"/>
        <v>0.14109235031037204</v>
      </c>
    </row>
    <row r="269" spans="1:40" ht="45" x14ac:dyDescent="0.25">
      <c r="A269" s="52" t="s">
        <v>44</v>
      </c>
      <c r="B269" s="4" t="s">
        <v>55</v>
      </c>
      <c r="C269" s="8">
        <v>649.39</v>
      </c>
      <c r="D269" s="8">
        <v>988.84500000000003</v>
      </c>
      <c r="E269" s="8">
        <v>906.71600000000001</v>
      </c>
      <c r="F269" s="8">
        <v>842.649</v>
      </c>
      <c r="G269" s="8">
        <v>1577.9259999999999</v>
      </c>
      <c r="H269" s="8">
        <v>4548.5069999999996</v>
      </c>
      <c r="I269" s="8">
        <v>377.13099999999997</v>
      </c>
      <c r="J269" s="8">
        <v>646.04600000000005</v>
      </c>
      <c r="K269" s="8">
        <v>1153.931</v>
      </c>
      <c r="L269" s="29"/>
      <c r="M269" s="24" t="s">
        <v>1</v>
      </c>
      <c r="N269" s="24">
        <f t="shared" si="809"/>
        <v>-0.26870398231602743</v>
      </c>
      <c r="O269" s="7"/>
      <c r="P269" s="8">
        <v>212.89</v>
      </c>
      <c r="Q269" s="8">
        <v>298.72699999999998</v>
      </c>
      <c r="R269" s="8">
        <v>704.173</v>
      </c>
      <c r="S269" s="8">
        <v>579.93399999999997</v>
      </c>
      <c r="T269" s="8">
        <v>362.52300000000002</v>
      </c>
      <c r="U269" s="8">
        <v>965.07899999999995</v>
      </c>
      <c r="V269" s="8">
        <v>177.839</v>
      </c>
      <c r="W269" s="8">
        <v>319.07499999999999</v>
      </c>
      <c r="X269" s="8">
        <v>672.17100000000005</v>
      </c>
      <c r="Y269" s="29"/>
      <c r="Z269" s="24" t="s">
        <v>1</v>
      </c>
      <c r="AA269" s="24">
        <f t="shared" si="810"/>
        <v>0.85414718514411492</v>
      </c>
      <c r="AB269" s="11"/>
      <c r="AC269" s="8">
        <v>436.5</v>
      </c>
      <c r="AD269" s="8">
        <v>690.11800000000005</v>
      </c>
      <c r="AE269" s="8">
        <v>202.54300000000001</v>
      </c>
      <c r="AF269" s="8">
        <v>262.71499999999997</v>
      </c>
      <c r="AG269" s="8">
        <v>1215.403</v>
      </c>
      <c r="AH269" s="8">
        <v>3583.4279999999999</v>
      </c>
      <c r="AI269" s="8">
        <v>199.292</v>
      </c>
      <c r="AJ269" s="8">
        <v>326.971</v>
      </c>
      <c r="AK269" s="8">
        <v>481.76</v>
      </c>
      <c r="AL269" s="29"/>
      <c r="AM269" s="24" t="s">
        <v>1</v>
      </c>
      <c r="AN269" s="24">
        <f t="shared" si="811"/>
        <v>-0.60362118573016521</v>
      </c>
    </row>
    <row r="270" spans="1:40" ht="22.5" x14ac:dyDescent="0.25">
      <c r="A270" s="52" t="s">
        <v>45</v>
      </c>
      <c r="B270" s="4" t="s">
        <v>55</v>
      </c>
      <c r="C270" s="8">
        <v>378.63</v>
      </c>
      <c r="D270" s="8">
        <v>595.59400000000005</v>
      </c>
      <c r="E270" s="8">
        <v>834.32</v>
      </c>
      <c r="F270" s="8">
        <v>707.08500000000004</v>
      </c>
      <c r="G270" s="8">
        <v>1276.1980000000001</v>
      </c>
      <c r="H270" s="8">
        <v>3263.7429999999999</v>
      </c>
      <c r="I270" s="8">
        <v>119.90599999999999</v>
      </c>
      <c r="J270" s="8">
        <v>155.78700000000001</v>
      </c>
      <c r="K270" s="8">
        <v>222.44200000000001</v>
      </c>
      <c r="L270" s="41"/>
      <c r="M270" s="24" t="s">
        <v>1</v>
      </c>
      <c r="N270" s="24">
        <f t="shared" si="809"/>
        <v>-0.82569946042855413</v>
      </c>
      <c r="O270" s="12"/>
      <c r="P270" s="8">
        <v>30.04</v>
      </c>
      <c r="Q270" s="8">
        <v>91.25</v>
      </c>
      <c r="R270" s="8">
        <v>662.22400000000005</v>
      </c>
      <c r="S270" s="8">
        <v>486.85</v>
      </c>
      <c r="T270" s="8">
        <v>203.142</v>
      </c>
      <c r="U270" s="8">
        <v>609.55899999999997</v>
      </c>
      <c r="V270" s="8">
        <v>5.4509999999999996</v>
      </c>
      <c r="W270" s="8">
        <v>5.4509999999999996</v>
      </c>
      <c r="X270" s="8">
        <v>5.5830000000000002</v>
      </c>
      <c r="Y270" s="41"/>
      <c r="Z270" s="24" t="s">
        <v>1</v>
      </c>
      <c r="AA270" s="24">
        <f t="shared" si="810"/>
        <v>-0.97251676167409984</v>
      </c>
      <c r="AB270" s="57"/>
      <c r="AC270" s="8">
        <v>348.59</v>
      </c>
      <c r="AD270" s="8">
        <v>504.34399999999999</v>
      </c>
      <c r="AE270" s="8">
        <v>172.096</v>
      </c>
      <c r="AF270" s="8">
        <v>220.23500000000001</v>
      </c>
      <c r="AG270" s="8">
        <v>1073.056</v>
      </c>
      <c r="AH270" s="8">
        <v>2654.1840000000002</v>
      </c>
      <c r="AI270" s="8">
        <v>114.455</v>
      </c>
      <c r="AJ270" s="8">
        <v>150.33600000000001</v>
      </c>
      <c r="AK270" s="8">
        <v>216.85900000000001</v>
      </c>
      <c r="AL270" s="29"/>
      <c r="AM270" s="24" t="s">
        <v>1</v>
      </c>
      <c r="AN270" s="24">
        <f t="shared" si="811"/>
        <v>-0.79790523514150236</v>
      </c>
    </row>
    <row r="271" spans="1:40" s="6" customFormat="1" ht="45" x14ac:dyDescent="0.25">
      <c r="A271" s="52" t="s">
        <v>111</v>
      </c>
      <c r="B271" s="4" t="s">
        <v>55</v>
      </c>
      <c r="C271" s="8">
        <v>162.74700000000001</v>
      </c>
      <c r="D271" s="8">
        <v>339.45499999999998</v>
      </c>
      <c r="E271" s="8">
        <v>906.71600000000001</v>
      </c>
      <c r="F271" s="8">
        <v>-64.066999999999993</v>
      </c>
      <c r="G271" s="8">
        <v>735.27700000000004</v>
      </c>
      <c r="H271" s="8">
        <v>2970.5810000000001</v>
      </c>
      <c r="I271" s="8">
        <v>377.13099999999997</v>
      </c>
      <c r="J271" s="8">
        <v>268.91499999999996</v>
      </c>
      <c r="K271" s="8">
        <v>507.88500000000005</v>
      </c>
      <c r="L271" s="41"/>
      <c r="M271" s="24">
        <f>K271/J271-1</f>
        <v>0.88864511090865195</v>
      </c>
      <c r="N271" s="24">
        <f t="shared" si="809"/>
        <v>-0.30926031958023981</v>
      </c>
      <c r="O271" s="12"/>
      <c r="P271" s="8">
        <v>69.015000000000001</v>
      </c>
      <c r="Q271" s="8">
        <v>85.837000000000003</v>
      </c>
      <c r="R271" s="8">
        <v>704.173</v>
      </c>
      <c r="S271" s="8">
        <v>-124.239</v>
      </c>
      <c r="T271" s="8">
        <v>-217.411</v>
      </c>
      <c r="U271" s="8">
        <v>602.55600000000004</v>
      </c>
      <c r="V271" s="8">
        <v>177.839</v>
      </c>
      <c r="W271" s="8">
        <v>141.23599999999999</v>
      </c>
      <c r="X271" s="8">
        <v>353.09600000000006</v>
      </c>
      <c r="Y271" s="41"/>
      <c r="Z271" s="24">
        <f>X271/W271-1</f>
        <v>1.5000424820867209</v>
      </c>
      <c r="AA271" s="24">
        <f t="shared" si="810"/>
        <v>-2.624094457042192</v>
      </c>
      <c r="AB271" s="57"/>
      <c r="AC271" s="8">
        <v>93.731999999999999</v>
      </c>
      <c r="AD271" s="8">
        <v>253.61799999999999</v>
      </c>
      <c r="AE271" s="8">
        <v>202.54300000000001</v>
      </c>
      <c r="AF271" s="8">
        <v>60.171999999999997</v>
      </c>
      <c r="AG271" s="8">
        <v>952.68799999999999</v>
      </c>
      <c r="AH271" s="8">
        <v>2368.0250000000001</v>
      </c>
      <c r="AI271" s="8">
        <v>199.292</v>
      </c>
      <c r="AJ271" s="8">
        <v>127.679</v>
      </c>
      <c r="AK271" s="8">
        <v>154.78899999999999</v>
      </c>
      <c r="AL271" s="29"/>
      <c r="AM271" s="24">
        <f>AK271/AJ271-1</f>
        <v>0.21232935721614354</v>
      </c>
      <c r="AN271" s="24">
        <f t="shared" si="811"/>
        <v>-0.83752393228423161</v>
      </c>
    </row>
    <row r="272" spans="1:40" s="6" customFormat="1" ht="22.5" x14ac:dyDescent="0.25">
      <c r="A272" s="52" t="s">
        <v>45</v>
      </c>
      <c r="B272" s="4" t="s">
        <v>55</v>
      </c>
      <c r="C272" s="8">
        <v>66.016000000000005</v>
      </c>
      <c r="D272" s="8">
        <v>216.964</v>
      </c>
      <c r="E272" s="8">
        <v>834.32</v>
      </c>
      <c r="F272" s="8">
        <v>-127.235</v>
      </c>
      <c r="G272" s="8">
        <v>569.11300000000006</v>
      </c>
      <c r="H272" s="8">
        <v>1987.5450000000001</v>
      </c>
      <c r="I272" s="8">
        <v>119.90599999999999</v>
      </c>
      <c r="J272" s="8">
        <v>35.881000000000014</v>
      </c>
      <c r="K272" s="8">
        <v>66.655000000000015</v>
      </c>
      <c r="L272" s="41"/>
      <c r="M272" s="24">
        <f>K272/J272-1</f>
        <v>0.85766840389063814</v>
      </c>
      <c r="N272" s="24">
        <f t="shared" si="809"/>
        <v>-0.8828791470235261</v>
      </c>
      <c r="O272" s="12"/>
      <c r="P272" s="8">
        <v>6.9539999999999997</v>
      </c>
      <c r="Q272" s="8">
        <v>61.21</v>
      </c>
      <c r="R272" s="8">
        <v>662.22400000000005</v>
      </c>
      <c r="S272" s="8">
        <v>-175.374</v>
      </c>
      <c r="T272" s="8">
        <v>-283.70800000000003</v>
      </c>
      <c r="U272" s="8">
        <v>406.41699999999997</v>
      </c>
      <c r="V272" s="8">
        <v>5.4509999999999996</v>
      </c>
      <c r="W272" s="8">
        <v>-3.7643499428696714E-16</v>
      </c>
      <c r="X272" s="8">
        <v>0.13200000000000017</v>
      </c>
      <c r="Y272" s="41"/>
      <c r="Z272" s="24">
        <f>X272/W272-1</f>
        <v>-350658153474895</v>
      </c>
      <c r="AA272" s="24">
        <f t="shared" si="810"/>
        <v>-1.0004652671056156</v>
      </c>
      <c r="AB272" s="57"/>
      <c r="AC272" s="8">
        <v>59.061999999999998</v>
      </c>
      <c r="AD272" s="8">
        <v>155.75399999999999</v>
      </c>
      <c r="AE272" s="8">
        <v>172.096</v>
      </c>
      <c r="AF272" s="8">
        <v>48.139000000000003</v>
      </c>
      <c r="AG272" s="8">
        <v>852.82100000000003</v>
      </c>
      <c r="AH272" s="8">
        <v>1581.1279999999999</v>
      </c>
      <c r="AI272" s="8">
        <v>114.455</v>
      </c>
      <c r="AJ272" s="8">
        <v>35.881000000000014</v>
      </c>
      <c r="AK272" s="8">
        <v>66.52300000000001</v>
      </c>
      <c r="AL272" s="29"/>
      <c r="AM272" s="24">
        <f>AK272/AJ272-1</f>
        <v>0.85398957665616848</v>
      </c>
      <c r="AN272" s="24">
        <f t="shared" si="811"/>
        <v>-0.92199652682098587</v>
      </c>
    </row>
    <row r="273" spans="1:40" ht="45" x14ac:dyDescent="0.25">
      <c r="A273" s="52" t="s">
        <v>46</v>
      </c>
      <c r="B273" s="4" t="s">
        <v>55</v>
      </c>
      <c r="C273" s="8">
        <v>7714.12</v>
      </c>
      <c r="D273" s="8">
        <v>9791.8340000000007</v>
      </c>
      <c r="E273" s="8">
        <v>9309.8529999999992</v>
      </c>
      <c r="F273" s="8">
        <v>10115.521000000001</v>
      </c>
      <c r="G273" s="8">
        <v>13974.893</v>
      </c>
      <c r="H273" s="8">
        <v>15804.893</v>
      </c>
      <c r="I273" s="8">
        <v>12888.544</v>
      </c>
      <c r="J273" s="8">
        <v>10867.526999999998</v>
      </c>
      <c r="K273" s="8">
        <v>14648.294</v>
      </c>
      <c r="L273" s="29"/>
      <c r="M273" s="24">
        <f>K273/J273-1</f>
        <v>0.34789580002883835</v>
      </c>
      <c r="N273" s="24">
        <f t="shared" si="809"/>
        <v>4.8186487009238554E-2</v>
      </c>
      <c r="O273" s="7"/>
      <c r="P273" s="8">
        <v>1635.4639999999999</v>
      </c>
      <c r="Q273" s="8">
        <v>2736.8629999999998</v>
      </c>
      <c r="R273" s="8">
        <v>2309.2399999999998</v>
      </c>
      <c r="S273" s="8">
        <v>2423.886</v>
      </c>
      <c r="T273" s="8">
        <v>883.73</v>
      </c>
      <c r="U273" s="8">
        <v>3836.9830000000002</v>
      </c>
      <c r="V273" s="8">
        <v>2203.0909999999999</v>
      </c>
      <c r="W273" s="8">
        <v>1704.71</v>
      </c>
      <c r="X273" s="8">
        <v>1788.4179999999999</v>
      </c>
      <c r="Y273" s="29"/>
      <c r="Z273" s="24">
        <f>X273/W273-1</f>
        <v>4.9103953165054337E-2</v>
      </c>
      <c r="AA273" s="24">
        <f t="shared" si="810"/>
        <v>1.0237153881841738</v>
      </c>
      <c r="AB273" s="11"/>
      <c r="AC273" s="8">
        <v>6078.6559999999999</v>
      </c>
      <c r="AD273" s="8">
        <v>7054.9709999999995</v>
      </c>
      <c r="AE273" s="8">
        <v>7000.6130000000003</v>
      </c>
      <c r="AF273" s="8">
        <v>7691.6350000000002</v>
      </c>
      <c r="AG273" s="8">
        <v>13091.163</v>
      </c>
      <c r="AH273" s="8">
        <v>11967.91</v>
      </c>
      <c r="AI273" s="8">
        <v>10685.453</v>
      </c>
      <c r="AJ273" s="8">
        <v>9162.8169999999991</v>
      </c>
      <c r="AK273" s="8">
        <v>12859.876</v>
      </c>
      <c r="AL273" s="29"/>
      <c r="AM273" s="24">
        <f>AK273/AJ273-1</f>
        <v>0.40348497629058855</v>
      </c>
      <c r="AN273" s="24">
        <f t="shared" si="811"/>
        <v>-1.7667414270221893E-2</v>
      </c>
    </row>
    <row r="274" spans="1:40" x14ac:dyDescent="0.25">
      <c r="A274" s="52" t="s">
        <v>47</v>
      </c>
      <c r="B274" s="4" t="s">
        <v>55</v>
      </c>
      <c r="C274" s="8">
        <v>6345.41</v>
      </c>
      <c r="D274" s="8">
        <v>8170.2049999999999</v>
      </c>
      <c r="E274" s="8">
        <v>7862.2359999999999</v>
      </c>
      <c r="F274" s="8">
        <v>8606.6679999999997</v>
      </c>
      <c r="G274" s="8">
        <v>12557.993</v>
      </c>
      <c r="H274" s="8">
        <v>13514.162</v>
      </c>
      <c r="I274" s="8">
        <v>11298.893999999998</v>
      </c>
      <c r="J274" s="8">
        <v>9164.6360000000004</v>
      </c>
      <c r="K274" s="8">
        <v>12733.337</v>
      </c>
      <c r="L274" s="29"/>
      <c r="M274" s="24">
        <f>K274/J274-1</f>
        <v>0.38939909888401458</v>
      </c>
      <c r="N274" s="24">
        <f t="shared" si="809"/>
        <v>1.3962740702276211E-2</v>
      </c>
      <c r="O274" s="7"/>
      <c r="P274" s="8">
        <v>1500.5450000000001</v>
      </c>
      <c r="Q274" s="8">
        <v>2346.04</v>
      </c>
      <c r="R274" s="8">
        <v>2017.9960000000001</v>
      </c>
      <c r="S274" s="8">
        <v>2348.4</v>
      </c>
      <c r="T274" s="8">
        <v>793.92499999999995</v>
      </c>
      <c r="U274" s="8">
        <v>3507.02</v>
      </c>
      <c r="V274" s="8">
        <v>1862.2639999999999</v>
      </c>
      <c r="W274" s="8">
        <v>1381.893</v>
      </c>
      <c r="X274" s="8">
        <v>1295.2629999999999</v>
      </c>
      <c r="Y274" s="29"/>
      <c r="Z274" s="24">
        <f>X274/W274-1</f>
        <v>-6.2689368858515171E-2</v>
      </c>
      <c r="AA274" s="24">
        <f t="shared" si="810"/>
        <v>0.6314677079069182</v>
      </c>
      <c r="AB274" s="11"/>
      <c r="AC274" s="8">
        <v>4844.8649999999998</v>
      </c>
      <c r="AD274" s="8">
        <v>5824.165</v>
      </c>
      <c r="AE274" s="8">
        <v>5844.24</v>
      </c>
      <c r="AF274" s="8">
        <v>6258.268</v>
      </c>
      <c r="AG274" s="8">
        <v>11764.067999999999</v>
      </c>
      <c r="AH274" s="8">
        <v>10007.142</v>
      </c>
      <c r="AI274" s="8">
        <v>9436.6299999999992</v>
      </c>
      <c r="AJ274" s="8">
        <v>7782.7430000000004</v>
      </c>
      <c r="AK274" s="8">
        <v>11438.074000000001</v>
      </c>
      <c r="AL274" s="29"/>
      <c r="AM274" s="24">
        <f>AK274/AJ274-1</f>
        <v>0.46967129712493394</v>
      </c>
      <c r="AN274" s="24">
        <f t="shared" si="811"/>
        <v>-2.7710992490012742E-2</v>
      </c>
    </row>
    <row r="275" spans="1:40" x14ac:dyDescent="0.25">
      <c r="A275" s="52" t="s">
        <v>48</v>
      </c>
      <c r="B275" s="4" t="s">
        <v>55</v>
      </c>
      <c r="C275" s="8">
        <v>1698.7239999999999</v>
      </c>
      <c r="D275" s="8">
        <v>3106.6239999999998</v>
      </c>
      <c r="E275" s="8">
        <v>3003.4079999999999</v>
      </c>
      <c r="F275" s="8">
        <v>4578.402</v>
      </c>
      <c r="G275" s="8">
        <v>5220.7169999999996</v>
      </c>
      <c r="H275" s="8">
        <v>6126.634</v>
      </c>
      <c r="I275" s="8">
        <v>4631.9259999999995</v>
      </c>
      <c r="J275" s="8">
        <v>3057.2919999999999</v>
      </c>
      <c r="K275" s="8">
        <v>4269.8680000000004</v>
      </c>
      <c r="L275" s="29"/>
      <c r="M275" s="24">
        <f>K275/J275-1</f>
        <v>0.39661766033470158</v>
      </c>
      <c r="N275" s="24">
        <f t="shared" si="809"/>
        <v>-0.18212996414094063</v>
      </c>
      <c r="O275" s="7"/>
      <c r="P275" s="8">
        <v>577.601</v>
      </c>
      <c r="Q275" s="8">
        <v>1386.8810000000001</v>
      </c>
      <c r="R275" s="8">
        <v>1447.3109999999999</v>
      </c>
      <c r="S275" s="8">
        <v>1663.298</v>
      </c>
      <c r="T275" s="8">
        <v>504.7</v>
      </c>
      <c r="U275" s="8">
        <v>2273.8589999999999</v>
      </c>
      <c r="V275" s="8">
        <v>913.06500000000005</v>
      </c>
      <c r="W275" s="8">
        <v>718.27300000000002</v>
      </c>
      <c r="X275" s="8">
        <v>639.75900000000001</v>
      </c>
      <c r="Y275" s="29"/>
      <c r="Z275" s="24">
        <f>X275/W275-1</f>
        <v>-0.10930941299478059</v>
      </c>
      <c r="AA275" s="24">
        <f t="shared" si="810"/>
        <v>0.26760253616009511</v>
      </c>
      <c r="AB275" s="11"/>
      <c r="AC275" s="8">
        <v>1121.123</v>
      </c>
      <c r="AD275" s="8">
        <v>1719.7429999999999</v>
      </c>
      <c r="AE275" s="8">
        <v>1556.097</v>
      </c>
      <c r="AF275" s="8">
        <v>2915.1039999999998</v>
      </c>
      <c r="AG275" s="8">
        <v>4716.0169999999998</v>
      </c>
      <c r="AH275" s="8">
        <v>3852.7750000000001</v>
      </c>
      <c r="AI275" s="8">
        <v>3718.8609999999999</v>
      </c>
      <c r="AJ275" s="8">
        <v>2339.0189999999998</v>
      </c>
      <c r="AK275" s="8">
        <v>3630.1089999999999</v>
      </c>
      <c r="AL275" s="29"/>
      <c r="AM275" s="24">
        <f>AK275/AJ275-1</f>
        <v>0.55197926994180047</v>
      </c>
      <c r="AN275" s="24">
        <f t="shared" si="811"/>
        <v>-0.23025956013305293</v>
      </c>
    </row>
    <row r="276" spans="1:40" ht="45" x14ac:dyDescent="0.25">
      <c r="A276" s="52" t="s">
        <v>93</v>
      </c>
      <c r="B276" s="4" t="s">
        <v>3</v>
      </c>
      <c r="C276" s="37">
        <v>1516926</v>
      </c>
      <c r="D276" s="37">
        <v>1984692</v>
      </c>
      <c r="E276" s="37">
        <v>963933</v>
      </c>
      <c r="F276" s="37">
        <v>1453987</v>
      </c>
      <c r="G276" s="37">
        <v>2038570</v>
      </c>
      <c r="H276" s="37">
        <v>2798465</v>
      </c>
      <c r="I276" s="37">
        <v>326520</v>
      </c>
      <c r="J276" s="37">
        <v>1105917</v>
      </c>
      <c r="K276" s="37">
        <v>1818537</v>
      </c>
      <c r="L276" s="29"/>
      <c r="M276" s="24" t="s">
        <v>1</v>
      </c>
      <c r="N276" s="24">
        <f t="shared" si="809"/>
        <v>-0.10793497402591035</v>
      </c>
      <c r="O276" s="7"/>
      <c r="P276" s="37">
        <v>636474</v>
      </c>
      <c r="Q276" s="37">
        <v>896368</v>
      </c>
      <c r="R276" s="37">
        <v>729984</v>
      </c>
      <c r="S276" s="37">
        <v>1013485</v>
      </c>
      <c r="T276" s="37">
        <v>1155672</v>
      </c>
      <c r="U276" s="37">
        <v>1699780</v>
      </c>
      <c r="V276" s="37">
        <v>215948</v>
      </c>
      <c r="W276" s="37">
        <v>694462</v>
      </c>
      <c r="X276" s="37">
        <v>1127648</v>
      </c>
      <c r="Y276" s="29"/>
      <c r="Z276" s="24" t="s">
        <v>1</v>
      </c>
      <c r="AA276" s="24">
        <f t="shared" si="810"/>
        <v>-2.4249094898898704E-2</v>
      </c>
      <c r="AB276" s="11"/>
      <c r="AC276" s="37">
        <v>880452</v>
      </c>
      <c r="AD276" s="37">
        <v>1088324</v>
      </c>
      <c r="AE276" s="37">
        <v>233949</v>
      </c>
      <c r="AF276" s="37">
        <v>440502</v>
      </c>
      <c r="AG276" s="37">
        <v>882898</v>
      </c>
      <c r="AH276" s="37">
        <v>1098685</v>
      </c>
      <c r="AI276" s="37">
        <v>110572</v>
      </c>
      <c r="AJ276" s="37">
        <v>411455</v>
      </c>
      <c r="AK276" s="37">
        <v>690889</v>
      </c>
      <c r="AL276" s="29"/>
      <c r="AM276" s="24" t="s">
        <v>1</v>
      </c>
      <c r="AN276" s="24">
        <f t="shared" si="811"/>
        <v>-0.21747585791337165</v>
      </c>
    </row>
    <row r="277" spans="1:40" s="6" customFormat="1" x14ac:dyDescent="0.25">
      <c r="A277" s="52" t="s">
        <v>41</v>
      </c>
      <c r="B277" s="4" t="s">
        <v>3</v>
      </c>
      <c r="C277" s="37">
        <v>1516625</v>
      </c>
      <c r="D277" s="37">
        <v>1984318</v>
      </c>
      <c r="E277" s="37">
        <v>963897</v>
      </c>
      <c r="F277" s="37">
        <v>1453577</v>
      </c>
      <c r="G277" s="37">
        <v>2038050</v>
      </c>
      <c r="H277" s="37">
        <v>2798026</v>
      </c>
      <c r="I277" s="37">
        <v>326431</v>
      </c>
      <c r="J277" s="37">
        <v>1105750</v>
      </c>
      <c r="K277" s="37">
        <v>1755727</v>
      </c>
      <c r="L277" s="29"/>
      <c r="M277" s="24" t="s">
        <v>1</v>
      </c>
      <c r="N277" s="24">
        <f t="shared" si="809"/>
        <v>-0.13852604204999874</v>
      </c>
      <c r="O277" s="7"/>
      <c r="P277" s="37">
        <v>636318</v>
      </c>
      <c r="Q277" s="37">
        <v>896209</v>
      </c>
      <c r="R277" s="37">
        <v>729970</v>
      </c>
      <c r="S277" s="37">
        <v>1013411</v>
      </c>
      <c r="T277" s="37">
        <v>1155597</v>
      </c>
      <c r="U277" s="37">
        <v>1699700</v>
      </c>
      <c r="V277" s="37">
        <v>215936</v>
      </c>
      <c r="W277" s="37">
        <v>694450</v>
      </c>
      <c r="X277" s="37">
        <v>1127592</v>
      </c>
      <c r="Y277" s="29"/>
      <c r="Z277" s="24" t="s">
        <v>1</v>
      </c>
      <c r="AA277" s="24">
        <f t="shared" si="810"/>
        <v>-2.4234226983974483E-2</v>
      </c>
      <c r="AB277" s="11"/>
      <c r="AC277" s="37">
        <v>880307</v>
      </c>
      <c r="AD277" s="37">
        <v>1088109</v>
      </c>
      <c r="AE277" s="37">
        <v>233927</v>
      </c>
      <c r="AF277" s="37">
        <v>440166</v>
      </c>
      <c r="AG277" s="37">
        <v>882453</v>
      </c>
      <c r="AH277" s="37">
        <v>1098326</v>
      </c>
      <c r="AI277" s="37">
        <v>110495</v>
      </c>
      <c r="AJ277" s="37">
        <v>411300</v>
      </c>
      <c r="AK277" s="37">
        <v>628135</v>
      </c>
      <c r="AL277" s="29"/>
      <c r="AM277" s="24" t="s">
        <v>1</v>
      </c>
      <c r="AN277" s="24">
        <f t="shared" si="811"/>
        <v>-0.28819438542335962</v>
      </c>
    </row>
    <row r="278" spans="1:40" s="6" customFormat="1" ht="45" x14ac:dyDescent="0.25">
      <c r="A278" s="52" t="s">
        <v>112</v>
      </c>
      <c r="B278" s="4" t="s">
        <v>3</v>
      </c>
      <c r="C278" s="37">
        <v>485625</v>
      </c>
      <c r="D278" s="37">
        <v>467766</v>
      </c>
      <c r="E278" s="37">
        <v>963933</v>
      </c>
      <c r="F278" s="37">
        <v>490054</v>
      </c>
      <c r="G278" s="37">
        <v>584583</v>
      </c>
      <c r="H278" s="37">
        <v>759895</v>
      </c>
      <c r="I278" s="37">
        <v>326520</v>
      </c>
      <c r="J278" s="37">
        <v>779397</v>
      </c>
      <c r="K278" s="37">
        <v>712620</v>
      </c>
      <c r="L278" s="29"/>
      <c r="M278" s="24">
        <f>K278/J278-1</f>
        <v>-8.5677773971416404E-2</v>
      </c>
      <c r="N278" s="24">
        <f t="shared" si="809"/>
        <v>0.21902279060458474</v>
      </c>
      <c r="O278" s="7"/>
      <c r="P278" s="37">
        <v>189251</v>
      </c>
      <c r="Q278" s="37">
        <v>259894</v>
      </c>
      <c r="R278" s="37">
        <v>729984</v>
      </c>
      <c r="S278" s="37">
        <v>283501</v>
      </c>
      <c r="T278" s="37">
        <v>142187</v>
      </c>
      <c r="U278" s="37">
        <v>544108</v>
      </c>
      <c r="V278" s="37">
        <v>215948</v>
      </c>
      <c r="W278" s="37">
        <v>478514</v>
      </c>
      <c r="X278" s="37">
        <v>433186</v>
      </c>
      <c r="Y278" s="29"/>
      <c r="Z278" s="24">
        <f>X278/W278-1</f>
        <v>-9.472659107152559E-2</v>
      </c>
      <c r="AA278" s="24">
        <f t="shared" si="810"/>
        <v>2.0465935704389291</v>
      </c>
      <c r="AB278" s="11"/>
      <c r="AC278" s="37">
        <v>296374</v>
      </c>
      <c r="AD278" s="37">
        <v>207872</v>
      </c>
      <c r="AE278" s="37">
        <v>233949</v>
      </c>
      <c r="AF278" s="37">
        <v>206553</v>
      </c>
      <c r="AG278" s="37">
        <v>442396</v>
      </c>
      <c r="AH278" s="37">
        <v>215787</v>
      </c>
      <c r="AI278" s="37">
        <v>110572</v>
      </c>
      <c r="AJ278" s="37">
        <v>300883</v>
      </c>
      <c r="AK278" s="37">
        <v>279434</v>
      </c>
      <c r="AL278" s="29"/>
      <c r="AM278" s="24">
        <f>AK278/AJ278-1</f>
        <v>-7.1286845717438374E-2</v>
      </c>
      <c r="AN278" s="24">
        <f t="shared" si="811"/>
        <v>-0.36836228175661623</v>
      </c>
    </row>
    <row r="279" spans="1:40" s="6" customFormat="1" x14ac:dyDescent="0.25">
      <c r="A279" s="52" t="s">
        <v>41</v>
      </c>
      <c r="B279" s="4" t="s">
        <v>3</v>
      </c>
      <c r="C279" s="37">
        <v>490872</v>
      </c>
      <c r="D279" s="37">
        <v>467693</v>
      </c>
      <c r="E279" s="37">
        <v>963897</v>
      </c>
      <c r="F279" s="37">
        <v>489680</v>
      </c>
      <c r="G279" s="37">
        <v>584473</v>
      </c>
      <c r="H279" s="37">
        <v>759976</v>
      </c>
      <c r="I279" s="37">
        <v>326431</v>
      </c>
      <c r="J279" s="37">
        <v>779319</v>
      </c>
      <c r="K279" s="37">
        <v>649977</v>
      </c>
      <c r="L279" s="29"/>
      <c r="M279" s="24">
        <f>K279/J279-1</f>
        <v>-0.16596797973615429</v>
      </c>
      <c r="N279" s="24">
        <f t="shared" si="809"/>
        <v>0.1120736116125125</v>
      </c>
      <c r="O279" s="7"/>
      <c r="P279" s="37">
        <v>189239</v>
      </c>
      <c r="Q279" s="37">
        <v>259891</v>
      </c>
      <c r="R279" s="37">
        <v>729970</v>
      </c>
      <c r="S279" s="37">
        <v>283441</v>
      </c>
      <c r="T279" s="37">
        <v>142186</v>
      </c>
      <c r="U279" s="37">
        <v>544103</v>
      </c>
      <c r="V279" s="37">
        <v>215936</v>
      </c>
      <c r="W279" s="37">
        <v>478514</v>
      </c>
      <c r="X279" s="37">
        <v>433142</v>
      </c>
      <c r="Y279" s="29"/>
      <c r="Z279" s="24">
        <f>X279/W279-1</f>
        <v>-9.4818542404192963E-2</v>
      </c>
      <c r="AA279" s="24">
        <f t="shared" si="810"/>
        <v>2.0463055434430957</v>
      </c>
      <c r="AB279" s="11"/>
      <c r="AC279" s="37">
        <v>301633</v>
      </c>
      <c r="AD279" s="37">
        <v>207802</v>
      </c>
      <c r="AE279" s="37">
        <v>233927</v>
      </c>
      <c r="AF279" s="37">
        <v>206239</v>
      </c>
      <c r="AG279" s="37">
        <v>442287</v>
      </c>
      <c r="AH279" s="37">
        <v>215873</v>
      </c>
      <c r="AI279" s="37">
        <v>110495</v>
      </c>
      <c r="AJ279" s="37">
        <v>300805</v>
      </c>
      <c r="AK279" s="37">
        <v>216835</v>
      </c>
      <c r="AL279" s="29"/>
      <c r="AM279" s="24">
        <f>AK279/AJ279-1</f>
        <v>-0.27915094496434567</v>
      </c>
      <c r="AN279" s="24">
        <f t="shared" si="811"/>
        <v>-0.50974141225041658</v>
      </c>
    </row>
    <row r="280" spans="1:40" ht="45" x14ac:dyDescent="0.25">
      <c r="A280" s="52" t="s">
        <v>49</v>
      </c>
      <c r="B280" s="4" t="s">
        <v>55</v>
      </c>
      <c r="C280" s="8">
        <v>26094.63</v>
      </c>
      <c r="D280" s="8">
        <v>36591.277000000002</v>
      </c>
      <c r="E280" s="8">
        <v>17527.82</v>
      </c>
      <c r="F280" s="8">
        <v>26879.391</v>
      </c>
      <c r="G280" s="8">
        <v>38314.275999999998</v>
      </c>
      <c r="H280" s="8">
        <v>59178.9</v>
      </c>
      <c r="I280" s="8">
        <v>9435.3250000000007</v>
      </c>
      <c r="J280" s="8">
        <v>29433.275999999998</v>
      </c>
      <c r="K280" s="8">
        <v>48287.28</v>
      </c>
      <c r="L280" s="29"/>
      <c r="M280" s="24" t="s">
        <v>1</v>
      </c>
      <c r="N280" s="24">
        <f t="shared" si="809"/>
        <v>0.26029472669664955</v>
      </c>
      <c r="O280" s="7"/>
      <c r="P280" s="8">
        <v>14664.602000000001</v>
      </c>
      <c r="Q280" s="8">
        <v>20227.173999999999</v>
      </c>
      <c r="R280" s="8">
        <v>13148.361000000001</v>
      </c>
      <c r="S280" s="8">
        <v>19684.03</v>
      </c>
      <c r="T280" s="8">
        <v>21714.894</v>
      </c>
      <c r="U280" s="8">
        <v>37614.720000000001</v>
      </c>
      <c r="V280" s="8">
        <v>7155.9059999999999</v>
      </c>
      <c r="W280" s="8">
        <v>20184.396000000001</v>
      </c>
      <c r="X280" s="8">
        <v>31698.071</v>
      </c>
      <c r="Y280" s="29"/>
      <c r="Z280" s="24" t="s">
        <v>1</v>
      </c>
      <c r="AA280" s="24">
        <f t="shared" si="810"/>
        <v>0.45973869363580588</v>
      </c>
      <c r="AB280" s="11"/>
      <c r="AC280" s="8">
        <v>11430.028</v>
      </c>
      <c r="AD280" s="8">
        <v>16364.102999999999</v>
      </c>
      <c r="AE280" s="8">
        <v>4379.4589999999998</v>
      </c>
      <c r="AF280" s="8">
        <v>7195.3609999999999</v>
      </c>
      <c r="AG280" s="8">
        <v>16599.382000000001</v>
      </c>
      <c r="AH280" s="8">
        <v>21564.18</v>
      </c>
      <c r="AI280" s="8">
        <v>2279.4189999999999</v>
      </c>
      <c r="AJ280" s="8">
        <v>9248.8799999999992</v>
      </c>
      <c r="AK280" s="8">
        <v>16589.208999999999</v>
      </c>
      <c r="AL280" s="29"/>
      <c r="AM280" s="24" t="s">
        <v>1</v>
      </c>
      <c r="AN280" s="24">
        <f t="shared" si="811"/>
        <v>-6.1285414119649495E-4</v>
      </c>
    </row>
    <row r="281" spans="1:40" x14ac:dyDescent="0.25">
      <c r="A281" s="52" t="s">
        <v>50</v>
      </c>
      <c r="B281" s="4" t="s">
        <v>55</v>
      </c>
      <c r="C281" s="8">
        <v>23804.681</v>
      </c>
      <c r="D281" s="8">
        <v>34485.339</v>
      </c>
      <c r="E281" s="8">
        <v>17413.812000000002</v>
      </c>
      <c r="F281" s="8">
        <v>26199.562999999998</v>
      </c>
      <c r="G281" s="8">
        <v>37498.082999999999</v>
      </c>
      <c r="H281" s="8">
        <v>57723.39</v>
      </c>
      <c r="I281" s="8">
        <v>9370.607</v>
      </c>
      <c r="J281" s="8">
        <v>29262.962</v>
      </c>
      <c r="K281" s="8">
        <v>46750.298999999999</v>
      </c>
      <c r="L281" s="29"/>
      <c r="M281" s="24" t="s">
        <v>1</v>
      </c>
      <c r="N281" s="24">
        <f t="shared" si="809"/>
        <v>0.24673837326564141</v>
      </c>
      <c r="O281" s="7"/>
      <c r="P281" s="8">
        <v>12598.562</v>
      </c>
      <c r="Q281" s="8">
        <v>18523.438999999998</v>
      </c>
      <c r="R281" s="8">
        <v>13142.018</v>
      </c>
      <c r="S281" s="8">
        <v>19195.228999999999</v>
      </c>
      <c r="T281" s="8">
        <v>21296.337</v>
      </c>
      <c r="U281" s="8">
        <v>36845.226999999999</v>
      </c>
      <c r="V281" s="8">
        <v>7155.652</v>
      </c>
      <c r="W281" s="8">
        <v>20184.142</v>
      </c>
      <c r="X281" s="8">
        <v>31675.557000000001</v>
      </c>
      <c r="Y281" s="29"/>
      <c r="Z281" s="24" t="s">
        <v>1</v>
      </c>
      <c r="AA281" s="24">
        <f t="shared" si="810"/>
        <v>0.48737113805064225</v>
      </c>
      <c r="AB281" s="11"/>
      <c r="AC281" s="8">
        <v>11206.119000000001</v>
      </c>
      <c r="AD281" s="8">
        <v>15961.9</v>
      </c>
      <c r="AE281" s="8">
        <v>4271.7939999999999</v>
      </c>
      <c r="AF281" s="8">
        <v>7004.3339999999998</v>
      </c>
      <c r="AG281" s="8">
        <v>16201.745999999999</v>
      </c>
      <c r="AH281" s="8">
        <v>20878.163</v>
      </c>
      <c r="AI281" s="8">
        <v>2214.9549999999999</v>
      </c>
      <c r="AJ281" s="8">
        <v>9078.82</v>
      </c>
      <c r="AK281" s="8">
        <v>15074.742</v>
      </c>
      <c r="AL281" s="29"/>
      <c r="AM281" s="24" t="s">
        <v>1</v>
      </c>
      <c r="AN281" s="24">
        <f t="shared" si="811"/>
        <v>-6.9560651055756484E-2</v>
      </c>
    </row>
    <row r="282" spans="1:40" x14ac:dyDescent="0.25">
      <c r="A282" s="52" t="s">
        <v>51</v>
      </c>
      <c r="B282" s="4" t="s">
        <v>55</v>
      </c>
      <c r="C282" s="8">
        <v>12695.040999999999</v>
      </c>
      <c r="D282" s="8">
        <v>18623.215</v>
      </c>
      <c r="E282" s="8">
        <v>9050.4009999999998</v>
      </c>
      <c r="F282" s="8">
        <v>14157.537</v>
      </c>
      <c r="G282" s="8">
        <v>19720.977999999999</v>
      </c>
      <c r="H282" s="8">
        <v>29889.805</v>
      </c>
      <c r="I282" s="8">
        <v>4104.7819999999992</v>
      </c>
      <c r="J282" s="8">
        <v>12206.999</v>
      </c>
      <c r="K282" s="8">
        <v>19415.609</v>
      </c>
      <c r="L282" s="29"/>
      <c r="M282" s="24" t="s">
        <v>1</v>
      </c>
      <c r="N282" s="24">
        <f t="shared" si="809"/>
        <v>-1.5484475465669001E-2</v>
      </c>
      <c r="O282" s="7"/>
      <c r="P282" s="8">
        <v>5925.6719999999996</v>
      </c>
      <c r="Q282" s="8">
        <v>9441.0650000000005</v>
      </c>
      <c r="R282" s="8">
        <v>6569.98</v>
      </c>
      <c r="S282" s="8">
        <v>9903.2219999999998</v>
      </c>
      <c r="T282" s="8">
        <v>10161.467000000001</v>
      </c>
      <c r="U282" s="8">
        <v>17901.506000000001</v>
      </c>
      <c r="V282" s="8">
        <v>3025.9989999999998</v>
      </c>
      <c r="W282" s="8">
        <v>8277.4089999999997</v>
      </c>
      <c r="X282" s="8">
        <v>12763.842000000001</v>
      </c>
      <c r="Y282" s="29"/>
      <c r="Z282" s="24" t="s">
        <v>1</v>
      </c>
      <c r="AA282" s="24">
        <f t="shared" si="810"/>
        <v>0.25610229310393873</v>
      </c>
      <c r="AB282" s="11"/>
      <c r="AC282" s="8">
        <v>6769.3689999999997</v>
      </c>
      <c r="AD282" s="8">
        <v>9182.15</v>
      </c>
      <c r="AE282" s="8">
        <v>2480.4209999999998</v>
      </c>
      <c r="AF282" s="8">
        <v>4254.3149999999996</v>
      </c>
      <c r="AG282" s="8">
        <v>9559.5110000000004</v>
      </c>
      <c r="AH282" s="8">
        <v>11988.299000000001</v>
      </c>
      <c r="AI282" s="8">
        <v>1078.7829999999999</v>
      </c>
      <c r="AJ282" s="8">
        <v>3929.59</v>
      </c>
      <c r="AK282" s="8">
        <v>6651.7669999999998</v>
      </c>
      <c r="AL282" s="29"/>
      <c r="AM282" s="24" t="s">
        <v>1</v>
      </c>
      <c r="AN282" s="24">
        <f t="shared" si="811"/>
        <v>-0.30417288080948912</v>
      </c>
    </row>
    <row r="283" spans="1:40" s="6" customFormat="1" ht="45" x14ac:dyDescent="0.25">
      <c r="A283" s="52" t="s">
        <v>113</v>
      </c>
      <c r="B283" s="4" t="s">
        <v>55</v>
      </c>
      <c r="C283" s="8">
        <v>6371.125</v>
      </c>
      <c r="D283" s="8">
        <v>10496.647000000001</v>
      </c>
      <c r="E283" s="8">
        <v>17527.82</v>
      </c>
      <c r="F283" s="8">
        <v>9351.5709999999999</v>
      </c>
      <c r="G283" s="8">
        <v>11434.885</v>
      </c>
      <c r="H283" s="8">
        <v>20864.624</v>
      </c>
      <c r="I283" s="8">
        <v>9435.3250000000007</v>
      </c>
      <c r="J283" s="8">
        <v>19997.951000000001</v>
      </c>
      <c r="K283" s="8">
        <v>18854.003999999997</v>
      </c>
      <c r="L283" s="29"/>
      <c r="M283" s="24">
        <f>K283/J283-1</f>
        <v>-5.7203210468912746E-2</v>
      </c>
      <c r="N283" s="24">
        <f t="shared" si="809"/>
        <v>0.64881448304902034</v>
      </c>
      <c r="O283" s="7"/>
      <c r="P283" s="8">
        <v>2917.3739999999998</v>
      </c>
      <c r="Q283" s="8">
        <v>5562.5720000000001</v>
      </c>
      <c r="R283" s="8">
        <v>13148.361000000001</v>
      </c>
      <c r="S283" s="8">
        <v>6535.6689999999999</v>
      </c>
      <c r="T283" s="8">
        <v>2030.864</v>
      </c>
      <c r="U283" s="8">
        <v>15899.825999999999</v>
      </c>
      <c r="V283" s="8">
        <v>7155.9059999999999</v>
      </c>
      <c r="W283" s="8">
        <v>13028.49</v>
      </c>
      <c r="X283" s="8">
        <v>11513.674999999999</v>
      </c>
      <c r="Y283" s="29"/>
      <c r="Z283" s="24">
        <f>X283/W283-1</f>
        <v>-0.11626942185932521</v>
      </c>
      <c r="AA283" s="24">
        <f t="shared" si="810"/>
        <v>4.6693481198150142</v>
      </c>
      <c r="AB283" s="11"/>
      <c r="AC283" s="8">
        <v>3453.7510000000002</v>
      </c>
      <c r="AD283" s="8">
        <v>4934.0749999999998</v>
      </c>
      <c r="AE283" s="8">
        <v>4379.4589999999998</v>
      </c>
      <c r="AF283" s="8">
        <v>2815.902</v>
      </c>
      <c r="AG283" s="8">
        <v>9404.0210000000006</v>
      </c>
      <c r="AH283" s="8">
        <v>4964.7979999999998</v>
      </c>
      <c r="AI283" s="8">
        <v>2279.4189999999999</v>
      </c>
      <c r="AJ283" s="8">
        <v>6969.4609999999993</v>
      </c>
      <c r="AK283" s="8">
        <v>7340.3289999999988</v>
      </c>
      <c r="AL283" s="29"/>
      <c r="AM283" s="24">
        <f>AK283/AJ283-1</f>
        <v>5.3213297269329551E-2</v>
      </c>
      <c r="AN283" s="24">
        <f t="shared" si="811"/>
        <v>-0.21944782981662858</v>
      </c>
    </row>
    <row r="284" spans="1:40" s="6" customFormat="1" x14ac:dyDescent="0.25">
      <c r="A284" s="52" t="s">
        <v>50</v>
      </c>
      <c r="B284" s="4" t="s">
        <v>55</v>
      </c>
      <c r="C284" s="8">
        <v>6462.0349999999999</v>
      </c>
      <c r="D284" s="8">
        <v>10680.657999999999</v>
      </c>
      <c r="E284" s="8">
        <v>17413.812000000002</v>
      </c>
      <c r="F284" s="8">
        <v>8785.7510000000002</v>
      </c>
      <c r="G284" s="8">
        <v>11298.52</v>
      </c>
      <c r="H284" s="8">
        <v>20225.307000000001</v>
      </c>
      <c r="I284" s="8">
        <v>9370.607</v>
      </c>
      <c r="J284" s="8">
        <v>19892.355</v>
      </c>
      <c r="K284" s="8">
        <v>17487.337</v>
      </c>
      <c r="L284" s="29"/>
      <c r="M284" s="24">
        <f>K284/J284-1</f>
        <v>-0.12090162275909511</v>
      </c>
      <c r="N284" s="24">
        <f t="shared" si="809"/>
        <v>0.5477546616725022</v>
      </c>
      <c r="O284" s="7"/>
      <c r="P284" s="8">
        <v>2902.3229999999999</v>
      </c>
      <c r="Q284" s="8">
        <v>5924.8770000000004</v>
      </c>
      <c r="R284" s="8">
        <v>13142.018</v>
      </c>
      <c r="S284" s="8">
        <v>6053.2110000000002</v>
      </c>
      <c r="T284" s="8">
        <v>2101.1080000000002</v>
      </c>
      <c r="U284" s="8">
        <v>15548.89</v>
      </c>
      <c r="V284" s="8">
        <v>7155.652</v>
      </c>
      <c r="W284" s="8">
        <v>13028.49</v>
      </c>
      <c r="X284" s="8">
        <v>11491.415000000001</v>
      </c>
      <c r="Y284" s="29"/>
      <c r="Z284" s="24">
        <f>X284/W284-1</f>
        <v>-0.11797798516942481</v>
      </c>
      <c r="AA284" s="24">
        <f t="shared" si="810"/>
        <v>4.469216718036388</v>
      </c>
      <c r="AB284" s="11"/>
      <c r="AC284" s="8">
        <v>3559.712</v>
      </c>
      <c r="AD284" s="8">
        <v>4755.7809999999999</v>
      </c>
      <c r="AE284" s="8">
        <v>4271.7939999999999</v>
      </c>
      <c r="AF284" s="8">
        <v>2732.54</v>
      </c>
      <c r="AG284" s="8">
        <v>9197.4120000000003</v>
      </c>
      <c r="AH284" s="8">
        <v>4676.4170000000004</v>
      </c>
      <c r="AI284" s="8">
        <v>2214.9549999999999</v>
      </c>
      <c r="AJ284" s="8">
        <v>6863.8649999999998</v>
      </c>
      <c r="AK284" s="8">
        <v>5995.9220000000005</v>
      </c>
      <c r="AL284" s="29"/>
      <c r="AM284" s="24">
        <f>AK284/AJ284-1</f>
        <v>-0.12645105927928346</v>
      </c>
      <c r="AN284" s="24">
        <f t="shared" si="811"/>
        <v>-0.34808596157266847</v>
      </c>
    </row>
    <row r="285" spans="1:40" s="6" customFormat="1" x14ac:dyDescent="0.25">
      <c r="A285" s="52" t="s">
        <v>51</v>
      </c>
      <c r="B285" s="4" t="s">
        <v>55</v>
      </c>
      <c r="C285" s="8">
        <v>3253.1770000000001</v>
      </c>
      <c r="D285" s="8">
        <v>5928.174</v>
      </c>
      <c r="E285" s="8">
        <v>9050.4009999999998</v>
      </c>
      <c r="F285" s="8">
        <v>5107.1360000000004</v>
      </c>
      <c r="G285" s="8">
        <v>5563.4409999999998</v>
      </c>
      <c r="H285" s="8">
        <v>10168.826999999999</v>
      </c>
      <c r="I285" s="8">
        <v>4104.7819999999992</v>
      </c>
      <c r="J285" s="8">
        <v>8102.2170000000006</v>
      </c>
      <c r="K285" s="8">
        <v>7208.6100000000006</v>
      </c>
      <c r="L285" s="29"/>
      <c r="M285" s="24">
        <f>K285/J285-1</f>
        <v>-0.11029166461475914</v>
      </c>
      <c r="N285" s="24">
        <f t="shared" si="809"/>
        <v>0.29571069415493056</v>
      </c>
      <c r="O285" s="7"/>
      <c r="P285" s="8">
        <v>1281.3</v>
      </c>
      <c r="Q285" s="8">
        <v>3515.393</v>
      </c>
      <c r="R285" s="8">
        <v>6569.98</v>
      </c>
      <c r="S285" s="8">
        <v>3333.2420000000002</v>
      </c>
      <c r="T285" s="8">
        <v>258.245</v>
      </c>
      <c r="U285" s="8">
        <v>7740.0389999999998</v>
      </c>
      <c r="V285" s="8">
        <v>3025.9989999999998</v>
      </c>
      <c r="W285" s="8">
        <v>5251.41</v>
      </c>
      <c r="X285" s="8">
        <v>4486.4330000000009</v>
      </c>
      <c r="Y285" s="29"/>
      <c r="Z285" s="24">
        <f>X285/W285-1</f>
        <v>-0.14567078175194836</v>
      </c>
      <c r="AA285" s="24">
        <f t="shared" si="810"/>
        <v>16.372777788534147</v>
      </c>
      <c r="AB285" s="11"/>
      <c r="AC285" s="8">
        <v>1971.877</v>
      </c>
      <c r="AD285" s="8">
        <v>2412.7809999999999</v>
      </c>
      <c r="AE285" s="8">
        <v>2480.4209999999998</v>
      </c>
      <c r="AF285" s="8">
        <v>1773.894</v>
      </c>
      <c r="AG285" s="8">
        <v>5305.1959999999999</v>
      </c>
      <c r="AH285" s="8">
        <v>2428.788</v>
      </c>
      <c r="AI285" s="8">
        <v>1078.7829999999999</v>
      </c>
      <c r="AJ285" s="8">
        <v>2850.8070000000002</v>
      </c>
      <c r="AK285" s="8">
        <v>2722.1769999999997</v>
      </c>
      <c r="AL285" s="29"/>
      <c r="AM285" s="24">
        <f>AK285/AJ285-1</f>
        <v>-4.5120557091378188E-2</v>
      </c>
      <c r="AN285" s="24">
        <f t="shared" si="811"/>
        <v>-0.48688474469180787</v>
      </c>
    </row>
    <row r="286" spans="1:40" ht="45" x14ac:dyDescent="0.25">
      <c r="A286" s="52" t="s">
        <v>52</v>
      </c>
      <c r="B286" s="4" t="s">
        <v>55</v>
      </c>
      <c r="C286" s="8">
        <v>5184.0529999999999</v>
      </c>
      <c r="D286" s="8">
        <v>5515.2470000000003</v>
      </c>
      <c r="E286" s="8">
        <v>2086.3989999999999</v>
      </c>
      <c r="F286" s="8">
        <v>2422.2710000000002</v>
      </c>
      <c r="G286" s="8">
        <v>3572.902</v>
      </c>
      <c r="H286" s="8">
        <v>5239.7030000000004</v>
      </c>
      <c r="I286" s="8">
        <v>703.44900000000007</v>
      </c>
      <c r="J286" s="8">
        <v>1775.5809999999999</v>
      </c>
      <c r="K286" s="8">
        <v>4008.9189999999999</v>
      </c>
      <c r="L286" s="29"/>
      <c r="M286" s="24" t="s">
        <v>1</v>
      </c>
      <c r="N286" s="24">
        <f t="shared" si="809"/>
        <v>0.12203441348237365</v>
      </c>
      <c r="O286" s="7"/>
      <c r="P286" s="8">
        <v>2786.8229999999999</v>
      </c>
      <c r="Q286" s="8">
        <v>2986.732</v>
      </c>
      <c r="R286" s="8">
        <v>1214.3389999999999</v>
      </c>
      <c r="S286" s="8">
        <v>1028.348</v>
      </c>
      <c r="T286" s="8">
        <v>1101.634</v>
      </c>
      <c r="U286" s="8">
        <v>2006.65</v>
      </c>
      <c r="V286" s="8">
        <v>346.06700000000001</v>
      </c>
      <c r="W286" s="8">
        <v>1042.2729999999999</v>
      </c>
      <c r="X286" s="8">
        <v>1748.8720000000001</v>
      </c>
      <c r="Y286" s="29"/>
      <c r="Z286" s="24" t="s">
        <v>1</v>
      </c>
      <c r="AA286" s="24">
        <f t="shared" si="810"/>
        <v>0.58752543948353098</v>
      </c>
      <c r="AB286" s="11"/>
      <c r="AC286" s="8">
        <v>2397.23</v>
      </c>
      <c r="AD286" s="8">
        <v>2528.5149999999999</v>
      </c>
      <c r="AE286" s="8">
        <v>872.06</v>
      </c>
      <c r="AF286" s="8">
        <v>1393.923</v>
      </c>
      <c r="AG286" s="8">
        <v>2471.268</v>
      </c>
      <c r="AH286" s="8">
        <v>3233.0529999999999</v>
      </c>
      <c r="AI286" s="8">
        <v>357.38200000000001</v>
      </c>
      <c r="AJ286" s="8">
        <v>733.30799999999999</v>
      </c>
      <c r="AK286" s="8">
        <v>2260.047</v>
      </c>
      <c r="AL286" s="29"/>
      <c r="AM286" s="24" t="s">
        <v>1</v>
      </c>
      <c r="AN286" s="24">
        <f t="shared" si="811"/>
        <v>-8.5470697633765358E-2</v>
      </c>
    </row>
    <row r="287" spans="1:40" ht="22.5" x14ac:dyDescent="0.25">
      <c r="A287" s="52" t="s">
        <v>53</v>
      </c>
      <c r="B287" s="4" t="s">
        <v>55</v>
      </c>
      <c r="C287" s="8">
        <v>2983.0859999999998</v>
      </c>
      <c r="D287" s="8">
        <v>3665.3490000000002</v>
      </c>
      <c r="E287" s="8">
        <v>2018.0360000000001</v>
      </c>
      <c r="F287" s="8">
        <v>2279.9639999999999</v>
      </c>
      <c r="G287" s="8">
        <v>3307.4850000000001</v>
      </c>
      <c r="H287" s="8">
        <v>4915.4359999999997</v>
      </c>
      <c r="I287" s="8">
        <v>654.28399999999999</v>
      </c>
      <c r="J287" s="8">
        <v>1618.634</v>
      </c>
      <c r="K287" s="8">
        <v>2883.3980000000001</v>
      </c>
      <c r="L287" s="29"/>
      <c r="M287" s="24" t="s">
        <v>1</v>
      </c>
      <c r="N287" s="24">
        <f t="shared" si="809"/>
        <v>-0.12822038497529087</v>
      </c>
      <c r="O287" s="7"/>
      <c r="P287" s="8">
        <v>745.93299999999999</v>
      </c>
      <c r="Q287" s="8">
        <v>1365.6369999999999</v>
      </c>
      <c r="R287" s="8">
        <v>1207.9960000000001</v>
      </c>
      <c r="S287" s="8">
        <v>1018.605</v>
      </c>
      <c r="T287" s="8">
        <v>1091.2339999999999</v>
      </c>
      <c r="U287" s="8">
        <v>1996.2660000000001</v>
      </c>
      <c r="V287" s="8">
        <v>346.06700000000001</v>
      </c>
      <c r="W287" s="8">
        <v>1036.2729999999999</v>
      </c>
      <c r="X287" s="8">
        <v>1740.8989999999999</v>
      </c>
      <c r="Y287" s="29"/>
      <c r="Z287" s="24" t="s">
        <v>1</v>
      </c>
      <c r="AA287" s="24">
        <f t="shared" si="810"/>
        <v>0.5953489352421204</v>
      </c>
      <c r="AB287" s="11"/>
      <c r="AC287" s="8">
        <v>2237.1529999999998</v>
      </c>
      <c r="AD287" s="8">
        <v>2299.712</v>
      </c>
      <c r="AE287" s="8">
        <v>810.04</v>
      </c>
      <c r="AF287" s="8">
        <v>1261.3589999999999</v>
      </c>
      <c r="AG287" s="8">
        <v>2216.2510000000002</v>
      </c>
      <c r="AH287" s="8">
        <v>2919.17</v>
      </c>
      <c r="AI287" s="8">
        <v>308.21699999999998</v>
      </c>
      <c r="AJ287" s="8">
        <v>582.36099999999999</v>
      </c>
      <c r="AK287" s="8">
        <v>1142.499</v>
      </c>
      <c r="AL287" s="29"/>
      <c r="AM287" s="24" t="s">
        <v>1</v>
      </c>
      <c r="AN287" s="24">
        <f t="shared" si="811"/>
        <v>-0.48449024952498621</v>
      </c>
    </row>
    <row r="288" spans="1:40" s="6" customFormat="1" ht="45" x14ac:dyDescent="0.25">
      <c r="A288" s="52" t="s">
        <v>114</v>
      </c>
      <c r="B288" s="4" t="s">
        <v>55</v>
      </c>
      <c r="C288" s="8">
        <v>1104.7719999999999</v>
      </c>
      <c r="D288" s="8">
        <v>331.19400000000002</v>
      </c>
      <c r="E288" s="8">
        <v>2086.3989999999999</v>
      </c>
      <c r="F288" s="8">
        <v>335.87200000000001</v>
      </c>
      <c r="G288" s="8">
        <v>1150.6310000000001</v>
      </c>
      <c r="H288" s="8">
        <v>1666.8009999999999</v>
      </c>
      <c r="I288" s="8">
        <v>703.44900000000007</v>
      </c>
      <c r="J288" s="8">
        <v>1072.1319999999998</v>
      </c>
      <c r="K288" s="8">
        <v>2233.3380000000002</v>
      </c>
      <c r="L288" s="29"/>
      <c r="M288" s="24">
        <f>K288/J288-1</f>
        <v>1.0830811877641939</v>
      </c>
      <c r="N288" s="24">
        <f t="shared" si="809"/>
        <v>0.94096804275219426</v>
      </c>
      <c r="O288" s="7"/>
      <c r="P288" s="8">
        <v>404.13600000000002</v>
      </c>
      <c r="Q288" s="8">
        <v>199.90899999999999</v>
      </c>
      <c r="R288" s="8">
        <v>1214.3389999999999</v>
      </c>
      <c r="S288" s="8">
        <v>-185.99100000000001</v>
      </c>
      <c r="T288" s="8">
        <v>73.286000000000001</v>
      </c>
      <c r="U288" s="8">
        <v>905.01599999999996</v>
      </c>
      <c r="V288" s="8">
        <v>346.06700000000001</v>
      </c>
      <c r="W288" s="8">
        <v>696.2059999999999</v>
      </c>
      <c r="X288" s="8">
        <v>706.59900000000005</v>
      </c>
      <c r="Y288" s="29"/>
      <c r="Z288" s="24">
        <f>X288/W288-1</f>
        <v>1.4928052903881994E-2</v>
      </c>
      <c r="AA288" s="24">
        <f t="shared" si="810"/>
        <v>8.6416641650519885</v>
      </c>
      <c r="AB288" s="11"/>
      <c r="AC288" s="8">
        <v>700.63599999999997</v>
      </c>
      <c r="AD288" s="8">
        <v>131.285</v>
      </c>
      <c r="AE288" s="8">
        <v>872.06</v>
      </c>
      <c r="AF288" s="8">
        <v>521.86300000000006</v>
      </c>
      <c r="AG288" s="8">
        <v>1077.345</v>
      </c>
      <c r="AH288" s="8">
        <v>761.78499999999997</v>
      </c>
      <c r="AI288" s="8">
        <v>357.38200000000001</v>
      </c>
      <c r="AJ288" s="8">
        <v>375.92599999999999</v>
      </c>
      <c r="AK288" s="8">
        <v>1526.739</v>
      </c>
      <c r="AL288" s="29"/>
      <c r="AM288" s="24">
        <f>AK288/AJ288-1</f>
        <v>3.061275357384166</v>
      </c>
      <c r="AN288" s="24">
        <f t="shared" si="811"/>
        <v>0.41713100260362279</v>
      </c>
    </row>
    <row r="289" spans="1:40" s="6" customFormat="1" ht="22.5" x14ac:dyDescent="0.25">
      <c r="A289" s="52" t="s">
        <v>53</v>
      </c>
      <c r="B289" s="4" t="s">
        <v>55</v>
      </c>
      <c r="C289" s="8">
        <v>1010.58</v>
      </c>
      <c r="D289" s="8">
        <v>682.26300000000003</v>
      </c>
      <c r="E289" s="8">
        <v>2018.0360000000001</v>
      </c>
      <c r="F289" s="8">
        <v>261.928</v>
      </c>
      <c r="G289" s="8">
        <v>1027.521</v>
      </c>
      <c r="H289" s="8">
        <v>1607.951</v>
      </c>
      <c r="I289" s="8">
        <v>654.28399999999999</v>
      </c>
      <c r="J289" s="8">
        <v>964.34999999999991</v>
      </c>
      <c r="K289" s="8">
        <v>1264.7639999999999</v>
      </c>
      <c r="L289" s="29"/>
      <c r="M289" s="24">
        <f>K289/J289-1</f>
        <v>0.31151967646601331</v>
      </c>
      <c r="N289" s="24">
        <f t="shared" si="809"/>
        <v>0.23088871176355519</v>
      </c>
      <c r="O289" s="7"/>
      <c r="P289" s="8">
        <v>411.63099999999997</v>
      </c>
      <c r="Q289" s="8">
        <v>619.70399999999995</v>
      </c>
      <c r="R289" s="8">
        <v>1207.9960000000001</v>
      </c>
      <c r="S289" s="8">
        <v>-189.39099999999999</v>
      </c>
      <c r="T289" s="8">
        <v>72.629000000000005</v>
      </c>
      <c r="U289" s="8">
        <v>905.03200000000004</v>
      </c>
      <c r="V289" s="8">
        <v>346.06700000000001</v>
      </c>
      <c r="W289" s="8">
        <v>690.2059999999999</v>
      </c>
      <c r="X289" s="8">
        <v>704.62599999999986</v>
      </c>
      <c r="Y289" s="29"/>
      <c r="Z289" s="24">
        <f>X289/W289-1</f>
        <v>2.08923133093597E-2</v>
      </c>
      <c r="AA289" s="24">
        <f t="shared" si="810"/>
        <v>8.7017169450219587</v>
      </c>
      <c r="AB289" s="11"/>
      <c r="AC289" s="8">
        <v>598.94899999999996</v>
      </c>
      <c r="AD289" s="8">
        <v>62.558999999999997</v>
      </c>
      <c r="AE289" s="8">
        <v>810.04</v>
      </c>
      <c r="AF289" s="8">
        <v>451.31900000000002</v>
      </c>
      <c r="AG289" s="8">
        <v>954.89200000000005</v>
      </c>
      <c r="AH289" s="8">
        <v>702.91899999999998</v>
      </c>
      <c r="AI289" s="8">
        <v>308.21699999999998</v>
      </c>
      <c r="AJ289" s="8">
        <v>274.14400000000001</v>
      </c>
      <c r="AK289" s="8">
        <v>560.13800000000003</v>
      </c>
      <c r="AL289" s="29"/>
      <c r="AM289" s="24">
        <f>AK289/AJ289-1</f>
        <v>1.0432254581533793</v>
      </c>
      <c r="AN289" s="24">
        <f t="shared" si="811"/>
        <v>-0.41340172501183381</v>
      </c>
    </row>
    <row r="290" spans="1:40" s="6" customFormat="1" ht="22.5" x14ac:dyDescent="0.25">
      <c r="A290" s="52" t="s">
        <v>115</v>
      </c>
      <c r="B290" s="33" t="s">
        <v>15</v>
      </c>
      <c r="C290" s="42">
        <f t="shared" ref="C290:D290" si="812">(1-C287/C281)*100</f>
        <v>87.468489915911917</v>
      </c>
      <c r="D290" s="42">
        <f t="shared" si="812"/>
        <v>89.371283257502554</v>
      </c>
      <c r="E290" s="42">
        <f t="shared" ref="E290:F290" si="813">(1-E287/E281)*100</f>
        <v>88.411290991311958</v>
      </c>
      <c r="F290" s="42">
        <f t="shared" si="813"/>
        <v>91.29770217923101</v>
      </c>
      <c r="G290" s="42">
        <f t="shared" ref="G290:H290" si="814">(1-G287/G281)*100</f>
        <v>91.179589100594825</v>
      </c>
      <c r="H290" s="42">
        <f t="shared" si="814"/>
        <v>91.48449874478959</v>
      </c>
      <c r="I290" s="42">
        <f t="shared" ref="I290:K290" si="815">(1-I287/I281)*100</f>
        <v>93.017698853446745</v>
      </c>
      <c r="J290" s="42">
        <f t="shared" si="815"/>
        <v>94.468659734445197</v>
      </c>
      <c r="K290" s="42">
        <f t="shared" si="815"/>
        <v>93.832343189933397</v>
      </c>
      <c r="L290" s="29"/>
      <c r="M290" s="45">
        <f>K290-J290</f>
        <v>-0.63631654451179998</v>
      </c>
      <c r="N290" s="45">
        <f>K290-G290</f>
        <v>2.6527540893385719</v>
      </c>
      <c r="O290" s="7"/>
      <c r="P290" s="42">
        <f t="shared" ref="P290:Q290" si="816">(1-P287/P281)*100</f>
        <v>94.079221104757821</v>
      </c>
      <c r="Q290" s="42">
        <f t="shared" si="816"/>
        <v>92.627519112406716</v>
      </c>
      <c r="R290" s="42">
        <f t="shared" ref="R290:S290" si="817">(1-R287/R281)*100</f>
        <v>90.808139206627175</v>
      </c>
      <c r="S290" s="42">
        <f t="shared" si="817"/>
        <v>94.693447001856555</v>
      </c>
      <c r="T290" s="42">
        <f t="shared" ref="T290:U290" si="818">(1-T287/T281)*100</f>
        <v>94.875954489262639</v>
      </c>
      <c r="U290" s="42">
        <f t="shared" si="818"/>
        <v>94.582022794974236</v>
      </c>
      <c r="V290" s="42">
        <f t="shared" ref="V290" si="819">(1-V287/V281)*100</f>
        <v>95.163725122462637</v>
      </c>
      <c r="W290" s="42">
        <v>94.865905124924311</v>
      </c>
      <c r="X290" s="42">
        <v>94.503967207269639</v>
      </c>
      <c r="Y290" s="29"/>
      <c r="Z290" s="45">
        <f>X290-W290</f>
        <v>-0.36193791765467154</v>
      </c>
      <c r="AA290" s="45">
        <f>X290-T290</f>
        <v>-0.37198728199300035</v>
      </c>
      <c r="AB290" s="11"/>
      <c r="AC290" s="42">
        <f t="shared" ref="AC290:AD290" si="820">(1-AC287/AC281)*100</f>
        <v>80.036326581932599</v>
      </c>
      <c r="AD290" s="42">
        <f t="shared" si="820"/>
        <v>85.592492121865192</v>
      </c>
      <c r="AE290" s="42">
        <f t="shared" ref="AE290:AF290" si="821">(1-AE287/AE281)*100</f>
        <v>81.037475121693603</v>
      </c>
      <c r="AF290" s="42">
        <f t="shared" si="821"/>
        <v>81.991735402680689</v>
      </c>
      <c r="AG290" s="42">
        <f t="shared" ref="AG290:AH290" si="822">(1-AG287/AG281)*100</f>
        <v>86.320912573249814</v>
      </c>
      <c r="AH290" s="42">
        <f t="shared" si="822"/>
        <v>86.018070651139183</v>
      </c>
      <c r="AI290" s="42">
        <f t="shared" ref="AI290" si="823">(1-AI287/AI281)*100</f>
        <v>86.084728583650687</v>
      </c>
      <c r="AJ290" s="42">
        <v>93.585498996565633</v>
      </c>
      <c r="AK290" s="42">
        <v>92.421104122379006</v>
      </c>
      <c r="AL290" s="29"/>
      <c r="AM290" s="45">
        <f>AK290-AJ290</f>
        <v>-1.1643948741866268</v>
      </c>
      <c r="AN290" s="45">
        <f>AK290-AG290</f>
        <v>6.1001915491291925</v>
      </c>
    </row>
    <row r="291" spans="1:40" s="6" customFormat="1" x14ac:dyDescent="0.25">
      <c r="A291" s="47" t="s">
        <v>157</v>
      </c>
      <c r="B291" s="17"/>
      <c r="C291" s="28"/>
      <c r="D291" s="28"/>
      <c r="E291" s="28"/>
      <c r="F291" s="28"/>
      <c r="G291" s="28"/>
      <c r="H291" s="28"/>
      <c r="I291" s="28"/>
      <c r="J291" s="28"/>
      <c r="K291" s="28"/>
      <c r="L291" s="29"/>
      <c r="M291" s="19"/>
      <c r="N291" s="19"/>
      <c r="O291" s="7"/>
      <c r="P291" s="28"/>
      <c r="Q291" s="28"/>
      <c r="R291" s="28"/>
      <c r="S291" s="28"/>
      <c r="T291" s="28"/>
      <c r="U291" s="28"/>
      <c r="V291" s="28"/>
      <c r="W291" s="28"/>
      <c r="X291" s="28"/>
      <c r="Y291" s="29"/>
      <c r="Z291" s="19"/>
      <c r="AA291" s="19"/>
      <c r="AB291" s="11"/>
      <c r="AC291" s="28"/>
      <c r="AD291" s="28"/>
      <c r="AE291" s="28"/>
      <c r="AF291" s="28"/>
      <c r="AG291" s="28"/>
      <c r="AH291" s="28"/>
      <c r="AI291" s="28"/>
      <c r="AJ291" s="28"/>
      <c r="AK291" s="28"/>
      <c r="AL291" s="29"/>
      <c r="AM291" s="19"/>
      <c r="AN291" s="19"/>
    </row>
    <row r="292" spans="1:40" ht="33.75" x14ac:dyDescent="0.25">
      <c r="A292" s="52" t="s">
        <v>58</v>
      </c>
      <c r="B292" s="36" t="s">
        <v>15</v>
      </c>
      <c r="C292" s="43">
        <v>25.454995761791757</v>
      </c>
      <c r="D292" s="43">
        <v>26.451610191454307</v>
      </c>
      <c r="E292" s="43">
        <v>25.088077399063248</v>
      </c>
      <c r="F292" s="43">
        <v>27.301168266717834</v>
      </c>
      <c r="G292" s="43">
        <v>28.700180771415212</v>
      </c>
      <c r="H292" s="43">
        <v>27.974400284470814</v>
      </c>
      <c r="I292" s="43">
        <v>28.659532983352769</v>
      </c>
      <c r="J292" s="43">
        <v>31.95222078539442</v>
      </c>
      <c r="K292" s="43">
        <v>30.732983751682429</v>
      </c>
      <c r="L292" s="46"/>
      <c r="M292" s="44">
        <f>K292-J292</f>
        <v>-1.2192370337119911</v>
      </c>
      <c r="N292" s="44">
        <f>K292-G292</f>
        <v>2.032802980267217</v>
      </c>
      <c r="O292" s="7"/>
      <c r="P292" s="43">
        <v>22.832106463142996</v>
      </c>
      <c r="Q292" s="43">
        <v>25.066961907592113</v>
      </c>
      <c r="R292" s="43">
        <v>22.749347234514588</v>
      </c>
      <c r="S292" s="43">
        <v>25.513609117298063</v>
      </c>
      <c r="T292" s="43">
        <v>27.412361945368012</v>
      </c>
      <c r="U292" s="43">
        <v>25.901800403527478</v>
      </c>
      <c r="V292" s="43">
        <v>26.501825139748874</v>
      </c>
      <c r="W292" s="43">
        <v>30.640866617995187</v>
      </c>
      <c r="X292" s="43">
        <v>29.44369203043507</v>
      </c>
      <c r="Y292" s="46"/>
      <c r="Z292" s="44">
        <f>X292-W292</f>
        <v>-1.1971745875601165</v>
      </c>
      <c r="AA292" s="44">
        <f>X292-T292</f>
        <v>2.0313300850670579</v>
      </c>
      <c r="AB292" s="11"/>
      <c r="AC292" s="43">
        <v>28.977818485280892</v>
      </c>
      <c r="AD292" s="43">
        <v>28.327205544297097</v>
      </c>
      <c r="AE292" s="43">
        <v>28.157926826237691</v>
      </c>
      <c r="AF292" s="43">
        <v>29.487274925832519</v>
      </c>
      <c r="AG292" s="43">
        <v>30.226927726465078</v>
      </c>
      <c r="AH292" s="43">
        <v>30.290434341109719</v>
      </c>
      <c r="AI292" s="43">
        <v>30.974804080135993</v>
      </c>
      <c r="AJ292" s="43">
        <v>33.212937337784169</v>
      </c>
      <c r="AK292" s="43">
        <v>31.888620025777954</v>
      </c>
      <c r="AL292" s="46"/>
      <c r="AM292" s="44">
        <f>AK292-AJ292</f>
        <v>-1.3243173120062153</v>
      </c>
      <c r="AN292" s="44">
        <f>AK292-AG292</f>
        <v>1.6616922993128753</v>
      </c>
    </row>
    <row r="293" spans="1:40" ht="33.75" x14ac:dyDescent="0.25">
      <c r="A293" s="52" t="s">
        <v>59</v>
      </c>
      <c r="B293" s="36" t="s">
        <v>57</v>
      </c>
      <c r="C293" s="43">
        <v>194.32170739525941</v>
      </c>
      <c r="D293" s="43">
        <v>190.37407394473317</v>
      </c>
      <c r="E293" s="43">
        <v>186.00457418188199</v>
      </c>
      <c r="F293" s="43">
        <v>181.07443296427877</v>
      </c>
      <c r="G293" s="43">
        <v>178.39263351144106</v>
      </c>
      <c r="H293" s="43">
        <v>175.07237683158095</v>
      </c>
      <c r="I293" s="43">
        <v>171.732813288643</v>
      </c>
      <c r="J293" s="43">
        <v>161.76640306123437</v>
      </c>
      <c r="K293" s="43">
        <v>156.36955013628128</v>
      </c>
      <c r="L293" s="46"/>
      <c r="M293" s="44">
        <f>K293-J293</f>
        <v>-5.3968529249530945</v>
      </c>
      <c r="N293" s="44">
        <f>K293-G293</f>
        <v>-22.023083375159786</v>
      </c>
      <c r="O293" s="7"/>
      <c r="P293" s="43">
        <v>168.32093239246345</v>
      </c>
      <c r="Q293" s="43">
        <v>155.26134526375722</v>
      </c>
      <c r="R293" s="43">
        <v>152.18223411709315</v>
      </c>
      <c r="S293" s="43">
        <v>146.231564388707</v>
      </c>
      <c r="T293" s="43">
        <v>140.33147386545636</v>
      </c>
      <c r="U293" s="43">
        <v>137.44010024184996</v>
      </c>
      <c r="V293" s="43">
        <v>133.92027793783467</v>
      </c>
      <c r="W293" s="43">
        <v>131.37730559927036</v>
      </c>
      <c r="X293" s="43">
        <v>132.42988627288608</v>
      </c>
      <c r="Y293" s="46"/>
      <c r="Z293" s="44">
        <f>X293-W293</f>
        <v>1.0525806736157222</v>
      </c>
      <c r="AA293" s="44">
        <f>X293-T293</f>
        <v>-7.9015875925702801</v>
      </c>
      <c r="AB293" s="11"/>
      <c r="AC293" s="43">
        <v>225.36700505627809</v>
      </c>
      <c r="AD293" s="43">
        <v>234.2519604903294</v>
      </c>
      <c r="AE293" s="43">
        <v>229.37946937268299</v>
      </c>
      <c r="AF293" s="43">
        <v>225.46686765352868</v>
      </c>
      <c r="AG293" s="43">
        <v>225.92634542551522</v>
      </c>
      <c r="AH293" s="43">
        <v>220.75741063632486</v>
      </c>
      <c r="AI293" s="43">
        <v>215.7270363942944</v>
      </c>
      <c r="AJ293" s="43">
        <v>195.15496916654064</v>
      </c>
      <c r="AK293" s="43">
        <v>181.22050983778226</v>
      </c>
      <c r="AL293" s="46"/>
      <c r="AM293" s="44">
        <f>AK293-AJ293</f>
        <v>-13.934459328758379</v>
      </c>
      <c r="AN293" s="44">
        <f>AK293-AG293</f>
        <v>-44.705835587732963</v>
      </c>
    </row>
    <row r="294" spans="1:40" s="6" customFormat="1" x14ac:dyDescent="0.25">
      <c r="A294" s="52" t="s">
        <v>62</v>
      </c>
      <c r="B294" s="36" t="s">
        <v>15</v>
      </c>
      <c r="C294" s="43">
        <v>52.46</v>
      </c>
      <c r="D294" s="43">
        <v>58.78</v>
      </c>
      <c r="E294" s="43">
        <v>53.185000000000002</v>
      </c>
      <c r="F294" s="43">
        <v>52.3</v>
      </c>
      <c r="G294" s="43">
        <v>52.89</v>
      </c>
      <c r="H294" s="43">
        <v>51.144999999999996</v>
      </c>
      <c r="I294" s="43">
        <v>47.41</v>
      </c>
      <c r="J294" s="82">
        <v>59.62</v>
      </c>
      <c r="K294" s="82">
        <v>60.39</v>
      </c>
      <c r="L294" s="46"/>
      <c r="M294" s="44">
        <f>K294-J294</f>
        <v>0.77000000000000313</v>
      </c>
      <c r="N294" s="44">
        <f>K294-G294</f>
        <v>7.5</v>
      </c>
      <c r="O294" s="7"/>
      <c r="P294" s="43">
        <v>28.73</v>
      </c>
      <c r="Q294" s="43">
        <v>26.88</v>
      </c>
      <c r="R294" s="43">
        <v>23.434999999999999</v>
      </c>
      <c r="S294" s="43">
        <v>26.12</v>
      </c>
      <c r="T294" s="43">
        <v>29.545000000000002</v>
      </c>
      <c r="U294" s="43">
        <v>22.77</v>
      </c>
      <c r="V294" s="43">
        <v>21.2</v>
      </c>
      <c r="W294" s="43">
        <v>23.02</v>
      </c>
      <c r="X294" s="43">
        <v>20.07</v>
      </c>
      <c r="Y294" s="46"/>
      <c r="Z294" s="44">
        <f>X294-W294</f>
        <v>-2.9499999999999993</v>
      </c>
      <c r="AA294" s="44">
        <f>X294-T294</f>
        <v>-9.4750000000000014</v>
      </c>
      <c r="AB294" s="11"/>
      <c r="AC294" s="43">
        <v>53.77</v>
      </c>
      <c r="AD294" s="43">
        <v>59.954999999999998</v>
      </c>
      <c r="AE294" s="43">
        <v>53.95</v>
      </c>
      <c r="AF294" s="43">
        <v>53.024999999999999</v>
      </c>
      <c r="AG294" s="43">
        <v>55.73</v>
      </c>
      <c r="AH294" s="43">
        <v>52.69</v>
      </c>
      <c r="AI294" s="43">
        <v>49.51</v>
      </c>
      <c r="AJ294" s="43">
        <v>62.35</v>
      </c>
      <c r="AK294" s="43">
        <v>62.82</v>
      </c>
      <c r="AL294" s="46"/>
      <c r="AM294" s="44">
        <f>AK294-AJ294</f>
        <v>0.46999999999999886</v>
      </c>
      <c r="AN294" s="44">
        <f>AK294-AG294</f>
        <v>7.0900000000000034</v>
      </c>
    </row>
    <row r="295" spans="1:40" x14ac:dyDescent="0.25">
      <c r="A295" s="52" t="s">
        <v>60</v>
      </c>
      <c r="B295" s="36" t="s">
        <v>15</v>
      </c>
      <c r="C295" s="43">
        <v>9.4</v>
      </c>
      <c r="D295" s="43">
        <v>14.80477472932289</v>
      </c>
      <c r="E295" s="43">
        <v>18.515240735175766</v>
      </c>
      <c r="F295" s="43">
        <v>17.394108591144178</v>
      </c>
      <c r="G295" s="43">
        <v>14.42</v>
      </c>
      <c r="H295" s="43">
        <v>17.272112555372836</v>
      </c>
      <c r="I295" s="43">
        <v>16.11</v>
      </c>
      <c r="J295" s="43">
        <v>13.83</v>
      </c>
      <c r="K295" s="43">
        <v>13.769724097390085</v>
      </c>
      <c r="L295" s="46"/>
      <c r="M295" s="44">
        <f>K295-J295</f>
        <v>-6.0275902609914667E-2</v>
      </c>
      <c r="N295" s="44">
        <f>K295-G295</f>
        <v>-0.65027590260991452</v>
      </c>
      <c r="O295" s="7"/>
      <c r="P295" s="43">
        <v>16.524691850421313</v>
      </c>
      <c r="Q295" s="43">
        <v>25.126121668071725</v>
      </c>
      <c r="R295" s="43">
        <v>29.336773810363976</v>
      </c>
      <c r="S295" s="43">
        <v>27.150519314882438</v>
      </c>
      <c r="T295" s="43">
        <v>25.735411632508249</v>
      </c>
      <c r="U295" s="43">
        <v>28.411018293606855</v>
      </c>
      <c r="V295" s="43">
        <v>28.64</v>
      </c>
      <c r="W295" s="43">
        <v>25.865696962186068</v>
      </c>
      <c r="X295" s="43">
        <v>28.88132169986536</v>
      </c>
      <c r="Y295" s="46"/>
      <c r="Z295" s="44">
        <f>X295-W295</f>
        <v>3.0156247376792926</v>
      </c>
      <c r="AA295" s="44">
        <f>X295-T295</f>
        <v>3.1459100673571108</v>
      </c>
      <c r="AB295" s="11"/>
      <c r="AC295" s="43">
        <v>5.8405125424974607</v>
      </c>
      <c r="AD295" s="43">
        <v>8.724612896193408</v>
      </c>
      <c r="AE295" s="43">
        <v>12.859992067419308</v>
      </c>
      <c r="AF295" s="43">
        <v>12.665201357414707</v>
      </c>
      <c r="AG295" s="43">
        <v>9.3428805815993581</v>
      </c>
      <c r="AH295" s="43">
        <v>11.989897497853594</v>
      </c>
      <c r="AI295" s="43">
        <v>10.66</v>
      </c>
      <c r="AJ295" s="43">
        <v>11.156677503882435</v>
      </c>
      <c r="AK295" s="43">
        <v>8.3917356220073493</v>
      </c>
      <c r="AL295" s="46"/>
      <c r="AM295" s="44">
        <f>AK295-AJ295</f>
        <v>-2.7649418818750853</v>
      </c>
      <c r="AN295" s="44">
        <f>AK295-AG295</f>
        <v>-0.95114495959200873</v>
      </c>
    </row>
    <row r="296" spans="1:40" x14ac:dyDescent="0.25">
      <c r="A296" s="52" t="s">
        <v>61</v>
      </c>
      <c r="B296" s="36" t="s">
        <v>15</v>
      </c>
      <c r="C296" s="43">
        <v>7.5251401923087009</v>
      </c>
      <c r="D296" s="43">
        <v>10.42261316944553</v>
      </c>
      <c r="E296" s="43">
        <v>7.8606052666055293</v>
      </c>
      <c r="F296" s="43">
        <v>4.8405160612172198</v>
      </c>
      <c r="G296" s="43">
        <v>5.4480000000000004</v>
      </c>
      <c r="H296" s="43">
        <v>2.834242698331543</v>
      </c>
      <c r="I296" s="43">
        <v>3.2</v>
      </c>
      <c r="J296" s="82">
        <v>2.0960643650424533</v>
      </c>
      <c r="K296" s="82">
        <v>1.3895781637717122</v>
      </c>
      <c r="L296" s="46"/>
      <c r="M296" s="44">
        <f>K296-J296</f>
        <v>-0.70648620127074113</v>
      </c>
      <c r="N296" s="44">
        <f>K296-G296</f>
        <v>-4.0584218362282884</v>
      </c>
      <c r="O296" s="7"/>
      <c r="P296" s="43">
        <v>10.445902623839762</v>
      </c>
      <c r="Q296" s="43">
        <v>16.957716308093509</v>
      </c>
      <c r="R296" s="43">
        <v>14.78896543425288</v>
      </c>
      <c r="S296" s="43">
        <v>12.456815744678099</v>
      </c>
      <c r="T296" s="43">
        <v>13.36</v>
      </c>
      <c r="U296" s="43">
        <v>18.376512270019756</v>
      </c>
      <c r="V296" s="43">
        <v>20.3</v>
      </c>
      <c r="W296" s="43">
        <v>25.826248176264805</v>
      </c>
      <c r="X296" s="43">
        <v>17.34</v>
      </c>
      <c r="Y296" s="46"/>
      <c r="Z296" s="44">
        <f>X296-W296</f>
        <v>-8.4862481762648052</v>
      </c>
      <c r="AA296" s="44">
        <f>X296-T296</f>
        <v>3.9800000000000004</v>
      </c>
      <c r="AB296" s="11"/>
      <c r="AC296" s="43">
        <v>7.2625698324022352</v>
      </c>
      <c r="AD296" s="43">
        <v>10.159876224858175</v>
      </c>
      <c r="AE296" s="43">
        <v>7.8527334408542355</v>
      </c>
      <c r="AF296" s="43">
        <v>4.3481637035186402</v>
      </c>
      <c r="AG296" s="43">
        <v>5.2</v>
      </c>
      <c r="AH296" s="43">
        <v>2.6044167066730699</v>
      </c>
      <c r="AI296" s="43">
        <v>2.8</v>
      </c>
      <c r="AJ296" s="43">
        <v>1.8520657170432351</v>
      </c>
      <c r="AK296" s="43">
        <v>1.1873420665884269</v>
      </c>
      <c r="AL296" s="46"/>
      <c r="AM296" s="44">
        <f>AK296-AJ296</f>
        <v>-0.66472365045480819</v>
      </c>
      <c r="AN296" s="44">
        <f>AK296-AG296</f>
        <v>-4.0126579334115728</v>
      </c>
    </row>
    <row r="297" spans="1:40" x14ac:dyDescent="0.25">
      <c r="A297" s="73" t="s">
        <v>156</v>
      </c>
      <c r="B297" s="17"/>
      <c r="C297" s="28"/>
      <c r="D297" s="28"/>
      <c r="E297" s="28"/>
      <c r="F297" s="28"/>
      <c r="G297" s="28"/>
      <c r="H297" s="28"/>
      <c r="I297" s="28"/>
      <c r="J297" s="28"/>
      <c r="K297" s="28"/>
      <c r="L297" s="1" t="s">
        <v>1</v>
      </c>
      <c r="M297" s="19"/>
      <c r="N297" s="19"/>
    </row>
    <row r="298" spans="1:40" ht="22.5" x14ac:dyDescent="0.25">
      <c r="A298" s="74" t="s">
        <v>208</v>
      </c>
      <c r="B298" s="65" t="s">
        <v>55</v>
      </c>
      <c r="C298" s="66">
        <v>33671.224999999999</v>
      </c>
      <c r="D298" s="66">
        <v>32478.269</v>
      </c>
      <c r="E298" s="66">
        <v>34606.014999999999</v>
      </c>
      <c r="F298" s="66">
        <v>36249.792999999998</v>
      </c>
      <c r="G298" s="66">
        <v>37077.561999999998</v>
      </c>
      <c r="H298" s="66">
        <v>38128.705999999998</v>
      </c>
      <c r="I298" s="66">
        <v>40310.478000000003</v>
      </c>
      <c r="J298" s="66">
        <v>37617.53</v>
      </c>
      <c r="K298" s="66">
        <v>39237.78</v>
      </c>
      <c r="L298" s="63"/>
      <c r="M298" s="64">
        <f>K298/J298-1</f>
        <v>4.3071674296531359E-2</v>
      </c>
      <c r="N298" s="24">
        <f t="shared" ref="N298:N313" si="824">K298/G298-1</f>
        <v>5.8262137084417853E-2</v>
      </c>
    </row>
    <row r="299" spans="1:40" s="6" customFormat="1" ht="22.5" x14ac:dyDescent="0.25">
      <c r="A299" s="74" t="s">
        <v>209</v>
      </c>
      <c r="B299" s="65" t="s">
        <v>55</v>
      </c>
      <c r="C299" s="66">
        <v>3927.2629999999999</v>
      </c>
      <c r="D299" s="66">
        <v>3724.4740000000002</v>
      </c>
      <c r="E299" s="66">
        <v>3794.4450000000002</v>
      </c>
      <c r="F299" s="66">
        <v>4223.1390000000001</v>
      </c>
      <c r="G299" s="66">
        <v>4391.3</v>
      </c>
      <c r="H299" s="66">
        <v>4765.1000000000004</v>
      </c>
      <c r="I299" s="66">
        <v>4863.2860000000001</v>
      </c>
      <c r="J299" s="66">
        <v>5202.1307340000003</v>
      </c>
      <c r="K299" s="66">
        <v>4832.8090000000002</v>
      </c>
      <c r="L299" s="63"/>
      <c r="M299" s="64">
        <f>K299/J299-1</f>
        <v>-7.0994319997802702E-2</v>
      </c>
      <c r="N299" s="24">
        <f t="shared" si="824"/>
        <v>0.10054175301163659</v>
      </c>
      <c r="O299" s="2"/>
      <c r="P299" s="2"/>
      <c r="Q299" s="2"/>
      <c r="R299" s="2"/>
      <c r="S299" s="2"/>
      <c r="T299" s="2"/>
      <c r="U299" s="2"/>
      <c r="V299" s="69"/>
      <c r="W299" s="69"/>
      <c r="X299" s="69"/>
      <c r="AA299" s="5"/>
    </row>
    <row r="300" spans="1:40" s="6" customFormat="1" x14ac:dyDescent="0.25">
      <c r="A300" s="74" t="s">
        <v>210</v>
      </c>
      <c r="B300" s="65" t="s">
        <v>55</v>
      </c>
      <c r="C300" s="66">
        <v>142064.69199999998</v>
      </c>
      <c r="D300" s="66">
        <v>192301.82800000001</v>
      </c>
      <c r="E300" s="66">
        <v>48144.046999999999</v>
      </c>
      <c r="F300" s="66">
        <v>100373.98999999999</v>
      </c>
      <c r="G300" s="66">
        <v>151311.78499999997</v>
      </c>
      <c r="H300" s="66">
        <v>205183.20800000001</v>
      </c>
      <c r="I300" s="66">
        <v>51574.273999999998</v>
      </c>
      <c r="J300" s="66">
        <v>91437.299399999989</v>
      </c>
      <c r="K300" s="66">
        <v>142819.78140000001</v>
      </c>
      <c r="L300" s="63"/>
      <c r="M300" s="24" t="s">
        <v>1</v>
      </c>
      <c r="N300" s="24">
        <f t="shared" si="824"/>
        <v>-5.6122552516315705E-2</v>
      </c>
      <c r="O300" s="2"/>
      <c r="P300" s="2"/>
      <c r="Q300" s="2"/>
      <c r="R300" s="2"/>
      <c r="S300" s="2"/>
      <c r="T300" s="2"/>
      <c r="U300" s="2"/>
      <c r="V300" s="69"/>
      <c r="W300" s="69"/>
      <c r="X300" s="69"/>
      <c r="AA300" s="5"/>
    </row>
    <row r="301" spans="1:40" s="6" customFormat="1" x14ac:dyDescent="0.25">
      <c r="A301" s="74" t="s">
        <v>211</v>
      </c>
      <c r="B301" s="65" t="s">
        <v>55</v>
      </c>
      <c r="C301" s="66">
        <v>49038.294999999998</v>
      </c>
      <c r="D301" s="66">
        <v>50237.112999999998</v>
      </c>
      <c r="E301" s="66">
        <v>48144.046999999999</v>
      </c>
      <c r="F301" s="66">
        <v>52229.942999999999</v>
      </c>
      <c r="G301" s="66">
        <v>50937.794999999998</v>
      </c>
      <c r="H301" s="66">
        <v>53871.42325</v>
      </c>
      <c r="I301" s="66">
        <v>51574.273999999998</v>
      </c>
      <c r="J301" s="66">
        <v>39863.025399999999</v>
      </c>
      <c r="K301" s="66">
        <v>51382.482000000004</v>
      </c>
      <c r="L301" s="63"/>
      <c r="M301" s="64">
        <f>K301/J301-1</f>
        <v>0.28897597421193244</v>
      </c>
      <c r="N301" s="24">
        <f t="shared" si="824"/>
        <v>8.7300009747184326E-3</v>
      </c>
      <c r="O301" s="2"/>
      <c r="P301" s="2"/>
      <c r="Q301" s="2"/>
      <c r="R301" s="2"/>
      <c r="S301" s="2"/>
      <c r="T301" s="2"/>
      <c r="U301" s="2"/>
      <c r="V301" s="69"/>
      <c r="W301" s="69"/>
      <c r="X301" s="69"/>
      <c r="AA301" s="5"/>
    </row>
    <row r="302" spans="1:40" s="6" customFormat="1" x14ac:dyDescent="0.25">
      <c r="A302" s="74" t="s">
        <v>212</v>
      </c>
      <c r="B302" s="65" t="s">
        <v>222</v>
      </c>
      <c r="C302" s="66">
        <v>18191.666000000001</v>
      </c>
      <c r="D302" s="66">
        <v>24218.945</v>
      </c>
      <c r="E302" s="66">
        <v>5729.07</v>
      </c>
      <c r="F302" s="66">
        <v>11836.132</v>
      </c>
      <c r="G302" s="66">
        <v>17583.809999999998</v>
      </c>
      <c r="H302" s="66">
        <v>23347.560999999998</v>
      </c>
      <c r="I302" s="66">
        <v>5530.1059999999998</v>
      </c>
      <c r="J302" s="66">
        <v>9712.5529999999999</v>
      </c>
      <c r="K302" s="66">
        <v>14499.805</v>
      </c>
      <c r="L302" s="63"/>
      <c r="M302" s="24" t="s">
        <v>1</v>
      </c>
      <c r="N302" s="24">
        <f t="shared" si="824"/>
        <v>-0.17538889467072249</v>
      </c>
      <c r="O302" s="2"/>
      <c r="P302" s="2"/>
      <c r="Q302" s="2"/>
      <c r="R302" s="2"/>
      <c r="S302" s="2"/>
      <c r="T302" s="2"/>
      <c r="U302" s="2"/>
      <c r="V302" s="69"/>
      <c r="W302" s="69"/>
      <c r="X302" s="69"/>
      <c r="AA302" s="5"/>
    </row>
    <row r="303" spans="1:40" s="6" customFormat="1" x14ac:dyDescent="0.25">
      <c r="A303" s="74" t="s">
        <v>213</v>
      </c>
      <c r="B303" s="65" t="s">
        <v>222</v>
      </c>
      <c r="C303" s="66">
        <v>6097.9679999999998</v>
      </c>
      <c r="D303" s="66">
        <v>6027.2790000000005</v>
      </c>
      <c r="E303" s="66">
        <v>5729.07</v>
      </c>
      <c r="F303" s="66">
        <v>6107.0619999999999</v>
      </c>
      <c r="G303" s="66">
        <v>5747.6779999999999</v>
      </c>
      <c r="H303" s="66">
        <v>5763.7510000000002</v>
      </c>
      <c r="I303" s="66">
        <v>5530.1059999999998</v>
      </c>
      <c r="J303" s="66">
        <v>4182.4470000000001</v>
      </c>
      <c r="K303" s="66">
        <v>4787.2520000000004</v>
      </c>
      <c r="L303" s="63"/>
      <c r="M303" s="64">
        <f>K303/J303-1</f>
        <v>0.14460553833676792</v>
      </c>
      <c r="N303" s="24">
        <f t="shared" si="824"/>
        <v>-0.16709808726236919</v>
      </c>
      <c r="O303" s="2"/>
      <c r="P303" s="2"/>
      <c r="Q303" s="2"/>
      <c r="R303" s="2"/>
      <c r="S303" s="2"/>
      <c r="T303" s="2"/>
      <c r="U303" s="2"/>
      <c r="V303" s="69"/>
      <c r="W303" s="69"/>
      <c r="X303" s="69"/>
      <c r="AA303" s="5"/>
    </row>
    <row r="304" spans="1:40" s="6" customFormat="1" x14ac:dyDescent="0.25">
      <c r="A304" s="74" t="s">
        <v>214</v>
      </c>
      <c r="B304" s="65" t="s">
        <v>223</v>
      </c>
      <c r="C304" s="66">
        <v>8.0419999999999998</v>
      </c>
      <c r="D304" s="66">
        <v>8.3350000000000009</v>
      </c>
      <c r="E304" s="66">
        <v>8.4030000000000005</v>
      </c>
      <c r="F304" s="66">
        <v>8.5519999999999996</v>
      </c>
      <c r="G304" s="66">
        <v>8.8620000000000001</v>
      </c>
      <c r="H304" s="66">
        <v>9.3469999999999995</v>
      </c>
      <c r="I304" s="66">
        <v>9.3260000000000005</v>
      </c>
      <c r="J304" s="66">
        <v>9.5310000000000006</v>
      </c>
      <c r="K304" s="66">
        <v>10.733189311947648</v>
      </c>
      <c r="L304" s="63"/>
      <c r="M304" s="64">
        <f>K304/J304-1</f>
        <v>0.12613464609669989</v>
      </c>
      <c r="N304" s="24">
        <f t="shared" si="824"/>
        <v>0.21114751883859717</v>
      </c>
      <c r="O304" s="2"/>
      <c r="P304" s="2"/>
      <c r="Q304" s="2"/>
      <c r="R304" s="2"/>
      <c r="S304" s="2"/>
      <c r="T304" s="2"/>
      <c r="U304" s="2"/>
      <c r="V304" s="69"/>
      <c r="W304" s="69"/>
      <c r="X304" s="69"/>
      <c r="AA304" s="5"/>
    </row>
    <row r="305" spans="1:27" s="6" customFormat="1" ht="33.75" x14ac:dyDescent="0.25">
      <c r="A305" s="74" t="s">
        <v>215</v>
      </c>
      <c r="B305" s="65" t="s">
        <v>55</v>
      </c>
      <c r="C305" s="66">
        <v>125319.505</v>
      </c>
      <c r="D305" s="66">
        <v>167812.31099999999</v>
      </c>
      <c r="E305" s="66">
        <v>39414.957000000002</v>
      </c>
      <c r="F305" s="66">
        <v>82589.491999999998</v>
      </c>
      <c r="G305" s="66">
        <v>124351.507</v>
      </c>
      <c r="H305" s="66">
        <v>167310.57699999999</v>
      </c>
      <c r="I305" s="66">
        <v>41310.451000000001</v>
      </c>
      <c r="J305" s="66">
        <v>73873.539999999994</v>
      </c>
      <c r="K305" s="66">
        <v>114950.007</v>
      </c>
      <c r="L305" s="63"/>
      <c r="M305" s="24" t="s">
        <v>1</v>
      </c>
      <c r="N305" s="24">
        <f t="shared" si="824"/>
        <v>-7.5604230514070059E-2</v>
      </c>
      <c r="O305" s="2"/>
      <c r="P305" s="2"/>
      <c r="Q305" s="2"/>
      <c r="R305" s="2"/>
      <c r="S305" s="2"/>
      <c r="T305" s="2"/>
      <c r="U305" s="2"/>
      <c r="V305" s="69"/>
      <c r="W305" s="69"/>
      <c r="X305" s="69"/>
      <c r="AA305" s="5"/>
    </row>
    <row r="306" spans="1:27" s="6" customFormat="1" ht="22.5" x14ac:dyDescent="0.25">
      <c r="A306" s="74" t="s">
        <v>216</v>
      </c>
      <c r="B306" s="65" t="s">
        <v>55</v>
      </c>
      <c r="C306" s="66">
        <v>19345.857</v>
      </c>
      <c r="D306" s="66">
        <v>25743.472000000002</v>
      </c>
      <c r="E306" s="66">
        <v>6015.7820000000002</v>
      </c>
      <c r="F306" s="66">
        <v>12594.2</v>
      </c>
      <c r="G306" s="66">
        <v>19076.019</v>
      </c>
      <c r="H306" s="66">
        <v>25850.816999999999</v>
      </c>
      <c r="I306" s="66">
        <v>6866.0529999999999</v>
      </c>
      <c r="J306" s="66">
        <v>12514.833000000001</v>
      </c>
      <c r="K306" s="66">
        <v>19118.027999999998</v>
      </c>
      <c r="L306" s="63"/>
      <c r="M306" s="24" t="s">
        <v>1</v>
      </c>
      <c r="N306" s="24">
        <f t="shared" si="824"/>
        <v>2.2021890416443757E-3</v>
      </c>
      <c r="O306" s="2"/>
      <c r="P306" s="2"/>
      <c r="Q306" s="2"/>
      <c r="R306" s="2"/>
      <c r="S306" s="2"/>
      <c r="T306" s="2"/>
      <c r="U306" s="2"/>
      <c r="V306" s="69"/>
      <c r="W306" s="69"/>
      <c r="X306" s="69"/>
      <c r="AA306" s="5"/>
    </row>
    <row r="307" spans="1:27" s="6" customFormat="1" ht="45" x14ac:dyDescent="0.25">
      <c r="A307" s="74" t="s">
        <v>217</v>
      </c>
      <c r="B307" s="65" t="s">
        <v>55</v>
      </c>
      <c r="C307" s="66">
        <v>23569.613000000001</v>
      </c>
      <c r="D307" s="66">
        <v>31906.786</v>
      </c>
      <c r="E307" s="66">
        <v>7297.35</v>
      </c>
      <c r="F307" s="66">
        <v>15303.514999999999</v>
      </c>
      <c r="G307" s="66">
        <v>23319.351999999999</v>
      </c>
      <c r="H307" s="66">
        <v>31787.896000000001</v>
      </c>
      <c r="I307" s="66">
        <v>8501.9930000000004</v>
      </c>
      <c r="J307" s="66">
        <v>11374.647999999999</v>
      </c>
      <c r="K307" s="66">
        <v>21415.427</v>
      </c>
      <c r="L307" s="63"/>
      <c r="M307" s="24" t="s">
        <v>1</v>
      </c>
      <c r="N307" s="24">
        <f t="shared" si="824"/>
        <v>-8.1645707822412872E-2</v>
      </c>
      <c r="O307" s="2"/>
      <c r="P307" s="2"/>
      <c r="Q307" s="2"/>
      <c r="R307" s="2"/>
      <c r="S307" s="2"/>
      <c r="T307" s="2"/>
      <c r="U307" s="2"/>
      <c r="V307" s="69"/>
      <c r="W307" s="69"/>
      <c r="X307" s="69"/>
      <c r="AA307" s="5"/>
    </row>
    <row r="308" spans="1:27" s="6" customFormat="1" ht="33.75" x14ac:dyDescent="0.25">
      <c r="A308" s="74" t="s">
        <v>218</v>
      </c>
      <c r="B308" s="65" t="s">
        <v>55</v>
      </c>
      <c r="C308" s="66">
        <v>3086.1660000000002</v>
      </c>
      <c r="D308" s="66">
        <v>4009.527</v>
      </c>
      <c r="E308" s="66">
        <v>1012.535</v>
      </c>
      <c r="F308" s="66">
        <v>2237.4839999999999</v>
      </c>
      <c r="G308" s="66">
        <v>3801.9360000000001</v>
      </c>
      <c r="H308" s="66">
        <v>5131.7960000000003</v>
      </c>
      <c r="I308" s="66">
        <v>1276.799</v>
      </c>
      <c r="J308" s="66">
        <v>2262.002</v>
      </c>
      <c r="K308" s="66">
        <v>4701.3159999999998</v>
      </c>
      <c r="L308" s="63"/>
      <c r="M308" s="24" t="s">
        <v>1</v>
      </c>
      <c r="N308" s="24">
        <f t="shared" si="824"/>
        <v>0.23655842707504804</v>
      </c>
      <c r="O308" s="2"/>
      <c r="P308" s="2"/>
      <c r="Q308" s="2"/>
      <c r="R308" s="2"/>
      <c r="S308" s="2"/>
      <c r="T308" s="2"/>
      <c r="U308" s="2"/>
      <c r="V308" s="69"/>
      <c r="W308" s="69"/>
      <c r="X308" s="69"/>
      <c r="AA308" s="5"/>
    </row>
    <row r="309" spans="1:27" x14ac:dyDescent="0.25">
      <c r="A309" s="74" t="s">
        <v>145</v>
      </c>
      <c r="B309" s="65" t="s">
        <v>146</v>
      </c>
      <c r="C309" s="66">
        <v>2577.9690000000001</v>
      </c>
      <c r="D309" s="66">
        <v>2395.6759999999999</v>
      </c>
      <c r="E309" s="66">
        <v>2484.8939999999998</v>
      </c>
      <c r="F309" s="66">
        <v>2520.2840000000001</v>
      </c>
      <c r="G309" s="66">
        <v>2496.6379999999999</v>
      </c>
      <c r="H309" s="66">
        <v>2440.0479999999998</v>
      </c>
      <c r="I309" s="66">
        <v>2511.951</v>
      </c>
      <c r="J309" s="66">
        <v>2179.8180000000002</v>
      </c>
      <c r="K309" s="66">
        <v>2206.6309999999999</v>
      </c>
      <c r="L309" s="63"/>
      <c r="M309" s="64">
        <f>K309/J309-1</f>
        <v>1.2300568212575413E-2</v>
      </c>
      <c r="N309" s="24">
        <f t="shared" si="824"/>
        <v>-0.11615901063750533</v>
      </c>
    </row>
    <row r="310" spans="1:27" s="6" customFormat="1" ht="22.5" x14ac:dyDescent="0.25">
      <c r="A310" s="74" t="s">
        <v>219</v>
      </c>
      <c r="B310" s="65" t="s">
        <v>55</v>
      </c>
      <c r="C310" s="66">
        <v>1632.123</v>
      </c>
      <c r="D310" s="66">
        <v>2160.81</v>
      </c>
      <c r="E310" s="66">
        <v>492.43200000000002</v>
      </c>
      <c r="F310" s="66">
        <v>1019.051</v>
      </c>
      <c r="G310" s="66">
        <v>1548.942</v>
      </c>
      <c r="H310" s="66">
        <v>2063.9270000000001</v>
      </c>
      <c r="I310" s="66">
        <v>491.327</v>
      </c>
      <c r="J310" s="66">
        <v>873.65800000000002</v>
      </c>
      <c r="K310" s="66">
        <v>1243.9069999999999</v>
      </c>
      <c r="L310" s="63"/>
      <c r="M310" s="24" t="s">
        <v>1</v>
      </c>
      <c r="N310" s="24">
        <f t="shared" si="824"/>
        <v>-0.1969311956161045</v>
      </c>
      <c r="O310" s="2"/>
      <c r="P310" s="2"/>
      <c r="Q310" s="2"/>
      <c r="R310" s="2"/>
      <c r="S310" s="2"/>
      <c r="T310" s="2"/>
      <c r="U310" s="2"/>
      <c r="V310" s="69"/>
      <c r="W310" s="69"/>
      <c r="X310" s="69"/>
      <c r="AA310" s="5"/>
    </row>
    <row r="311" spans="1:27" s="6" customFormat="1" x14ac:dyDescent="0.25">
      <c r="A311" s="74" t="s">
        <v>220</v>
      </c>
      <c r="B311" s="65" t="s">
        <v>55</v>
      </c>
      <c r="C311" s="66">
        <v>2095.23</v>
      </c>
      <c r="D311" s="66">
        <v>2988.2440000000001</v>
      </c>
      <c r="E311" s="66">
        <v>715.48900000000003</v>
      </c>
      <c r="F311" s="66">
        <v>1475.605</v>
      </c>
      <c r="G311" s="66">
        <v>2305.0129999999999</v>
      </c>
      <c r="H311" s="66">
        <v>2951.7060000000001</v>
      </c>
      <c r="I311" s="66">
        <v>1300.0360000000001</v>
      </c>
      <c r="J311" s="66">
        <v>1923.827</v>
      </c>
      <c r="K311" s="66">
        <v>2927.2190000000001</v>
      </c>
      <c r="L311" s="63"/>
      <c r="M311" s="24" t="s">
        <v>1</v>
      </c>
      <c r="N311" s="24">
        <f t="shared" si="824"/>
        <v>0.26993600469932288</v>
      </c>
      <c r="O311" s="2"/>
      <c r="P311" s="2"/>
      <c r="Q311" s="2"/>
      <c r="R311" s="2"/>
      <c r="S311" s="2"/>
      <c r="T311" s="2"/>
      <c r="U311" s="2"/>
      <c r="V311" s="69"/>
      <c r="W311" s="69"/>
      <c r="X311" s="69"/>
      <c r="AA311" s="5"/>
    </row>
    <row r="312" spans="1:27" s="6" customFormat="1" x14ac:dyDescent="0.25">
      <c r="A312" s="74" t="s">
        <v>19</v>
      </c>
      <c r="B312" s="65" t="s">
        <v>55</v>
      </c>
      <c r="C312" s="66">
        <v>17220.024000000001</v>
      </c>
      <c r="D312" s="66">
        <v>17873.061000000002</v>
      </c>
      <c r="E312" s="66">
        <v>18290.278999999999</v>
      </c>
      <c r="F312" s="66">
        <v>18824.810000000001</v>
      </c>
      <c r="G312" s="66">
        <v>18716.727999999999</v>
      </c>
      <c r="H312" s="66">
        <v>18777.303</v>
      </c>
      <c r="I312" s="66">
        <v>19371.91</v>
      </c>
      <c r="J312" s="66">
        <v>19644.432000000001</v>
      </c>
      <c r="K312" s="66">
        <v>19808.506000000001</v>
      </c>
      <c r="L312" s="63"/>
      <c r="M312" s="64">
        <f>K312/J312-1</f>
        <v>8.3521885488977432E-3</v>
      </c>
      <c r="N312" s="24">
        <f t="shared" si="824"/>
        <v>5.8331669937181418E-2</v>
      </c>
      <c r="O312" s="2"/>
      <c r="P312" s="2"/>
      <c r="Q312" s="2"/>
      <c r="R312" s="2"/>
      <c r="S312" s="2"/>
      <c r="T312" s="2"/>
      <c r="U312" s="2"/>
      <c r="V312" s="69"/>
      <c r="W312" s="69"/>
      <c r="X312" s="69"/>
      <c r="AA312" s="5"/>
    </row>
    <row r="313" spans="1:27" s="6" customFormat="1" x14ac:dyDescent="0.25">
      <c r="A313" s="74" t="s">
        <v>95</v>
      </c>
      <c r="B313" s="65" t="s">
        <v>55</v>
      </c>
      <c r="C313" s="66">
        <v>54222.396000000001</v>
      </c>
      <c r="D313" s="66">
        <v>54986.544000000002</v>
      </c>
      <c r="E313" s="66">
        <v>56047.523000000001</v>
      </c>
      <c r="F313" s="66">
        <v>57985.83</v>
      </c>
      <c r="G313" s="66">
        <v>58485.2405</v>
      </c>
      <c r="H313" s="66">
        <v>59740.84</v>
      </c>
      <c r="I313" s="66">
        <v>61728.874000000003</v>
      </c>
      <c r="J313" s="66">
        <v>60771.790999999997</v>
      </c>
      <c r="K313" s="66">
        <v>63600.76</v>
      </c>
      <c r="L313" s="63"/>
      <c r="M313" s="64">
        <f>K313/J313-1</f>
        <v>4.6550693231996565E-2</v>
      </c>
      <c r="N313" s="24">
        <f t="shared" si="824"/>
        <v>8.7466845588161757E-2</v>
      </c>
      <c r="O313" s="2"/>
      <c r="P313" s="2"/>
      <c r="Q313" s="2"/>
      <c r="R313" s="2"/>
      <c r="S313" s="2"/>
      <c r="T313" s="2"/>
      <c r="U313" s="2"/>
      <c r="V313" s="69"/>
      <c r="W313" s="69"/>
      <c r="X313" s="69"/>
      <c r="AA313" s="5"/>
    </row>
    <row r="314" spans="1:27" s="6" customFormat="1" x14ac:dyDescent="0.25">
      <c r="A314" s="74" t="s">
        <v>221</v>
      </c>
      <c r="B314" s="65" t="s">
        <v>15</v>
      </c>
      <c r="C314" s="66">
        <v>12.311</v>
      </c>
      <c r="D314" s="66">
        <v>17.57</v>
      </c>
      <c r="E314" s="66">
        <v>16.41</v>
      </c>
      <c r="F314" s="66">
        <v>17.016999999999999</v>
      </c>
      <c r="G314" s="66">
        <v>17.797999999999998</v>
      </c>
      <c r="H314" s="66">
        <v>16.106999999999999</v>
      </c>
      <c r="I314" s="66">
        <v>18.779</v>
      </c>
      <c r="J314" s="66">
        <v>17.675999999999998</v>
      </c>
      <c r="K314" s="66">
        <v>18.553616053311998</v>
      </c>
      <c r="L314" s="63"/>
      <c r="M314" s="44">
        <f>K314-J314</f>
        <v>0.87761605331199988</v>
      </c>
      <c r="N314" s="44">
        <f>K314-G314</f>
        <v>0.75561605331199999</v>
      </c>
      <c r="O314" s="2"/>
      <c r="P314" s="2"/>
      <c r="Q314" s="2"/>
      <c r="R314" s="2"/>
      <c r="S314" s="2"/>
      <c r="T314" s="2"/>
      <c r="U314" s="2"/>
      <c r="V314" s="69"/>
      <c r="W314" s="69"/>
      <c r="X314" s="69"/>
      <c r="AA314" s="5"/>
    </row>
    <row r="315" spans="1:27" s="6" customFormat="1" x14ac:dyDescent="0.25">
      <c r="A315" s="73" t="s">
        <v>158</v>
      </c>
      <c r="B315" s="71"/>
      <c r="C315" s="72"/>
      <c r="D315" s="72"/>
      <c r="E315" s="72"/>
      <c r="F315" s="72"/>
      <c r="G315" s="72"/>
      <c r="H315" s="72"/>
      <c r="I315" s="72"/>
      <c r="J315" s="72"/>
      <c r="K315" s="72"/>
      <c r="L315" s="1"/>
      <c r="M315" s="19"/>
      <c r="N315" s="19"/>
      <c r="O315" s="2"/>
      <c r="P315" s="2"/>
      <c r="Q315" s="2"/>
      <c r="R315" s="2"/>
      <c r="S315" s="2"/>
      <c r="T315" s="2"/>
      <c r="U315" s="2"/>
      <c r="V315" s="69"/>
      <c r="W315" s="69"/>
      <c r="X315" s="69"/>
      <c r="AA315" s="5"/>
    </row>
    <row r="316" spans="1:27" x14ac:dyDescent="0.25">
      <c r="A316" s="75" t="s">
        <v>147</v>
      </c>
      <c r="B316" s="67" t="s">
        <v>55</v>
      </c>
      <c r="C316" s="68">
        <v>58310.832999999999</v>
      </c>
      <c r="D316" s="68">
        <v>57942.042999999998</v>
      </c>
      <c r="E316" s="68">
        <v>52681.523000000001</v>
      </c>
      <c r="F316" s="68">
        <v>56142.444000000003</v>
      </c>
      <c r="G316" s="68">
        <v>56482.692000000003</v>
      </c>
      <c r="H316" s="68">
        <v>53760.671000000002</v>
      </c>
      <c r="I316" s="68">
        <v>48514.065999999999</v>
      </c>
      <c r="J316" s="68">
        <v>46358.703000000001</v>
      </c>
      <c r="K316" s="68">
        <v>47799.146000000001</v>
      </c>
      <c r="L316" s="63"/>
      <c r="M316" s="64">
        <f>K316/J316-1</f>
        <v>3.1071684641392983E-2</v>
      </c>
      <c r="N316" s="24">
        <f>K316/G316-1</f>
        <v>-0.15373817522720057</v>
      </c>
    </row>
    <row r="317" spans="1:27" x14ac:dyDescent="0.25">
      <c r="A317" s="75" t="s">
        <v>148</v>
      </c>
      <c r="B317" s="67" t="s">
        <v>146</v>
      </c>
      <c r="C317" s="68">
        <v>952.89400000000001</v>
      </c>
      <c r="D317" s="68">
        <v>923.721</v>
      </c>
      <c r="E317" s="68">
        <v>860.73699999999997</v>
      </c>
      <c r="F317" s="68">
        <v>869.4</v>
      </c>
      <c r="G317" s="68">
        <v>837.23199999999997</v>
      </c>
      <c r="H317" s="68">
        <v>797.42600000000004</v>
      </c>
      <c r="I317" s="68">
        <v>717.28200000000004</v>
      </c>
      <c r="J317" s="68">
        <v>707.947</v>
      </c>
      <c r="K317" s="68">
        <v>717.43799999999999</v>
      </c>
      <c r="L317" s="63"/>
      <c r="M317" s="64">
        <f>K317/J317-1</f>
        <v>1.3406370815894464E-2</v>
      </c>
      <c r="N317" s="24">
        <f>K317/G317-1</f>
        <v>-0.14308339862785946</v>
      </c>
    </row>
    <row r="318" spans="1:27" x14ac:dyDescent="0.25">
      <c r="A318" s="75" t="s">
        <v>161</v>
      </c>
      <c r="B318" s="67" t="s">
        <v>55</v>
      </c>
      <c r="C318" s="68">
        <v>59353.857000000004</v>
      </c>
      <c r="D318" s="68">
        <v>73882.308000000005</v>
      </c>
      <c r="E318" s="68">
        <v>15372.279</v>
      </c>
      <c r="F318" s="68">
        <v>29880.945</v>
      </c>
      <c r="G318" s="68">
        <v>45749.934999999998</v>
      </c>
      <c r="H318" s="68">
        <v>58692.158000000003</v>
      </c>
      <c r="I318" s="68">
        <v>10841.550999999999</v>
      </c>
      <c r="J318" s="68">
        <v>18497.701000000001</v>
      </c>
      <c r="K318" s="68">
        <v>27166.428</v>
      </c>
      <c r="L318" s="63"/>
      <c r="M318" s="24" t="s">
        <v>1</v>
      </c>
      <c r="N318" s="24">
        <f>K318/G318-1</f>
        <v>-0.40619745142807306</v>
      </c>
    </row>
    <row r="319" spans="1:27" s="6" customFormat="1" x14ac:dyDescent="0.25">
      <c r="A319" s="75" t="s">
        <v>151</v>
      </c>
      <c r="B319" s="70" t="s">
        <v>55</v>
      </c>
      <c r="C319" s="62">
        <v>81588.198000000004</v>
      </c>
      <c r="D319" s="62">
        <v>81135.251000000004</v>
      </c>
      <c r="E319" s="62">
        <v>73553.239000000001</v>
      </c>
      <c r="F319" s="62">
        <v>75147.941000000006</v>
      </c>
      <c r="G319" s="62">
        <v>74484.86</v>
      </c>
      <c r="H319" s="62">
        <v>71330.702999999994</v>
      </c>
      <c r="I319" s="62">
        <v>64870.646000000001</v>
      </c>
      <c r="J319" s="62">
        <v>60771.241999999998</v>
      </c>
      <c r="K319" s="62">
        <v>62633.538</v>
      </c>
      <c r="L319" s="63"/>
      <c r="M319" s="64">
        <f>K319/J319-1</f>
        <v>3.0644363003145436E-2</v>
      </c>
      <c r="N319" s="24">
        <f>K319/G319-1</f>
        <v>-0.15911048231815161</v>
      </c>
      <c r="O319" s="2"/>
      <c r="P319" s="2"/>
      <c r="Q319" s="2"/>
      <c r="R319" s="2"/>
      <c r="S319" s="2"/>
      <c r="T319" s="2"/>
      <c r="U319" s="2"/>
      <c r="V319" s="69"/>
      <c r="W319" s="69"/>
      <c r="X319" s="69"/>
      <c r="AA319" s="5"/>
    </row>
    <row r="320" spans="1:27" s="6" customFormat="1" x14ac:dyDescent="0.25">
      <c r="A320" s="75" t="s">
        <v>152</v>
      </c>
      <c r="B320" s="70" t="s">
        <v>55</v>
      </c>
      <c r="C320" s="62">
        <v>15507.082</v>
      </c>
      <c r="D320" s="62">
        <v>15949.358</v>
      </c>
      <c r="E320" s="62">
        <v>14985.718999999999</v>
      </c>
      <c r="F320" s="62">
        <v>16060.096</v>
      </c>
      <c r="G320" s="62">
        <v>16604.075000000001</v>
      </c>
      <c r="H320" s="62">
        <v>15165.903</v>
      </c>
      <c r="I320" s="62">
        <v>14872.624</v>
      </c>
      <c r="J320" s="62">
        <v>13074.518</v>
      </c>
      <c r="K320" s="62">
        <v>14715.615</v>
      </c>
      <c r="L320" s="63"/>
      <c r="M320" s="64">
        <f>K320/J320-1</f>
        <v>0.12551873805214075</v>
      </c>
      <c r="N320" s="24">
        <f>K320/G320-1</f>
        <v>-0.1137347307814498</v>
      </c>
      <c r="O320" s="2"/>
      <c r="P320" s="2"/>
      <c r="Q320" s="2"/>
      <c r="R320" s="2"/>
      <c r="S320" s="2"/>
      <c r="T320" s="2"/>
      <c r="U320" s="2"/>
      <c r="V320" s="69"/>
      <c r="W320" s="69"/>
      <c r="X320" s="69"/>
      <c r="AA320" s="5"/>
    </row>
    <row r="321" spans="1:27" s="6" customFormat="1" x14ac:dyDescent="0.25">
      <c r="A321" s="73" t="s">
        <v>159</v>
      </c>
      <c r="B321" s="71"/>
      <c r="C321" s="72"/>
      <c r="D321" s="72"/>
      <c r="E321" s="72"/>
      <c r="F321" s="72"/>
      <c r="G321" s="72"/>
      <c r="H321" s="72"/>
      <c r="I321" s="72"/>
      <c r="J321" s="72"/>
      <c r="K321" s="72"/>
      <c r="L321" s="1"/>
      <c r="M321" s="19"/>
      <c r="N321" s="19"/>
      <c r="O321" s="2"/>
      <c r="P321" s="2"/>
      <c r="Q321" s="2"/>
      <c r="R321" s="2"/>
      <c r="S321" s="2"/>
      <c r="T321" s="2"/>
      <c r="U321" s="2"/>
      <c r="V321" s="69"/>
      <c r="W321" s="69"/>
      <c r="X321" s="69"/>
      <c r="AA321" s="5"/>
    </row>
    <row r="322" spans="1:27" x14ac:dyDescent="0.25">
      <c r="A322" s="75" t="s">
        <v>149</v>
      </c>
      <c r="B322" s="67" t="s">
        <v>55</v>
      </c>
      <c r="C322" s="68">
        <v>15104.401</v>
      </c>
      <c r="D322" s="68">
        <v>14502.083000000001</v>
      </c>
      <c r="E322" s="68">
        <v>14067.718000000001</v>
      </c>
      <c r="F322" s="68">
        <v>14716.848584000021</v>
      </c>
      <c r="G322" s="68">
        <v>14892.073031</v>
      </c>
      <c r="H322" s="68">
        <v>14487.504247999999</v>
      </c>
      <c r="I322" s="68">
        <v>13863.282453</v>
      </c>
      <c r="J322" s="68">
        <v>14707.636976</v>
      </c>
      <c r="K322" s="68">
        <v>16428.873098</v>
      </c>
      <c r="L322" s="63"/>
      <c r="M322" s="64">
        <f>K322/J322-1</f>
        <v>0.11703009292442568</v>
      </c>
      <c r="N322" s="24">
        <f>K322/G322-1</f>
        <v>0.10319584545421767</v>
      </c>
    </row>
    <row r="323" spans="1:27" x14ac:dyDescent="0.25">
      <c r="A323" s="75" t="s">
        <v>150</v>
      </c>
      <c r="B323" s="67" t="s">
        <v>146</v>
      </c>
      <c r="C323" s="68">
        <v>252.59899999999999</v>
      </c>
      <c r="D323" s="68">
        <v>247.50700000000001</v>
      </c>
      <c r="E323" s="68">
        <v>244.90799999999999</v>
      </c>
      <c r="F323" s="68">
        <v>239.17400000000001</v>
      </c>
      <c r="G323" s="68">
        <v>243.81800000000001</v>
      </c>
      <c r="H323" s="68">
        <v>239.90199999999999</v>
      </c>
      <c r="I323" s="68">
        <v>236.721</v>
      </c>
      <c r="J323" s="68">
        <v>231.07900000000001</v>
      </c>
      <c r="K323" s="68">
        <v>234.82300000000001</v>
      </c>
      <c r="L323" s="63"/>
      <c r="M323" s="64">
        <f>K323/J323-1</f>
        <v>1.6202251178168536E-2</v>
      </c>
      <c r="N323" s="24">
        <f>K323/G323-1</f>
        <v>-3.6892272104602664E-2</v>
      </c>
    </row>
    <row r="324" spans="1:27" x14ac:dyDescent="0.25">
      <c r="A324" s="75" t="s">
        <v>160</v>
      </c>
      <c r="B324" s="67" t="s">
        <v>55</v>
      </c>
      <c r="C324" s="68">
        <v>7591.3759919999993</v>
      </c>
      <c r="D324" s="68">
        <v>10176.110397999999</v>
      </c>
      <c r="E324" s="68">
        <v>3250.0101450000002</v>
      </c>
      <c r="F324" s="68">
        <v>5148.7004379999998</v>
      </c>
      <c r="G324" s="68">
        <v>7553.2209999999995</v>
      </c>
      <c r="H324" s="68">
        <v>10607.281234</v>
      </c>
      <c r="I324" s="68">
        <v>2609.1071730000003</v>
      </c>
      <c r="J324" s="68">
        <v>5061.0295759999999</v>
      </c>
      <c r="K324" s="68">
        <v>8580.4587900000006</v>
      </c>
      <c r="L324" s="63"/>
      <c r="M324" s="24" t="s">
        <v>1</v>
      </c>
      <c r="N324" s="24">
        <f>K324/G324-1</f>
        <v>0.13599996478323639</v>
      </c>
    </row>
    <row r="325" spans="1:27" s="6" customFormat="1" x14ac:dyDescent="0.25">
      <c r="A325" s="75" t="s">
        <v>153</v>
      </c>
      <c r="B325" s="70" t="s">
        <v>55</v>
      </c>
      <c r="C325" s="62">
        <v>18817.829038</v>
      </c>
      <c r="D325" s="62">
        <v>18506.507398000002</v>
      </c>
      <c r="E325" s="62">
        <v>17941.116558999998</v>
      </c>
      <c r="F325" s="62">
        <v>18196.352804999999</v>
      </c>
      <c r="G325" s="62">
        <v>18257.448770999999</v>
      </c>
      <c r="H325" s="62">
        <v>18033.065634999999</v>
      </c>
      <c r="I325" s="62">
        <v>17110.352143</v>
      </c>
      <c r="J325" s="62">
        <v>18027.646884999998</v>
      </c>
      <c r="K325" s="62">
        <v>19808.022100999999</v>
      </c>
      <c r="L325" s="63"/>
      <c r="M325" s="64">
        <f>K325/J325-1</f>
        <v>9.8758047978040331E-2</v>
      </c>
      <c r="N325" s="24">
        <f>K325/G325-1</f>
        <v>8.4928258567150916E-2</v>
      </c>
      <c r="O325" s="2"/>
      <c r="P325" s="2"/>
      <c r="Q325" s="2"/>
      <c r="R325" s="2"/>
      <c r="S325" s="2"/>
      <c r="T325" s="2"/>
      <c r="U325" s="2"/>
      <c r="V325" s="69"/>
      <c r="W325" s="69"/>
      <c r="X325" s="69"/>
      <c r="AA325" s="5"/>
    </row>
    <row r="326" spans="1:27" s="6" customFormat="1" x14ac:dyDescent="0.25">
      <c r="A326" s="75" t="s">
        <v>154</v>
      </c>
      <c r="B326" s="70" t="s">
        <v>55</v>
      </c>
      <c r="C326" s="62">
        <v>5012.6930869999997</v>
      </c>
      <c r="D326" s="62">
        <v>4976.190775</v>
      </c>
      <c r="E326" s="62">
        <v>5047.1527109999997</v>
      </c>
      <c r="F326" s="62">
        <v>5139.5870249999998</v>
      </c>
      <c r="G326" s="62">
        <v>5264.7962480000097</v>
      </c>
      <c r="H326" s="62">
        <v>5134.1047920000001</v>
      </c>
      <c r="I326" s="62">
        <v>5627.2490770000004</v>
      </c>
      <c r="J326" s="62">
        <v>5633.1783340000102</v>
      </c>
      <c r="K326" s="62">
        <v>5466.7976580000004</v>
      </c>
      <c r="L326" s="63"/>
      <c r="M326" s="64">
        <f>K326/J326-1</f>
        <v>-2.9535843911738247E-2</v>
      </c>
      <c r="N326" s="24">
        <f>K326/G326-1</f>
        <v>3.8368324334816739E-2</v>
      </c>
      <c r="O326" s="2"/>
      <c r="P326" s="2"/>
      <c r="Q326" s="2"/>
      <c r="R326" s="2"/>
      <c r="S326" s="2"/>
      <c r="T326" s="2"/>
      <c r="U326" s="2"/>
      <c r="V326" s="69"/>
      <c r="W326" s="69"/>
      <c r="X326" s="69"/>
      <c r="AA326" s="5"/>
    </row>
  </sheetData>
  <mergeCells count="3">
    <mergeCell ref="P1:Z1"/>
    <mergeCell ref="C1:M1"/>
    <mergeCell ref="AC1:AM1"/>
  </mergeCells>
  <conditionalFormatting sqref="M174:M175">
    <cfRule type="uniqueValues" dxfId="9" priority="21"/>
  </conditionalFormatting>
  <conditionalFormatting sqref="M179:M180">
    <cfRule type="uniqueValues" dxfId="8" priority="22"/>
  </conditionalFormatting>
  <conditionalFormatting sqref="M183:M184">
    <cfRule type="uniqueValues" dxfId="7" priority="23"/>
  </conditionalFormatting>
  <conditionalFormatting sqref="M187:M188">
    <cfRule type="uniqueValues" dxfId="6" priority="24"/>
  </conditionalFormatting>
  <conditionalFormatting sqref="Z179:Z180">
    <cfRule type="uniqueValues" dxfId="5" priority="25"/>
  </conditionalFormatting>
  <conditionalFormatting sqref="Z183:Z184">
    <cfRule type="uniqueValues" dxfId="4" priority="26"/>
  </conditionalFormatting>
  <conditionalFormatting sqref="Z187:Z188">
    <cfRule type="uniqueValues" dxfId="3" priority="27"/>
  </conditionalFormatting>
  <conditionalFormatting sqref="AM179:AM180">
    <cfRule type="uniqueValues" dxfId="2" priority="28"/>
  </conditionalFormatting>
  <conditionalFormatting sqref="AM183:AM184">
    <cfRule type="uniqueValues" dxfId="1" priority="29"/>
  </conditionalFormatting>
  <conditionalFormatting sqref="AM187:AM188">
    <cfRule type="uniqueValues" dxfId="0" priority="30"/>
  </conditionalFormatting>
  <pageMargins left="0.31496062992125984" right="0.31496062992125984" top="0.35433070866141736" bottom="0.35433070866141736" header="0" footer="0"/>
  <pageSetup paperSize="9" scale="4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2"/>
  <sheetViews>
    <sheetView workbookViewId="0">
      <selection activeCell="A52" sqref="A52:XFD52"/>
    </sheetView>
  </sheetViews>
  <sheetFormatPr defaultColWidth="0" defaultRowHeight="15" zeroHeight="1" x14ac:dyDescent="0.25"/>
  <cols>
    <col min="1" max="1" width="109.85546875" style="6" customWidth="1"/>
    <col min="2" max="16384" width="8.85546875" style="6" hidden="1"/>
  </cols>
  <sheetData>
    <row r="1" spans="1:1" x14ac:dyDescent="0.25">
      <c r="A1" s="76" t="s">
        <v>162</v>
      </c>
    </row>
    <row r="2" spans="1:1" ht="57.75" x14ac:dyDescent="0.25">
      <c r="A2" s="80" t="s">
        <v>164</v>
      </c>
    </row>
    <row r="3" spans="1:1" ht="43.5" x14ac:dyDescent="0.25">
      <c r="A3" s="77" t="s">
        <v>165</v>
      </c>
    </row>
    <row r="4" spans="1:1" x14ac:dyDescent="0.25">
      <c r="A4" s="77" t="s">
        <v>166</v>
      </c>
    </row>
    <row r="5" spans="1:1" ht="72" x14ac:dyDescent="0.25">
      <c r="A5" s="77" t="s">
        <v>167</v>
      </c>
    </row>
    <row r="6" spans="1:1" x14ac:dyDescent="0.25">
      <c r="A6" s="77"/>
    </row>
    <row r="7" spans="1:1" x14ac:dyDescent="0.25">
      <c r="A7" s="76" t="s">
        <v>163</v>
      </c>
    </row>
    <row r="8" spans="1:1" x14ac:dyDescent="0.25">
      <c r="A8" s="76"/>
    </row>
    <row r="9" spans="1:1" x14ac:dyDescent="0.25">
      <c r="A9" s="78" t="s">
        <v>168</v>
      </c>
    </row>
    <row r="10" spans="1:1" ht="57.75" x14ac:dyDescent="0.25">
      <c r="A10" s="77" t="s">
        <v>169</v>
      </c>
    </row>
    <row r="11" spans="1:1" ht="29.25" x14ac:dyDescent="0.25">
      <c r="A11" s="77" t="s">
        <v>170</v>
      </c>
    </row>
    <row r="12" spans="1:1" ht="29.25" x14ac:dyDescent="0.25">
      <c r="A12" s="77" t="s">
        <v>171</v>
      </c>
    </row>
    <row r="13" spans="1:1" ht="100.5" x14ac:dyDescent="0.25">
      <c r="A13" s="77" t="s">
        <v>172</v>
      </c>
    </row>
    <row r="14" spans="1:1" ht="43.5" x14ac:dyDescent="0.25">
      <c r="A14" s="77" t="s">
        <v>173</v>
      </c>
    </row>
    <row r="15" spans="1:1" ht="43.5" x14ac:dyDescent="0.25">
      <c r="A15" s="77" t="s">
        <v>174</v>
      </c>
    </row>
    <row r="16" spans="1:1" ht="29.25" x14ac:dyDescent="0.25">
      <c r="A16" s="77" t="s">
        <v>175</v>
      </c>
    </row>
    <row r="17" spans="1:1" x14ac:dyDescent="0.25">
      <c r="A17" s="77"/>
    </row>
    <row r="18" spans="1:1" x14ac:dyDescent="0.25">
      <c r="A18" s="78" t="s">
        <v>176</v>
      </c>
    </row>
    <row r="19" spans="1:1" ht="72" x14ac:dyDescent="0.25">
      <c r="A19" s="77" t="s">
        <v>177</v>
      </c>
    </row>
    <row r="20" spans="1:1" ht="86.25" x14ac:dyDescent="0.25">
      <c r="A20" s="77" t="s">
        <v>178</v>
      </c>
    </row>
    <row r="21" spans="1:1" ht="29.25" x14ac:dyDescent="0.25">
      <c r="A21" s="77" t="s">
        <v>179</v>
      </c>
    </row>
    <row r="22" spans="1:1" x14ac:dyDescent="0.25">
      <c r="A22" s="77" t="s">
        <v>180</v>
      </c>
    </row>
    <row r="23" spans="1:1" ht="72" x14ac:dyDescent="0.25">
      <c r="A23" s="77" t="s">
        <v>181</v>
      </c>
    </row>
    <row r="24" spans="1:1" ht="57.75" x14ac:dyDescent="0.25">
      <c r="A24" s="77" t="s">
        <v>182</v>
      </c>
    </row>
    <row r="25" spans="1:1" ht="171.75" x14ac:dyDescent="0.25">
      <c r="A25" s="77" t="s">
        <v>183</v>
      </c>
    </row>
    <row r="26" spans="1:1" ht="71.45" customHeight="1" x14ac:dyDescent="0.25">
      <c r="A26" s="77" t="s">
        <v>184</v>
      </c>
    </row>
    <row r="27" spans="1:1" ht="43.5" x14ac:dyDescent="0.25">
      <c r="A27" s="77" t="s">
        <v>185</v>
      </c>
    </row>
    <row r="28" spans="1:1" ht="29.25" x14ac:dyDescent="0.25">
      <c r="A28" s="77" t="s">
        <v>186</v>
      </c>
    </row>
    <row r="29" spans="1:1" ht="73.150000000000006" customHeight="1" x14ac:dyDescent="0.25">
      <c r="A29" s="79" t="s">
        <v>187</v>
      </c>
    </row>
    <row r="30" spans="1:1" ht="86.25" x14ac:dyDescent="0.25">
      <c r="A30" s="79" t="s">
        <v>188</v>
      </c>
    </row>
    <row r="31" spans="1:1" ht="86.25" x14ac:dyDescent="0.25">
      <c r="A31" s="79" t="s">
        <v>189</v>
      </c>
    </row>
    <row r="32" spans="1:1" ht="86.25" x14ac:dyDescent="0.25">
      <c r="A32" s="79" t="s">
        <v>190</v>
      </c>
    </row>
    <row r="33" spans="1:1" ht="100.5" x14ac:dyDescent="0.25">
      <c r="A33" s="77" t="s">
        <v>191</v>
      </c>
    </row>
    <row r="34" spans="1:1" ht="100.5" x14ac:dyDescent="0.25">
      <c r="A34" s="77" t="s">
        <v>192</v>
      </c>
    </row>
    <row r="35" spans="1:1" ht="72" x14ac:dyDescent="0.25">
      <c r="A35" s="77" t="s">
        <v>193</v>
      </c>
    </row>
    <row r="36" spans="1:1" ht="43.5" x14ac:dyDescent="0.25">
      <c r="A36" s="77" t="s">
        <v>194</v>
      </c>
    </row>
    <row r="37" spans="1:1" ht="100.5" x14ac:dyDescent="0.25">
      <c r="A37" s="77" t="s">
        <v>195</v>
      </c>
    </row>
    <row r="38" spans="1:1" ht="57.75" x14ac:dyDescent="0.25">
      <c r="A38" s="77" t="s">
        <v>196</v>
      </c>
    </row>
    <row r="39" spans="1:1" ht="29.25" x14ac:dyDescent="0.25">
      <c r="A39" s="77" t="s">
        <v>197</v>
      </c>
    </row>
    <row r="40" spans="1:1" ht="43.5" x14ac:dyDescent="0.25">
      <c r="A40" s="79" t="s">
        <v>198</v>
      </c>
    </row>
    <row r="41" spans="1:1" ht="57.75" x14ac:dyDescent="0.25">
      <c r="A41" s="79" t="s">
        <v>199</v>
      </c>
    </row>
    <row r="42" spans="1:1" ht="29.25" x14ac:dyDescent="0.25">
      <c r="A42" s="77" t="s">
        <v>200</v>
      </c>
    </row>
    <row r="43" spans="1:1" ht="43.5" x14ac:dyDescent="0.25">
      <c r="A43" s="79" t="s">
        <v>198</v>
      </c>
    </row>
    <row r="44" spans="1:1" ht="57.75" x14ac:dyDescent="0.25">
      <c r="A44" s="79" t="s">
        <v>199</v>
      </c>
    </row>
    <row r="45" spans="1:1" ht="57.75" x14ac:dyDescent="0.25">
      <c r="A45" s="77" t="s">
        <v>201</v>
      </c>
    </row>
    <row r="46" spans="1:1" ht="86.25" x14ac:dyDescent="0.25">
      <c r="A46" s="77" t="s">
        <v>202</v>
      </c>
    </row>
    <row r="47" spans="1:1" ht="57.75" x14ac:dyDescent="0.25">
      <c r="A47" s="77" t="s">
        <v>203</v>
      </c>
    </row>
    <row r="48" spans="1:1" ht="72" x14ac:dyDescent="0.25">
      <c r="A48" s="77" t="s">
        <v>204</v>
      </c>
    </row>
    <row r="49" spans="1:1" ht="57.75" x14ac:dyDescent="0.25">
      <c r="A49" s="77" t="s">
        <v>205</v>
      </c>
    </row>
    <row r="50" spans="1:1" ht="57.6" customHeight="1" x14ac:dyDescent="0.25">
      <c r="A50" s="77" t="s">
        <v>206</v>
      </c>
    </row>
    <row r="51" spans="1:1" ht="57.75" x14ac:dyDescent="0.25">
      <c r="A51" s="77" t="s">
        <v>207</v>
      </c>
    </row>
    <row r="52" spans="1:1" hidden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891953E-B7D1-483A-9096-01CAE91D559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Ключевые показатели</vt:lpstr>
      <vt:lpstr>Методология</vt:lpstr>
    </vt:vector>
  </TitlesOfParts>
  <Company>Central Bank of Russian Federation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Ахметов Артур Айратович</cp:lastModifiedBy>
  <cp:lastPrinted>2020-03-09T15:57:08Z</cp:lastPrinted>
  <dcterms:created xsi:type="dcterms:W3CDTF">2019-03-26T14:19:19Z</dcterms:created>
  <dcterms:modified xsi:type="dcterms:W3CDTF">2020-12-22T12:37:24Z</dcterms:modified>
</cp:coreProperties>
</file>